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/>
  <bookViews>
    <workbookView xWindow="45" yWindow="2400" windowWidth="18600" windowHeight="9495" tabRatio="778" firstSheet="1" activeTab="1"/>
  </bookViews>
  <sheets>
    <sheet name="Лист3 (2)" sheetId="81" state="hidden" r:id="rId1"/>
    <sheet name="Рейтинг без тарифик. и учащихся" sheetId="93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тарифик. и учащихся'!$A$4:$AW$97</definedName>
  </definedNames>
  <calcPr calcId="144525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<sst xmlns="http://schemas.openxmlformats.org/spreadsheetml/2006/main" count="667" uniqueCount="256">
  <si>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</si>
  <si>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</si>
  <si>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</si>
  <si>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</si>
  <si>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</si>
  <si>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</si>
  <si>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</si>
  <si>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</si>
  <si>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</si>
  <si>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</si>
  <si>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</si>
  <si>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</si>
  <si>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</si>
  <si>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</si>
  <si>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</si>
  <si>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</si>
  <si>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</si>
  <si>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</si>
  <si>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</si>
  <si>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</si>
  <si>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</si>
  <si>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</si>
  <si>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</si>
  <si>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</si>
  <si>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</si>
  <si>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</si>
  <si>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</si>
  <si>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</si>
  <si>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</si>
  <si>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</si>
  <si>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</si>
  <si>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</si>
  <si>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</si>
  <si>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</si>
  <si>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</si>
  <si>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</si>
  <si>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</si>
  <si>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</si>
  <si>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</si>
  <si>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</si>
  <si>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</si>
  <si>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</si>
  <si>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</si>
  <si>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</si>
  <si>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</si>
  <si>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</si>
  <si>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</si>
  <si>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</si>
  <si>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</si>
  <si>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</si>
  <si>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</si>
  <si>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</si>
  <si>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</si>
  <si>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</si>
  <si>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</si>
  <si>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</si>
  <si>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</si>
  <si>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</si>
  <si>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</si>
  <si>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</si>
  <si>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</si>
  <si>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</si>
  <si>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</si>
  <si>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</si>
  <si>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</si>
  <si>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</si>
  <si>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</si>
  <si>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</si>
  <si>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</si>
  <si>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</si>
  <si>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</si>
  <si>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</si>
  <si>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</si>
  <si>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</si>
  <si>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</si>
  <si>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</si>
  <si>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</si>
  <si>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</si>
  <si>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</si>
  <si>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</si>
  <si>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</si>
  <si>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</si>
  <si>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</si>
  <si>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</si>
  <si>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</si>
  <si>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</si>
  <si>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</si>
  <si>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</si>
  <si>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</si>
  <si>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</si>
  <si>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</si>
  <si>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</si>
  <si>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</si>
  <si>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</si>
  <si>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</si>
  <si>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</si>
  <si>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</si>
  <si>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</si>
  <si>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</si>
  <si>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</si>
  <si>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</si>
  <si>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</si>
  <si>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</si>
  <si>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</si>
  <si>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</si>
  <si>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</si>
  <si>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</si>
  <si>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</si>
  <si>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</si>
  <si>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</si>
  <si>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</si>
  <si>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</si>
  <si>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</si>
  <si>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</si>
  <si>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</si>
  <si>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</si>
  <si>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</si>
  <si>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</si>
  <si>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</si>
  <si>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</si>
  <si>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</si>
  <si>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</si>
  <si>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</si>
  <si>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</si>
  <si>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</si>
  <si>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Начальная школа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</si>
  <si>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</si>
  <si>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</si>
  <si>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</si>
  <si>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</si>
  <si>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</si>
  <si>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</si>
  <si>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</si>
  <si>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</si>
  <si>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</si>
  <si>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</si>
  <si>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</si>
  <si>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</si>
  <si>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</si>
  <si>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</si>
  <si>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</si>
  <si>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</si>
  <si>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</si>
  <si>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</si>
  <si>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</si>
  <si>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</si>
  <si>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</si>
  <si>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</si>
  <si>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</si>
  <si>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</si>
  <si>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</si>
  <si>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</si>
  <si>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</si>
  <si>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</si>
  <si>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</si>
  <si>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</si>
  <si>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</si>
  <si>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</si>
  <si>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</si>
  <si>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</si>
  <si>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</si>
  <si>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</si>
  <si>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</si>
  <si>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</si>
  <si>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</si>
  <si>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</si>
  <si>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</si>
  <si>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</si>
  <si>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</si>
  <si>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</si>
  <si>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</si>
  <si>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</si>
  <si>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</si>
  <si>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</si>
  <si>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</si>
  <si>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</si>
  <si>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</si>
  <si>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</si>
  <si>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</si>
  <si>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</si>
  <si>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</si>
  <si>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</si>
  <si>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</si>
  <si>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</si>
  <si>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</si>
  <si>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</si>
  <si>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</si>
  <si>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</si>
  <si>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</si>
  <si>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</si>
  <si>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</si>
  <si>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</si>
  <si>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</si>
  <si>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</si>
  <si>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</si>
  <si>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</si>
  <si>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</si>
  <si>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</si>
  <si>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</si>
  <si>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</si>
  <si>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</si>
  <si>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</si>
  <si>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</si>
  <si>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</si>
  <si>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</si>
  <si>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</si>
  <si>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</si>
  <si>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</si>
  <si>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</si>
  <si>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</si>
  <si>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</si>
  <si>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</si>
  <si>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</si>
  <si>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</si>
  <si>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</si>
  <si>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</si>
  <si>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</si>
  <si>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</si>
  <si>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</si>
  <si>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</si>
  <si>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</si>
  <si>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</si>
  <si>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</si>
  <si>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</si>
  <si>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</si>
  <si>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</si>
  <si>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</si>
  <si>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</si>
  <si>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</si>
  <si>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</si>
  <si>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</si>
  <si>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</si>
  <si>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</si>
  <si>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</si>
  <si>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Центральный</t>
  </si>
  <si>
    <t>Прикубанский</t>
  </si>
  <si>
    <t>МАОУ гимназия №23</t>
  </si>
  <si>
    <t>Западный</t>
  </si>
  <si>
    <t>МАОУ гимназия №25</t>
  </si>
  <si>
    <t>Карасунский</t>
  </si>
  <si>
    <t>МАОУ лицей №48</t>
  </si>
  <si>
    <t>МАОУ СОШ №11</t>
  </si>
  <si>
    <t>МАОУ СОШ №11-Ф</t>
  </si>
  <si>
    <t>МКОУ О(С)ОШ № 3</t>
  </si>
  <si>
    <t>СОШ № 11-Ф</t>
  </si>
  <si>
    <t>Хранилище документов. Наличие документов</t>
  </si>
  <si>
    <t>ОО-1 на 20.09.2019</t>
  </si>
  <si>
    <t>ОО-2 за 2018 год</t>
  </si>
  <si>
    <t>ИТОГО (макс 6 баллов)</t>
  </si>
  <si>
    <t>СОШ № 102</t>
  </si>
  <si>
    <t>по состоянию на 01 марта 2020 года</t>
  </si>
  <si>
    <t>Таблица мониторинга электронных журналов и дневников за период с 09 января по 29 февраля 2019/2020 учебного года</t>
  </si>
  <si>
    <t>ИТОГО (макс 9 баллов)</t>
  </si>
  <si>
    <t>ОБЩАЯ СУММА БАЛЛОВ (макс 25 баллов)</t>
  </si>
  <si>
    <t>МАОУ СОШ № 102</t>
  </si>
  <si>
    <t>СОШ № 11-Ф - новая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</si>
</sst>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65">
    <xf numFmtId="0" fontId="0" fillId="0" borderId="0"/>
    <xf numFmtId="0" fontId="23" fillId="2" borderId="0" applyNumberFormat="0" applyBorder="0" applyAlignment="0" applyProtection="0"/>
    <xf numFmtId="0" fontId="24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6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26" borderId="10" applyNumberFormat="0" applyAlignment="0" applyProtection="0"/>
    <xf numFmtId="0" fontId="28" fillId="26" borderId="10" applyNumberFormat="0" applyAlignment="0" applyProtection="0"/>
    <xf numFmtId="0" fontId="29" fillId="27" borderId="11" applyNumberFormat="0" applyAlignment="0" applyProtection="0"/>
    <xf numFmtId="0" fontId="30" fillId="27" borderId="11" applyNumberFormat="0" applyAlignment="0" applyProtection="0"/>
    <xf numFmtId="0" fontId="31" fillId="27" borderId="10" applyNumberFormat="0" applyAlignment="0" applyProtection="0"/>
    <xf numFmtId="0" fontId="32" fillId="27" borderId="10" applyNumberFormat="0" applyAlignment="0" applyProtection="0"/>
    <xf numFmtId="0" fontId="33" fillId="0" borderId="12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28" borderId="16" applyNumberFormat="0" applyAlignment="0" applyProtection="0"/>
    <xf numFmtId="0" fontId="42" fillId="28" borderId="16" applyNumberFormat="0" applyAlignment="0" applyProtection="0"/>
    <xf numFmtId="0" fontId="43" fillId="0" borderId="0" applyNumberFormat="0" applyFill="0" applyBorder="0" applyAlignment="0" applyProtection="0"/>
    <xf numFmtId="0" fontId="44" fillId="29" borderId="0" applyNumberFormat="0" applyBorder="0" applyAlignment="0" applyProtection="0"/>
    <xf numFmtId="0" fontId="45" fillId="29" borderId="0" applyNumberFormat="0" applyBorder="0" applyAlignment="0" applyProtection="0"/>
    <xf numFmtId="0" fontId="23" fillId="0" borderId="0"/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3" fillId="0" borderId="0"/>
    <xf numFmtId="0" fontId="24" fillId="0" borderId="0"/>
    <xf numFmtId="0" fontId="16" fillId="0" borderId="0"/>
    <xf numFmtId="0" fontId="20" fillId="0" borderId="0"/>
    <xf numFmtId="0" fontId="21" fillId="0" borderId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3" fillId="31" borderId="17" applyNumberFormat="0" applyFont="0" applyAlignment="0" applyProtection="0"/>
    <xf numFmtId="0" fontId="24" fillId="31" borderId="17" applyNumberFormat="0" applyFont="0" applyAlignment="0" applyProtection="0"/>
    <xf numFmtId="0" fontId="50" fillId="0" borderId="18" applyNumberFormat="0" applyFill="0" applyAlignment="0" applyProtection="0"/>
    <xf numFmtId="0" fontId="51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55" fillId="32" borderId="0" applyNumberFormat="0" applyBorder="0" applyAlignment="0" applyProtection="0"/>
    <xf numFmtId="0" fontId="15" fillId="0" borderId="0"/>
    <xf numFmtId="9" fontId="56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6" fillId="47" borderId="0" applyNumberFormat="0" applyBorder="0" applyAlignment="0" applyProtection="0"/>
    <xf numFmtId="0" fontId="84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50" borderId="0" applyNumberFormat="0" applyBorder="0" applyAlignment="0" applyProtection="0"/>
    <xf numFmtId="0" fontId="16" fillId="44" borderId="0" applyNumberFormat="0" applyBorder="0" applyAlignment="0" applyProtection="0"/>
    <xf numFmtId="0" fontId="16" fillId="51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84" fillId="50" borderId="0" applyNumberFormat="0" applyBorder="0" applyAlignment="0" applyProtection="0"/>
    <xf numFmtId="0" fontId="16" fillId="45" borderId="0" applyNumberFormat="0" applyBorder="0" applyAlignment="0" applyProtection="0"/>
    <xf numFmtId="0" fontId="20" fillId="0" borderId="0"/>
    <xf numFmtId="0" fontId="16" fillId="43" borderId="0" applyNumberFormat="0" applyBorder="0" applyAlignment="0" applyProtection="0"/>
    <xf numFmtId="0" fontId="10" fillId="31" borderId="17" applyNumberFormat="0" applyFont="0" applyAlignment="0" applyProtection="0"/>
    <xf numFmtId="0" fontId="16" fillId="46" borderId="0" applyNumberFormat="0" applyBorder="0" applyAlignment="0" applyProtection="0"/>
    <xf numFmtId="0" fontId="84" fillId="53" borderId="0" applyNumberFormat="0" applyBorder="0" applyAlignment="0" applyProtection="0"/>
    <xf numFmtId="0" fontId="84" fillId="6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91" fillId="0" borderId="29" applyNumberFormat="0" applyFill="0" applyAlignment="0" applyProtection="0"/>
    <xf numFmtId="0" fontId="84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95" fillId="44" borderId="0" applyNumberFormat="0" applyBorder="0" applyAlignment="0" applyProtection="0"/>
    <xf numFmtId="0" fontId="84" fillId="55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89" fillId="0" borderId="27" applyNumberFormat="0" applyFill="0" applyAlignment="0" applyProtection="0"/>
    <xf numFmtId="0" fontId="20" fillId="64" borderId="31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84" fillId="56" borderId="0" applyNumberFormat="0" applyBorder="0" applyAlignment="0" applyProtection="0"/>
    <xf numFmtId="0" fontId="16" fillId="5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94" fillId="63" borderId="0" applyNumberFormat="0" applyBorder="0" applyAlignment="0" applyProtection="0"/>
    <xf numFmtId="0" fontId="84" fillId="54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84" fillId="59" borderId="0" applyNumberFormat="0" applyBorder="0" applyAlignment="0" applyProtection="0"/>
    <xf numFmtId="0" fontId="84" fillId="57" borderId="0" applyNumberFormat="0" applyBorder="0" applyAlignment="0" applyProtection="0"/>
    <xf numFmtId="0" fontId="87" fillId="61" borderId="24" applyNumberFormat="0" applyAlignment="0" applyProtection="0"/>
    <xf numFmtId="0" fontId="96" fillId="0" borderId="0" applyNumberFormat="0" applyFill="0" applyBorder="0" applyAlignment="0" applyProtection="0"/>
    <xf numFmtId="0" fontId="88" fillId="0" borderId="26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4" fillId="54" borderId="0" applyNumberFormat="0" applyBorder="0" applyAlignment="0" applyProtection="0"/>
    <xf numFmtId="0" fontId="84" fillId="58" borderId="0" applyNumberFormat="0" applyBorder="0" applyAlignment="0" applyProtection="0"/>
    <xf numFmtId="0" fontId="97" fillId="0" borderId="32" applyNumberFormat="0" applyFill="0" applyAlignment="0" applyProtection="0"/>
    <xf numFmtId="0" fontId="86" fillId="61" borderId="25" applyNumberFormat="0" applyAlignment="0" applyProtection="0"/>
    <xf numFmtId="0" fontId="85" fillId="48" borderId="24" applyNumberFormat="0" applyAlignment="0" applyProtection="0"/>
    <xf numFmtId="0" fontId="90" fillId="0" borderId="28" applyNumberFormat="0" applyFill="0" applyAlignment="0" applyProtection="0"/>
    <xf numFmtId="0" fontId="92" fillId="62" borderId="30" applyNumberFormat="0" applyAlignment="0" applyProtection="0"/>
    <xf numFmtId="0" fontId="99" fillId="45" borderId="0" applyNumberFormat="0" applyBorder="0" applyAlignment="0" applyProtection="0"/>
    <xf numFmtId="0" fontId="101" fillId="0" borderId="0"/>
    <xf numFmtId="0" fontId="100" fillId="65" borderId="0">
      <alignment horizontal="left" vertical="center"/>
    </xf>
    <xf numFmtId="0" fontId="16" fillId="0" borderId="0"/>
    <xf numFmtId="0" fontId="18" fillId="0" borderId="0"/>
    <xf numFmtId="0" fontId="56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8" fillId="26" borderId="10" applyNumberFormat="0" applyAlignment="0" applyProtection="0"/>
    <xf numFmtId="0" fontId="30" fillId="27" borderId="11" applyNumberFormat="0" applyAlignment="0" applyProtection="0"/>
    <xf numFmtId="0" fontId="32" fillId="27" borderId="10" applyNumberFormat="0" applyAlignment="0" applyProtection="0"/>
    <xf numFmtId="0" fontId="34" fillId="0" borderId="12" applyNumberFormat="0" applyFill="0" applyAlignment="0" applyProtection="0"/>
    <xf numFmtId="0" fontId="36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2" fillId="28" borderId="16" applyNumberFormat="0" applyAlignment="0" applyProtection="0"/>
    <xf numFmtId="0" fontId="45" fillId="29" borderId="0" applyNumberFormat="0" applyBorder="0" applyAlignment="0" applyProtection="0"/>
    <xf numFmtId="0" fontId="10" fillId="0" borderId="0"/>
    <xf numFmtId="0" fontId="18" fillId="0" borderId="0">
      <alignment vertical="center"/>
    </xf>
    <xf numFmtId="0" fontId="10" fillId="0" borderId="0"/>
    <xf numFmtId="0" fontId="47" fillId="30" borderId="0" applyNumberFormat="0" applyBorder="0" applyAlignment="0" applyProtection="0"/>
    <xf numFmtId="0" fontId="49" fillId="0" borderId="0" applyNumberFormat="0" applyFill="0" applyBorder="0" applyAlignment="0" applyProtection="0"/>
    <xf numFmtId="0" fontId="10" fillId="31" borderId="17" applyNumberFormat="0" applyFont="0" applyAlignment="0" applyProtection="0"/>
    <xf numFmtId="0" fontId="51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10" fillId="0" borderId="0"/>
    <xf numFmtId="9" fontId="5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0" fillId="64" borderId="44" applyNumberFormat="0" applyFont="0" applyAlignment="0" applyProtection="0"/>
    <xf numFmtId="0" fontId="9" fillId="0" borderId="0"/>
    <xf numFmtId="0" fontId="20" fillId="64" borderId="40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1" fillId="0" borderId="39" applyNumberFormat="0" applyFill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20" fillId="64" borderId="36" applyNumberFormat="0" applyFont="0" applyAlignment="0" applyProtection="0"/>
    <xf numFmtId="0" fontId="91" fillId="0" borderId="35" applyNumberFormat="0" applyFill="0" applyAlignment="0" applyProtection="0"/>
    <xf numFmtId="0" fontId="86" fillId="61" borderId="38" applyNumberFormat="0" applyAlignment="0" applyProtection="0"/>
    <xf numFmtId="0" fontId="91" fillId="0" borderId="43" applyNumberFormat="0" applyFill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7" fillId="61" borderId="33" applyNumberFormat="0" applyAlignment="0" applyProtection="0"/>
    <xf numFmtId="0" fontId="86" fillId="61" borderId="34" applyNumberFormat="0" applyAlignment="0" applyProtection="0"/>
    <xf numFmtId="0" fontId="85" fillId="48" borderId="33" applyNumberFormat="0" applyAlignment="0" applyProtection="0"/>
    <xf numFmtId="0" fontId="87" fillId="61" borderId="37" applyNumberFormat="0" applyAlignment="0" applyProtection="0"/>
    <xf numFmtId="0" fontId="86" fillId="61" borderId="42" applyNumberFormat="0" applyAlignment="0" applyProtection="0"/>
    <xf numFmtId="0" fontId="85" fillId="48" borderId="37" applyNumberFormat="0" applyAlignment="0" applyProtection="0"/>
    <xf numFmtId="0" fontId="87" fillId="61" borderId="41" applyNumberFormat="0" applyAlignment="0" applyProtection="0"/>
    <xf numFmtId="0" fontId="85" fillId="48" borderId="41" applyNumberForma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56" fillId="0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9" fontId="5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17" applyNumberFormat="0" applyFont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20" fillId="64" borderId="44" applyNumberFormat="0" applyFont="0" applyAlignment="0" applyProtection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91" fillId="0" borderId="43" applyNumberFormat="0" applyFill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0" fillId="64" borderId="44" applyNumberFormat="0" applyFont="0" applyAlignment="0" applyProtection="0"/>
    <xf numFmtId="0" fontId="91" fillId="0" borderId="43" applyNumberFormat="0" applyFill="0" applyAlignment="0" applyProtection="0"/>
    <xf numFmtId="0" fontId="86" fillId="61" borderId="42" applyNumberFormat="0" applyAlignment="0" applyProtection="0"/>
    <xf numFmtId="0" fontId="3" fillId="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7" fillId="61" borderId="41" applyNumberFormat="0" applyAlignment="0" applyProtection="0"/>
    <xf numFmtId="0" fontId="86" fillId="61" borderId="42" applyNumberFormat="0" applyAlignment="0" applyProtection="0"/>
    <xf numFmtId="0" fontId="85" fillId="48" borderId="41" applyNumberFormat="0" applyAlignment="0" applyProtection="0"/>
    <xf numFmtId="0" fontId="87" fillId="61" borderId="41" applyNumberFormat="0" applyAlignment="0" applyProtection="0"/>
    <xf numFmtId="0" fontId="3" fillId="4" borderId="0" applyNumberFormat="0" applyBorder="0" applyAlignment="0" applyProtection="0"/>
    <xf numFmtId="0" fontId="85" fillId="48" borderId="41" applyNumberFormat="0" applyAlignment="0" applyProtection="0"/>
    <xf numFmtId="0" fontId="3" fillId="4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85" fillId="48" borderId="41" applyNumberFormat="0" applyAlignment="0" applyProtection="0"/>
    <xf numFmtId="0" fontId="85" fillId="48" borderId="41" applyNumberFormat="0" applyAlignment="0" applyProtection="0"/>
    <xf numFmtId="0" fontId="85" fillId="48" borderId="41" applyNumberFormat="0" applyAlignment="0" applyProtection="0"/>
    <xf numFmtId="0" fontId="86" fillId="61" borderId="42" applyNumberFormat="0" applyAlignment="0" applyProtection="0"/>
    <xf numFmtId="0" fontId="86" fillId="61" borderId="42" applyNumberFormat="0" applyAlignment="0" applyProtection="0"/>
    <xf numFmtId="0" fontId="86" fillId="61" borderId="42" applyNumberFormat="0" applyAlignment="0" applyProtection="0"/>
    <xf numFmtId="0" fontId="87" fillId="61" borderId="41" applyNumberFormat="0" applyAlignment="0" applyProtection="0"/>
    <xf numFmtId="0" fontId="87" fillId="61" borderId="41" applyNumberFormat="0" applyAlignment="0" applyProtection="0"/>
    <xf numFmtId="0" fontId="87" fillId="61" borderId="41" applyNumberFormat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1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64" borderId="44" applyNumberFormat="0" applyFont="0" applyAlignment="0" applyProtection="0"/>
    <xf numFmtId="0" fontId="20" fillId="64" borderId="44" applyNumberFormat="0" applyFont="0" applyAlignment="0" applyProtection="0"/>
    <xf numFmtId="0" fontId="20" fillId="64" borderId="44" applyNumberFormat="0" applyFont="0" applyAlignment="0" applyProtection="0"/>
    <xf numFmtId="9" fontId="56" fillId="0" borderId="0" applyFont="0" applyFill="0" applyBorder="0" applyAlignment="0" applyProtection="0"/>
    <xf numFmtId="0" fontId="3" fillId="31" borderId="17" applyNumberFormat="0" applyFont="0" applyAlignment="0" applyProtection="0"/>
  </cellStyleXfs>
  <cellXfs count="286">
    <xf numFmtId="0" fontId="0" fillId="0" borderId="0" xfId="0"/>
    <xf numFmtId="0" fontId="58" fillId="0" borderId="0" xfId="0" applyFont="1" applyFill="1" applyBorder="1" applyAlignment="1">
      <alignment horizontal="center"/>
    </xf>
    <xf numFmtId="0" fontId="60" fillId="0" borderId="0" xfId="0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horizontal="left" vertical="center" wrapText="1"/>
    </xf>
    <xf numFmtId="0" fontId="59" fillId="0" borderId="0" xfId="0" applyFont="1" applyFill="1" applyBorder="1"/>
    <xf numFmtId="0" fontId="61" fillId="0" borderId="0" xfId="0" applyFont="1" applyFill="1" applyBorder="1" applyAlignment="1">
      <alignment horizontal="center" vertical="center"/>
    </xf>
    <xf numFmtId="49" fontId="62" fillId="0" borderId="0" xfId="0" applyNumberFormat="1" applyFont="1" applyFill="1" applyBorder="1" applyAlignment="1">
      <alignment horizontal="left" indent="1"/>
    </xf>
    <xf numFmtId="1" fontId="63" fillId="0" borderId="0" xfId="0" applyNumberFormat="1" applyFont="1" applyFill="1" applyBorder="1" applyAlignment="1">
      <alignment horizontal="center"/>
    </xf>
    <xf numFmtId="1" fontId="62" fillId="0" borderId="0" xfId="0" applyNumberFormat="1" applyFont="1" applyFill="1" applyBorder="1" applyAlignment="1">
      <alignment horizontal="right" indent="1"/>
    </xf>
    <xf numFmtId="0" fontId="64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64" fillId="0" borderId="0" xfId="79" applyFont="1" applyFill="1" applyBorder="1" applyAlignment="1" applyProtection="1">
      <alignment horizontal="center" wrapText="1"/>
    </xf>
    <xf numFmtId="0" fontId="66" fillId="0" borderId="0" xfId="0" applyFont="1" applyFill="1" applyBorder="1" applyAlignment="1">
      <alignment horizontal="center"/>
    </xf>
    <xf numFmtId="1" fontId="67" fillId="0" borderId="0" xfId="73" applyNumberFormat="1" applyFont="1" applyFill="1" applyBorder="1" applyAlignment="1">
      <alignment horizontal="center" wrapText="1"/>
    </xf>
    <xf numFmtId="1" fontId="61" fillId="0" borderId="0" xfId="0" applyNumberFormat="1" applyFont="1" applyFill="1" applyBorder="1" applyAlignment="1" applyProtection="1">
      <alignment horizontal="center" wrapText="1"/>
    </xf>
    <xf numFmtId="1" fontId="64" fillId="0" borderId="0" xfId="0" applyNumberFormat="1" applyFont="1" applyFill="1" applyBorder="1" applyAlignment="1">
      <alignment horizontal="center"/>
    </xf>
    <xf numFmtId="166" fontId="61" fillId="0" borderId="0" xfId="95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wrapText="1"/>
    </xf>
    <xf numFmtId="1" fontId="69" fillId="0" borderId="0" xfId="81" applyNumberFormat="1" applyFont="1" applyFill="1" applyBorder="1" applyAlignment="1">
      <alignment horizontal="center" wrapText="1"/>
    </xf>
    <xf numFmtId="0" fontId="71" fillId="0" borderId="0" xfId="0" applyFont="1" applyFill="1" applyBorder="1" applyAlignment="1">
      <alignment horizontal="center" vertical="center"/>
    </xf>
    <xf numFmtId="0" fontId="71" fillId="0" borderId="0" xfId="79" applyFont="1" applyFill="1" applyBorder="1" applyAlignment="1" applyProtection="1">
      <alignment horizontal="center" vertical="center" wrapText="1"/>
    </xf>
    <xf numFmtId="164" fontId="60" fillId="0" borderId="0" xfId="0" applyNumberFormat="1" applyFont="1" applyFill="1" applyBorder="1" applyAlignment="1" applyProtection="1">
      <alignment horizontal="center" vertical="center" wrapText="1"/>
    </xf>
    <xf numFmtId="1" fontId="71" fillId="0" borderId="0" xfId="0" applyNumberFormat="1" applyFont="1" applyFill="1" applyBorder="1" applyAlignment="1">
      <alignment horizontal="center" vertical="center"/>
    </xf>
    <xf numFmtId="165" fontId="59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left" vertical="center"/>
    </xf>
    <xf numFmtId="0" fontId="72" fillId="0" borderId="0" xfId="80" applyFont="1" applyFill="1" applyBorder="1" applyAlignment="1">
      <alignment horizontal="center" vertical="center"/>
    </xf>
    <xf numFmtId="0" fontId="70" fillId="0" borderId="0" xfId="80" applyFont="1" applyFill="1" applyBorder="1" applyAlignment="1">
      <alignment horizontal="center" vertical="center"/>
    </xf>
    <xf numFmtId="0" fontId="58" fillId="0" borderId="0" xfId="0" applyFont="1" applyFill="1" applyBorder="1"/>
    <xf numFmtId="0" fontId="58" fillId="0" borderId="0" xfId="0" applyFont="1" applyFill="1" applyBorder="1" applyAlignment="1">
      <alignment horizontal="left"/>
    </xf>
    <xf numFmtId="0" fontId="57" fillId="36" borderId="6" xfId="0" applyFont="1" applyFill="1" applyBorder="1" applyAlignment="1">
      <alignment horizontal="left" vertical="center"/>
    </xf>
    <xf numFmtId="0" fontId="57" fillId="36" borderId="4" xfId="0" applyFont="1" applyFill="1" applyBorder="1" applyAlignment="1">
      <alignment horizontal="left" vertical="center"/>
    </xf>
    <xf numFmtId="0" fontId="61" fillId="36" borderId="20" xfId="0" applyFont="1" applyFill="1" applyBorder="1" applyAlignment="1">
      <alignment horizontal="center" vertical="center"/>
    </xf>
    <xf numFmtId="0" fontId="61" fillId="36" borderId="1" xfId="0" applyFont="1" applyFill="1" applyBorder="1" applyAlignment="1">
      <alignment horizontal="center" vertical="center"/>
    </xf>
    <xf numFmtId="0" fontId="71" fillId="37" borderId="1" xfId="0" applyFont="1" applyFill="1" applyBorder="1" applyAlignment="1">
      <alignment horizontal="center" vertical="center" wrapText="1"/>
    </xf>
    <xf numFmtId="0" fontId="71" fillId="38" borderId="1" xfId="0" applyFont="1" applyFill="1" applyBorder="1" applyAlignment="1">
      <alignment horizontal="center" vertical="center" wrapText="1"/>
    </xf>
    <xf numFmtId="0" fontId="71" fillId="39" borderId="2" xfId="0" applyFont="1" applyFill="1" applyBorder="1" applyAlignment="1">
      <alignment horizontal="center" vertical="center" wrapText="1"/>
    </xf>
    <xf numFmtId="0" fontId="64" fillId="0" borderId="0" xfId="0" applyNumberFormat="1" applyFont="1" applyFill="1" applyBorder="1" applyAlignment="1">
      <alignment horizontal="center"/>
    </xf>
    <xf numFmtId="0" fontId="71" fillId="0" borderId="0" xfId="0" applyNumberFormat="1" applyFont="1" applyFill="1" applyBorder="1" applyAlignment="1">
      <alignment horizontal="center" vertical="center"/>
    </xf>
    <xf numFmtId="0" fontId="73" fillId="0" borderId="0" xfId="0" applyNumberFormat="1" applyFont="1" applyFill="1" applyBorder="1" applyAlignment="1" applyProtection="1">
      <alignment horizontal="left" vertical="center" wrapText="1"/>
    </xf>
    <xf numFmtId="0" fontId="75" fillId="0" borderId="0" xfId="0" applyNumberFormat="1" applyFont="1" applyFill="1" applyBorder="1" applyAlignment="1">
      <alignment horizontal="center" vertical="center"/>
    </xf>
    <xf numFmtId="0" fontId="76" fillId="0" borderId="0" xfId="81" applyNumberFormat="1" applyFont="1" applyFill="1" applyBorder="1" applyAlignment="1">
      <alignment vertical="center"/>
    </xf>
    <xf numFmtId="0" fontId="75" fillId="0" borderId="0" xfId="0" applyNumberFormat="1" applyFont="1" applyFill="1" applyBorder="1"/>
    <xf numFmtId="0" fontId="73" fillId="0" borderId="0" xfId="0" applyNumberFormat="1" applyFont="1" applyFill="1" applyBorder="1" applyAlignment="1" applyProtection="1">
      <alignment horizontal="center" vertical="center" wrapText="1"/>
    </xf>
    <xf numFmtId="0" fontId="75" fillId="0" borderId="0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/>
    </xf>
    <xf numFmtId="0" fontId="75" fillId="0" borderId="0" xfId="0" applyFont="1" applyFill="1" applyBorder="1"/>
    <xf numFmtId="0" fontId="70" fillId="0" borderId="0" xfId="81" applyFont="1" applyFill="1" applyBorder="1" applyAlignment="1">
      <alignment horizontal="center" vertical="center"/>
    </xf>
    <xf numFmtId="1" fontId="70" fillId="0" borderId="0" xfId="81" applyNumberFormat="1" applyFont="1" applyFill="1" applyBorder="1" applyAlignment="1">
      <alignment horizontal="center" vertical="center"/>
    </xf>
    <xf numFmtId="0" fontId="76" fillId="0" borderId="0" xfId="81" applyFont="1" applyFill="1" applyBorder="1" applyAlignment="1">
      <alignment vertical="center"/>
    </xf>
    <xf numFmtId="1" fontId="79" fillId="0" borderId="0" xfId="0" applyNumberFormat="1" applyFont="1" applyFill="1" applyBorder="1" applyAlignment="1">
      <alignment horizontal="right" indent="1"/>
    </xf>
    <xf numFmtId="165" fontId="71" fillId="0" borderId="0" xfId="0" applyNumberFormat="1" applyFont="1" applyFill="1" applyBorder="1" applyAlignment="1">
      <alignment horizontal="center" vertical="center"/>
    </xf>
    <xf numFmtId="9" fontId="64" fillId="0" borderId="0" xfId="0" applyNumberFormat="1" applyFont="1" applyFill="1" applyBorder="1" applyAlignment="1">
      <alignment horizontal="center"/>
    </xf>
    <xf numFmtId="0" fontId="59" fillId="36" borderId="7" xfId="0" applyNumberFormat="1" applyFont="1" applyFill="1" applyBorder="1" applyAlignment="1" applyProtection="1">
      <alignment horizontal="center" vertical="center" wrapText="1"/>
    </xf>
    <xf numFmtId="0" fontId="59" fillId="36" borderId="8" xfId="0" applyNumberFormat="1" applyFont="1" applyFill="1" applyBorder="1" applyAlignment="1" applyProtection="1">
      <alignment horizontal="left" vertical="center" wrapText="1"/>
    </xf>
    <xf numFmtId="0" fontId="59" fillId="33" borderId="3" xfId="0" applyNumberFormat="1" applyFont="1" applyFill="1" applyBorder="1" applyAlignment="1" applyProtection="1">
      <alignment horizontal="center" vertical="center" wrapText="1"/>
    </xf>
    <xf numFmtId="0" fontId="59" fillId="33" borderId="1" xfId="0" applyNumberFormat="1" applyFont="1" applyFill="1" applyBorder="1" applyAlignment="1" applyProtection="1">
      <alignment horizontal="center" vertical="center" wrapText="1"/>
    </xf>
    <xf numFmtId="0" fontId="71" fillId="33" borderId="1" xfId="0" applyNumberFormat="1" applyFont="1" applyFill="1" applyBorder="1" applyAlignment="1" applyProtection="1">
      <alignment horizontal="center" vertical="center" textRotation="90" wrapText="1"/>
    </xf>
    <xf numFmtId="0" fontId="59" fillId="35" borderId="1" xfId="0" applyNumberFormat="1" applyFont="1" applyFill="1" applyBorder="1" applyAlignment="1" applyProtection="1">
      <alignment horizontal="center" vertical="center" wrapText="1"/>
    </xf>
    <xf numFmtId="0" fontId="71" fillId="35" borderId="1" xfId="0" applyNumberFormat="1" applyFont="1" applyFill="1" applyBorder="1" applyAlignment="1" applyProtection="1">
      <alignment horizontal="center" vertical="center" textRotation="90" wrapText="1"/>
    </xf>
    <xf numFmtId="0" fontId="59" fillId="34" borderId="1" xfId="0" applyNumberFormat="1" applyFont="1" applyFill="1" applyBorder="1" applyAlignment="1" applyProtection="1">
      <alignment horizontal="center" vertical="center" wrapText="1"/>
    </xf>
    <xf numFmtId="0" fontId="71" fillId="34" borderId="1" xfId="0" applyNumberFormat="1" applyFont="1" applyFill="1" applyBorder="1" applyAlignment="1" applyProtection="1">
      <alignment horizontal="center" vertical="center" textRotation="90" wrapText="1"/>
    </xf>
    <xf numFmtId="0" fontId="61" fillId="36" borderId="19" xfId="0" applyFont="1" applyFill="1" applyBorder="1" applyAlignment="1">
      <alignment horizontal="center" vertical="center" wrapText="1"/>
    </xf>
    <xf numFmtId="0" fontId="66" fillId="36" borderId="9" xfId="0" applyFont="1" applyFill="1" applyBorder="1" applyAlignment="1">
      <alignment horizontal="center" vertical="center"/>
    </xf>
    <xf numFmtId="0" fontId="64" fillId="36" borderId="9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left" vertical="center"/>
    </xf>
    <xf numFmtId="0" fontId="64" fillId="36" borderId="20" xfId="0" applyFont="1" applyFill="1" applyBorder="1" applyAlignment="1">
      <alignment horizontal="center" vertical="center" wrapText="1"/>
    </xf>
    <xf numFmtId="9" fontId="59" fillId="35" borderId="1" xfId="95" applyFont="1" applyFill="1" applyBorder="1" applyAlignment="1" applyProtection="1">
      <alignment horizontal="center" vertical="center" wrapText="1"/>
    </xf>
    <xf numFmtId="9" fontId="62" fillId="0" borderId="0" xfId="95" applyFont="1" applyFill="1" applyBorder="1" applyAlignment="1">
      <alignment horizontal="center"/>
    </xf>
    <xf numFmtId="9" fontId="58" fillId="0" borderId="0" xfId="95" applyFont="1" applyFill="1" applyBorder="1" applyAlignment="1">
      <alignment horizontal="center" vertical="center"/>
    </xf>
    <xf numFmtId="9" fontId="58" fillId="0" borderId="0" xfId="95" applyFont="1" applyFill="1" applyBorder="1" applyAlignment="1">
      <alignment horizontal="center"/>
    </xf>
    <xf numFmtId="1" fontId="77" fillId="40" borderId="1" xfId="0" applyNumberFormat="1" applyFont="1" applyFill="1" applyBorder="1" applyAlignment="1">
      <alignment horizontal="center" vertical="center"/>
    </xf>
    <xf numFmtId="1" fontId="62" fillId="0" borderId="0" xfId="0" applyNumberFormat="1" applyFont="1" applyFill="1" applyBorder="1" applyAlignment="1">
      <alignment horizontal="left"/>
    </xf>
    <xf numFmtId="1" fontId="77" fillId="41" borderId="1" xfId="0" applyNumberFormat="1" applyFont="1" applyFill="1" applyBorder="1" applyAlignment="1">
      <alignment horizontal="center" vertical="center"/>
    </xf>
    <xf numFmtId="9" fontId="65" fillId="0" borderId="0" xfId="95" applyFont="1" applyFill="1" applyBorder="1" applyAlignment="1">
      <alignment horizontal="center"/>
    </xf>
    <xf numFmtId="0" fontId="60" fillId="0" borderId="0" xfId="0" applyNumberFormat="1" applyFont="1" applyFill="1" applyBorder="1" applyAlignment="1" applyProtection="1">
      <alignment horizontal="left" vertical="center"/>
    </xf>
    <xf numFmtId="0" fontId="61" fillId="36" borderId="21" xfId="0" applyFont="1" applyFill="1" applyBorder="1" applyAlignment="1">
      <alignment horizontal="left" vertical="center" wrapText="1"/>
    </xf>
    <xf numFmtId="49" fontId="62" fillId="0" borderId="20" xfId="0" applyNumberFormat="1" applyFont="1" applyFill="1" applyBorder="1" applyAlignment="1">
      <alignment horizontal="left" vertical="center"/>
    </xf>
    <xf numFmtId="49" fontId="62" fillId="0" borderId="1" xfId="0" applyNumberFormat="1" applyFont="1" applyFill="1" applyBorder="1" applyAlignment="1">
      <alignment horizontal="left" vertical="center"/>
    </xf>
    <xf numFmtId="0" fontId="60" fillId="42" borderId="1" xfId="0" applyNumberFormat="1" applyFont="1" applyFill="1" applyBorder="1" applyAlignment="1" applyProtection="1">
      <alignment horizontal="center" vertical="center" wrapText="1"/>
    </xf>
    <xf numFmtId="0" fontId="81" fillId="36" borderId="6" xfId="0" applyFont="1" applyFill="1" applyBorder="1" applyAlignment="1">
      <alignment horizontal="left" vertical="center" indent="2"/>
    </xf>
    <xf numFmtId="0" fontId="81" fillId="36" borderId="4" xfId="0" applyFont="1" applyFill="1" applyBorder="1" applyAlignment="1">
      <alignment horizontal="left" vertical="center" indent="2"/>
    </xf>
    <xf numFmtId="0" fontId="65" fillId="36" borderId="19" xfId="0" applyFont="1" applyFill="1" applyBorder="1" applyAlignment="1">
      <alignment horizontal="left" vertical="center" indent="2"/>
    </xf>
    <xf numFmtId="0" fontId="59" fillId="36" borderId="7" xfId="0" applyFont="1" applyFill="1" applyBorder="1" applyAlignment="1">
      <alignment horizontal="left" vertical="center" indent="2"/>
    </xf>
    <xf numFmtId="49" fontId="77" fillId="0" borderId="7" xfId="0" applyNumberFormat="1" applyFont="1" applyFill="1" applyBorder="1" applyAlignment="1">
      <alignment horizontal="left" vertical="center" indent="2"/>
    </xf>
    <xf numFmtId="49" fontId="77" fillId="0" borderId="2" xfId="0" applyNumberFormat="1" applyFont="1" applyFill="1" applyBorder="1" applyAlignment="1">
      <alignment horizontal="left" vertical="center" indent="2"/>
    </xf>
    <xf numFmtId="49" fontId="62" fillId="0" borderId="0" xfId="0" applyNumberFormat="1" applyFont="1" applyFill="1" applyBorder="1" applyAlignment="1">
      <alignment horizontal="left" indent="2"/>
    </xf>
    <xf numFmtId="0" fontId="58" fillId="0" borderId="0" xfId="0" applyFont="1" applyFill="1" applyBorder="1" applyAlignment="1">
      <alignment horizontal="left" vertical="center" indent="2"/>
    </xf>
    <xf numFmtId="0" fontId="58" fillId="0" borderId="0" xfId="0" applyFont="1" applyFill="1" applyBorder="1" applyAlignment="1">
      <alignment horizontal="left" indent="2"/>
    </xf>
    <xf numFmtId="0" fontId="65" fillId="0" borderId="0" xfId="0" applyFont="1" applyFill="1" applyBorder="1" applyAlignment="1">
      <alignment horizontal="left" vertical="center"/>
    </xf>
    <xf numFmtId="0" fontId="59" fillId="0" borderId="0" xfId="0" applyFont="1" applyFill="1" applyBorder="1" applyAlignment="1">
      <alignment horizontal="left" vertical="center"/>
    </xf>
    <xf numFmtId="49" fontId="58" fillId="0" borderId="1" xfId="0" applyNumberFormat="1" applyFont="1" applyFill="1" applyBorder="1" applyAlignment="1">
      <alignment horizontal="left" vertical="center"/>
    </xf>
    <xf numFmtId="49" fontId="59" fillId="0" borderId="1" xfId="0" applyNumberFormat="1" applyFont="1" applyFill="1" applyBorder="1" applyAlignment="1">
      <alignment horizontal="left" vertical="center"/>
    </xf>
    <xf numFmtId="49" fontId="70" fillId="0" borderId="1" xfId="0" applyNumberFormat="1" applyFont="1" applyFill="1" applyBorder="1" applyAlignment="1">
      <alignment horizontal="left" vertical="center"/>
    </xf>
    <xf numFmtId="1" fontId="77" fillId="0" borderId="1" xfId="0" applyNumberFormat="1" applyFont="1" applyFill="1" applyBorder="1" applyAlignment="1">
      <alignment horizontal="center" vertical="center"/>
    </xf>
    <xf numFmtId="0" fontId="71" fillId="33" borderId="1" xfId="95" applyNumberFormat="1" applyFont="1" applyFill="1" applyBorder="1" applyAlignment="1">
      <alignment horizontal="center" vertical="center"/>
    </xf>
    <xf numFmtId="0" fontId="71" fillId="33" borderId="1" xfId="0" applyFont="1" applyFill="1" applyBorder="1" applyAlignment="1">
      <alignment horizontal="center" vertical="center"/>
    </xf>
    <xf numFmtId="0" fontId="71" fillId="33" borderId="1" xfId="79" applyFont="1" applyFill="1" applyBorder="1" applyAlignment="1" applyProtection="1">
      <alignment horizontal="center" vertical="center" wrapText="1"/>
    </xf>
    <xf numFmtId="1" fontId="77" fillId="0" borderId="22" xfId="0" applyNumberFormat="1" applyFont="1" applyBorder="1" applyAlignment="1">
      <alignment horizontal="center" vertical="center" wrapText="1"/>
    </xf>
    <xf numFmtId="0" fontId="75" fillId="33" borderId="1" xfId="0" applyFont="1" applyFill="1" applyBorder="1" applyAlignment="1">
      <alignment horizontal="center" vertical="center"/>
    </xf>
    <xf numFmtId="0" fontId="71" fillId="37" borderId="1" xfId="0" applyFont="1" applyFill="1" applyBorder="1" applyAlignment="1">
      <alignment horizontal="center" vertical="center"/>
    </xf>
    <xf numFmtId="0" fontId="75" fillId="35" borderId="1" xfId="0" applyFont="1" applyFill="1" applyBorder="1" applyAlignment="1">
      <alignment horizontal="center" vertical="center"/>
    </xf>
    <xf numFmtId="1" fontId="76" fillId="35" borderId="1" xfId="73" applyNumberFormat="1" applyFont="1" applyFill="1" applyBorder="1" applyAlignment="1">
      <alignment horizontal="center" vertical="center" wrapText="1"/>
    </xf>
    <xf numFmtId="0" fontId="71" fillId="35" borderId="1" xfId="0" applyFont="1" applyFill="1" applyBorder="1" applyAlignment="1">
      <alignment horizontal="center" vertical="center"/>
    </xf>
    <xf numFmtId="1" fontId="71" fillId="38" borderId="1" xfId="0" applyNumberFormat="1" applyFont="1" applyFill="1" applyBorder="1" applyAlignment="1">
      <alignment horizontal="center" vertical="center"/>
    </xf>
    <xf numFmtId="1" fontId="59" fillId="0" borderId="1" xfId="95" applyNumberFormat="1" applyFont="1" applyFill="1" applyBorder="1" applyAlignment="1">
      <alignment horizontal="center" vertical="center"/>
    </xf>
    <xf numFmtId="1" fontId="78" fillId="34" borderId="1" xfId="0" applyNumberFormat="1" applyFont="1" applyFill="1" applyBorder="1" applyAlignment="1">
      <alignment horizontal="center" vertical="center"/>
    </xf>
    <xf numFmtId="1" fontId="71" fillId="34" borderId="1" xfId="0" applyNumberFormat="1" applyFont="1" applyFill="1" applyBorder="1" applyAlignment="1">
      <alignment horizontal="center" vertical="center"/>
    </xf>
    <xf numFmtId="1" fontId="76" fillId="34" borderId="1" xfId="73" applyNumberFormat="1" applyFont="1" applyFill="1" applyBorder="1" applyAlignment="1">
      <alignment horizontal="center" vertical="center" wrapText="1"/>
    </xf>
    <xf numFmtId="1" fontId="76" fillId="39" borderId="1" xfId="73" applyNumberFormat="1" applyFont="1" applyFill="1" applyBorder="1" applyAlignment="1">
      <alignment horizontal="center" vertical="center" wrapText="1"/>
    </xf>
    <xf numFmtId="1" fontId="71" fillId="0" borderId="20" xfId="0" applyNumberFormat="1" applyFont="1" applyFill="1" applyBorder="1" applyAlignment="1">
      <alignment horizontal="center" vertical="center"/>
    </xf>
    <xf numFmtId="9" fontId="71" fillId="0" borderId="20" xfId="95" applyFont="1" applyFill="1" applyBorder="1" applyAlignment="1">
      <alignment horizontal="center" vertical="center"/>
    </xf>
    <xf numFmtId="0" fontId="57" fillId="36" borderId="5" xfId="0" applyFont="1" applyFill="1" applyBorder="1" applyAlignment="1">
      <alignment horizontal="left" vertical="center"/>
    </xf>
    <xf numFmtId="0" fontId="80" fillId="36" borderId="6" xfId="0" applyFont="1" applyFill="1" applyBorder="1" applyAlignment="1">
      <alignment horizontal="left" vertical="center"/>
    </xf>
    <xf numFmtId="0" fontId="57" fillId="36" borderId="7" xfId="0" applyFont="1" applyFill="1" applyBorder="1" applyAlignment="1">
      <alignment horizontal="left" vertical="center"/>
    </xf>
    <xf numFmtId="0" fontId="80" fillId="36" borderId="4" xfId="0" applyFont="1" applyFill="1" applyBorder="1" applyAlignment="1">
      <alignment horizontal="left" vertical="center"/>
    </xf>
    <xf numFmtId="1" fontId="77" fillId="41" borderId="22" xfId="0" applyNumberFormat="1" applyFont="1" applyFill="1" applyBorder="1" applyAlignment="1">
      <alignment horizontal="center" vertical="center" wrapText="1"/>
    </xf>
    <xf numFmtId="0" fontId="65" fillId="39" borderId="21" xfId="0" applyFont="1" applyFill="1" applyBorder="1" applyAlignment="1">
      <alignment horizontal="center" vertical="center" wrapText="1"/>
    </xf>
    <xf numFmtId="1" fontId="60" fillId="0" borderId="0" xfId="0" applyNumberFormat="1" applyFont="1" applyFill="1" applyBorder="1" applyAlignment="1" applyProtection="1">
      <alignment horizontal="center" vertical="center" wrapText="1"/>
    </xf>
    <xf numFmtId="1" fontId="58" fillId="0" borderId="0" xfId="0" applyNumberFormat="1" applyFont="1" applyFill="1" applyBorder="1" applyAlignment="1">
      <alignment horizontal="center" vertical="center"/>
    </xf>
    <xf numFmtId="1" fontId="62" fillId="0" borderId="0" xfId="0" applyNumberFormat="1" applyFont="1" applyFill="1" applyBorder="1" applyAlignment="1">
      <alignment horizontal="center"/>
    </xf>
    <xf numFmtId="1" fontId="58" fillId="0" borderId="0" xfId="0" applyNumberFormat="1" applyFont="1" applyFill="1" applyBorder="1" applyAlignment="1">
      <alignment horizontal="center"/>
    </xf>
    <xf numFmtId="0" fontId="71" fillId="66" borderId="7" xfId="0" applyFont="1" applyFill="1" applyBorder="1" applyAlignment="1">
      <alignment horizontal="center" vertical="center" wrapText="1"/>
    </xf>
    <xf numFmtId="1" fontId="59" fillId="33" borderId="1" xfId="0" applyNumberFormat="1" applyFont="1" applyFill="1" applyBorder="1" applyAlignment="1" applyProtection="1">
      <alignment horizontal="center" vertical="center" wrapText="1"/>
    </xf>
    <xf numFmtId="1" fontId="83" fillId="0" borderId="22" xfId="402" applyNumberFormat="1" applyFont="1" applyBorder="1" applyAlignment="1">
      <alignment horizontal="right" wrapText="1" indent="1"/>
    </xf>
    <xf numFmtId="0" fontId="58" fillId="42" borderId="1" xfId="0" applyFont="1" applyFill="1" applyBorder="1" applyAlignment="1">
      <alignment horizontal="center" vertical="center"/>
    </xf>
    <xf numFmtId="1" fontId="58" fillId="42" borderId="1" xfId="0" applyNumberFormat="1" applyFont="1" applyFill="1" applyBorder="1" applyAlignment="1">
      <alignment horizontal="center" vertical="center"/>
    </xf>
    <xf numFmtId="1" fontId="83" fillId="68" borderId="22" xfId="509" applyNumberFormat="1" applyFont="1" applyFill="1" applyBorder="1" applyAlignment="1">
      <alignment horizontal="right" wrapText="1" indent="1"/>
    </xf>
    <xf numFmtId="1" fontId="83" fillId="0" borderId="22" xfId="509" applyNumberFormat="1" applyFont="1" applyBorder="1" applyAlignment="1">
      <alignment horizontal="right" wrapText="1" indent="1"/>
    </xf>
    <xf numFmtId="1" fontId="77" fillId="41" borderId="1" xfId="0" applyNumberFormat="1" applyFont="1" applyFill="1" applyBorder="1" applyAlignment="1">
      <alignment horizontal="center" vertical="center" wrapText="1"/>
    </xf>
    <xf numFmtId="1" fontId="77" fillId="40" borderId="1" xfId="0" applyNumberFormat="1" applyFont="1" applyFill="1" applyBorder="1" applyAlignment="1">
      <alignment horizontal="center" vertical="center" wrapText="1"/>
    </xf>
    <xf numFmtId="0" fontId="75" fillId="33" borderId="22" xfId="0" applyFont="1" applyFill="1" applyBorder="1" applyAlignment="1">
      <alignment horizontal="center" vertical="center"/>
    </xf>
    <xf numFmtId="1" fontId="83" fillId="0" borderId="22" xfId="537" applyNumberFormat="1" applyFont="1" applyBorder="1" applyAlignment="1">
      <alignment horizontal="right" wrapText="1" indent="1"/>
    </xf>
    <xf numFmtId="1" fontId="77" fillId="69" borderId="1" xfId="0" applyNumberFormat="1" applyFont="1" applyFill="1" applyBorder="1" applyAlignment="1">
      <alignment horizontal="center" vertical="center"/>
    </xf>
    <xf numFmtId="1" fontId="71" fillId="42" borderId="1" xfId="0" applyNumberFormat="1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1" xfId="0" applyFont="1" applyBorder="1"/>
    <xf numFmtId="0" fontId="2" fillId="0" borderId="1" xfId="0" applyFont="1" applyFill="1" applyBorder="1"/>
    <xf numFmtId="49" fontId="102" fillId="0" borderId="1" xfId="0" applyNumberFormat="1" applyFont="1" applyBorder="1" applyAlignment="1">
      <alignment wrapText="1"/>
    </xf>
    <xf numFmtId="0" fontId="104" fillId="36" borderId="45" xfId="0" applyFont="1" applyFill="1" applyBorder="1" applyAlignment="1">
      <alignment horizontal="left" vertical="center" wrapText="1"/>
    </xf>
    <xf numFmtId="0" fontId="104" fillId="36" borderId="19" xfId="0" applyFont="1" applyFill="1" applyBorder="1" applyAlignment="1">
      <alignment horizontal="left" vertical="center" wrapText="1"/>
    </xf>
    <xf numFmtId="0" fontId="105" fillId="0" borderId="0" xfId="0" applyFont="1" applyFill="1" applyBorder="1" applyAlignment="1">
      <alignment horizontal="left" vertical="center"/>
    </xf>
    <xf numFmtId="0" fontId="104" fillId="36" borderId="7" xfId="0" applyNumberFormat="1" applyFont="1" applyFill="1" applyBorder="1" applyAlignment="1" applyProtection="1">
      <alignment horizontal="center" vertical="center" wrapText="1"/>
    </xf>
    <xf numFmtId="0" fontId="104" fillId="36" borderId="20" xfId="0" applyNumberFormat="1" applyFont="1" applyFill="1" applyBorder="1" applyAlignment="1" applyProtection="1">
      <alignment horizontal="left" vertical="center" wrapText="1"/>
    </xf>
    <xf numFmtId="0" fontId="104" fillId="36" borderId="8" xfId="0" applyNumberFormat="1" applyFont="1" applyFill="1" applyBorder="1" applyAlignment="1" applyProtection="1">
      <alignment horizontal="left" vertical="center" wrapText="1"/>
    </xf>
    <xf numFmtId="0" fontId="104" fillId="33" borderId="3" xfId="0" applyNumberFormat="1" applyFont="1" applyFill="1" applyBorder="1" applyAlignment="1" applyProtection="1">
      <alignment horizontal="center" vertical="center" wrapText="1"/>
    </xf>
    <xf numFmtId="0" fontId="104" fillId="33" borderId="1" xfId="0" applyNumberFormat="1" applyFont="1" applyFill="1" applyBorder="1" applyAlignment="1" applyProtection="1">
      <alignment horizontal="center" vertical="center" wrapText="1"/>
    </xf>
    <xf numFmtId="0" fontId="108" fillId="33" borderId="1" xfId="0" applyNumberFormat="1" applyFont="1" applyFill="1" applyBorder="1" applyAlignment="1" applyProtection="1">
      <alignment horizontal="center" vertical="center" textRotation="90" wrapText="1"/>
    </xf>
    <xf numFmtId="0" fontId="108" fillId="37" borderId="1" xfId="0" applyFont="1" applyFill="1" applyBorder="1" applyAlignment="1">
      <alignment horizontal="center" vertical="center" wrapText="1"/>
    </xf>
    <xf numFmtId="0" fontId="104" fillId="35" borderId="1" xfId="0" applyNumberFormat="1" applyFont="1" applyFill="1" applyBorder="1" applyAlignment="1" applyProtection="1">
      <alignment horizontal="center" vertical="center" wrapText="1"/>
    </xf>
    <xf numFmtId="0" fontId="108" fillId="35" borderId="1" xfId="0" applyNumberFormat="1" applyFont="1" applyFill="1" applyBorder="1" applyAlignment="1" applyProtection="1">
      <alignment horizontal="center" vertical="center" textRotation="90" wrapText="1"/>
    </xf>
    <xf numFmtId="9" fontId="104" fillId="35" borderId="1" xfId="95" applyFont="1" applyFill="1" applyBorder="1" applyAlignment="1" applyProtection="1">
      <alignment horizontal="center" vertical="center" wrapText="1"/>
    </xf>
    <xf numFmtId="0" fontId="108" fillId="38" borderId="1" xfId="0" applyFont="1" applyFill="1" applyBorder="1" applyAlignment="1">
      <alignment horizontal="center" vertical="center" wrapText="1"/>
    </xf>
    <xf numFmtId="0" fontId="104" fillId="34" borderId="1" xfId="0" applyNumberFormat="1" applyFont="1" applyFill="1" applyBorder="1" applyAlignment="1" applyProtection="1">
      <alignment horizontal="center" vertical="center" wrapText="1"/>
    </xf>
    <xf numFmtId="0" fontId="108" fillId="34" borderId="1" xfId="0" applyNumberFormat="1" applyFont="1" applyFill="1" applyBorder="1" applyAlignment="1" applyProtection="1">
      <alignment horizontal="center" vertical="center" textRotation="90" wrapText="1"/>
    </xf>
    <xf numFmtId="0" fontId="108" fillId="39" borderId="2" xfId="0" applyFont="1" applyFill="1" applyBorder="1" applyAlignment="1">
      <alignment horizontal="center" vertical="center" wrapText="1"/>
    </xf>
    <xf numFmtId="0" fontId="108" fillId="66" borderId="7" xfId="0" applyFont="1" applyFill="1" applyBorder="1" applyAlignment="1">
      <alignment horizontal="center" vertical="center" wrapText="1"/>
    </xf>
    <xf numFmtId="0" fontId="104" fillId="0" borderId="0" xfId="0" applyFont="1" applyFill="1" applyBorder="1"/>
    <xf numFmtId="0" fontId="108" fillId="33" borderId="1" xfId="95" applyNumberFormat="1" applyFont="1" applyFill="1" applyBorder="1" applyAlignment="1">
      <alignment horizontal="center" vertical="center"/>
    </xf>
    <xf numFmtId="0" fontId="108" fillId="33" borderId="1" xfId="0" applyFont="1" applyFill="1" applyBorder="1" applyAlignment="1">
      <alignment horizontal="center" vertical="center"/>
    </xf>
    <xf numFmtId="0" fontId="108" fillId="33" borderId="1" xfId="79" applyFont="1" applyFill="1" applyBorder="1" applyAlignment="1" applyProtection="1">
      <alignment horizontal="center" vertical="center" wrapText="1"/>
    </xf>
    <xf numFmtId="0" fontId="39" fillId="33" borderId="1" xfId="0" applyFont="1" applyFill="1" applyBorder="1" applyAlignment="1">
      <alignment horizontal="center" vertical="center"/>
    </xf>
    <xf numFmtId="0" fontId="108" fillId="37" borderId="1" xfId="0" applyFont="1" applyFill="1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/>
    </xf>
    <xf numFmtId="1" fontId="109" fillId="35" borderId="1" xfId="73" applyNumberFormat="1" applyFont="1" applyFill="1" applyBorder="1" applyAlignment="1">
      <alignment horizontal="center" vertical="center" wrapText="1"/>
    </xf>
    <xf numFmtId="0" fontId="108" fillId="35" borderId="1" xfId="0" applyFont="1" applyFill="1" applyBorder="1" applyAlignment="1">
      <alignment horizontal="center" vertical="center"/>
    </xf>
    <xf numFmtId="1" fontId="108" fillId="38" borderId="1" xfId="0" applyNumberFormat="1" applyFont="1" applyFill="1" applyBorder="1" applyAlignment="1">
      <alignment horizontal="center" vertical="center"/>
    </xf>
    <xf numFmtId="1" fontId="104" fillId="0" borderId="1" xfId="95" applyNumberFormat="1" applyFont="1" applyFill="1" applyBorder="1" applyAlignment="1">
      <alignment horizontal="center" vertical="center"/>
    </xf>
    <xf numFmtId="1" fontId="110" fillId="34" borderId="1" xfId="0" applyNumberFormat="1" applyFont="1" applyFill="1" applyBorder="1" applyAlignment="1">
      <alignment horizontal="center" vertical="center"/>
    </xf>
    <xf numFmtId="1" fontId="102" fillId="0" borderId="1" xfId="0" applyNumberFormat="1" applyFont="1" applyFill="1" applyBorder="1" applyAlignment="1">
      <alignment horizontal="center" vertical="center"/>
    </xf>
    <xf numFmtId="1" fontId="108" fillId="34" borderId="1" xfId="0" applyNumberFormat="1" applyFont="1" applyFill="1" applyBorder="1" applyAlignment="1">
      <alignment horizontal="center" vertical="center"/>
    </xf>
    <xf numFmtId="1" fontId="109" fillId="34" borderId="1" xfId="73" applyNumberFormat="1" applyFont="1" applyFill="1" applyBorder="1" applyAlignment="1">
      <alignment horizontal="center" vertical="center" wrapText="1"/>
    </xf>
    <xf numFmtId="1" fontId="109" fillId="39" borderId="1" xfId="73" applyNumberFormat="1" applyFont="1" applyFill="1" applyBorder="1" applyAlignment="1">
      <alignment horizontal="center" vertical="center" wrapText="1"/>
    </xf>
    <xf numFmtId="1" fontId="102" fillId="0" borderId="46" xfId="0" applyNumberFormat="1" applyFont="1" applyBorder="1" applyAlignment="1">
      <alignment horizontal="center" vertical="center" wrapText="1"/>
    </xf>
    <xf numFmtId="0" fontId="2" fillId="0" borderId="1" xfId="579" applyFont="1" applyBorder="1"/>
    <xf numFmtId="0" fontId="2" fillId="0" borderId="1" xfId="986" applyFont="1" applyBorder="1"/>
    <xf numFmtId="1" fontId="108" fillId="0" borderId="20" xfId="0" applyNumberFormat="1" applyFont="1" applyFill="1" applyBorder="1" applyAlignment="1">
      <alignment horizontal="center" vertical="center"/>
    </xf>
    <xf numFmtId="9" fontId="108" fillId="0" borderId="20" xfId="95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1" fontId="102" fillId="69" borderId="1" xfId="0" applyNumberFormat="1" applyFont="1" applyFill="1" applyBorder="1" applyAlignment="1">
      <alignment horizontal="center" vertical="center"/>
    </xf>
    <xf numFmtId="1" fontId="104" fillId="0" borderId="45" xfId="95" applyNumberFormat="1" applyFont="1" applyFill="1" applyBorder="1" applyAlignment="1">
      <alignment horizontal="center" vertical="center"/>
    </xf>
    <xf numFmtId="1" fontId="102" fillId="0" borderId="4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08" fillId="0" borderId="0" xfId="79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111" fillId="0" borderId="0" xfId="81" applyFont="1" applyFill="1" applyBorder="1" applyAlignment="1">
      <alignment horizontal="center" vertical="center"/>
    </xf>
    <xf numFmtId="9" fontId="2" fillId="0" borderId="0" xfId="95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center" vertical="center"/>
    </xf>
    <xf numFmtId="1" fontId="108" fillId="0" borderId="0" xfId="0" applyNumberFormat="1" applyFont="1" applyFill="1" applyBorder="1" applyAlignment="1">
      <alignment horizontal="center" vertical="center"/>
    </xf>
    <xf numFmtId="165" fontId="104" fillId="0" borderId="0" xfId="0" applyNumberFormat="1" applyFont="1" applyFill="1" applyBorder="1" applyAlignment="1">
      <alignment horizontal="center" vertical="center"/>
    </xf>
    <xf numFmtId="165" fontId="108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/>
    </xf>
    <xf numFmtId="0" fontId="108" fillId="0" borderId="0" xfId="0" applyNumberFormat="1" applyFont="1" applyFill="1" applyBorder="1" applyAlignment="1">
      <alignment horizontal="center" vertical="center"/>
    </xf>
    <xf numFmtId="0" fontId="111" fillId="0" borderId="0" xfId="80" applyFont="1" applyFill="1" applyBorder="1" applyAlignment="1">
      <alignment horizontal="center" vertical="center"/>
    </xf>
    <xf numFmtId="0" fontId="109" fillId="0" borderId="0" xfId="81" applyNumberFormat="1" applyFont="1" applyFill="1" applyBorder="1" applyAlignment="1">
      <alignment vertical="center"/>
    </xf>
    <xf numFmtId="0" fontId="39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9" fillId="0" borderId="0" xfId="0" applyNumberFormat="1" applyFont="1" applyFill="1" applyBorder="1"/>
    <xf numFmtId="0" fontId="39" fillId="0" borderId="0" xfId="0" applyFont="1" applyFill="1" applyBorder="1" applyAlignment="1">
      <alignment horizontal="center"/>
    </xf>
    <xf numFmtId="9" fontId="2" fillId="0" borderId="0" xfId="95" applyFont="1" applyFill="1" applyBorder="1" applyAlignment="1">
      <alignment horizontal="center"/>
    </xf>
    <xf numFmtId="0" fontId="104" fillId="36" borderId="19" xfId="0" applyFont="1" applyFill="1" applyBorder="1" applyAlignment="1">
      <alignment horizontal="center" vertical="center" wrapText="1"/>
    </xf>
    <xf numFmtId="0" fontId="2" fillId="39" borderId="21" xfId="0" applyFont="1" applyFill="1" applyBorder="1" applyAlignment="1">
      <alignment horizontal="center" vertical="center" wrapText="1"/>
    </xf>
    <xf numFmtId="0" fontId="39" fillId="36" borderId="9" xfId="0" applyFont="1" applyFill="1" applyBorder="1" applyAlignment="1">
      <alignment horizontal="center" vertical="center"/>
    </xf>
    <xf numFmtId="0" fontId="108" fillId="36" borderId="9" xfId="0" applyFont="1" applyFill="1" applyBorder="1" applyAlignment="1">
      <alignment horizontal="center" vertical="center"/>
    </xf>
    <xf numFmtId="0" fontId="108" fillId="36" borderId="20" xfId="0" applyFont="1" applyFill="1" applyBorder="1" applyAlignment="1">
      <alignment horizontal="center" vertical="center" wrapText="1"/>
    </xf>
    <xf numFmtId="0" fontId="104" fillId="36" borderId="20" xfId="0" applyFont="1" applyFill="1" applyBorder="1" applyAlignment="1">
      <alignment horizontal="center" vertical="center"/>
    </xf>
    <xf numFmtId="49" fontId="102" fillId="0" borderId="0" xfId="0" applyNumberFormat="1" applyFont="1" applyFill="1" applyBorder="1" applyAlignment="1">
      <alignment horizontal="left" indent="1"/>
    </xf>
    <xf numFmtId="1" fontId="102" fillId="0" borderId="0" xfId="0" applyNumberFormat="1" applyFont="1" applyFill="1" applyBorder="1" applyAlignment="1">
      <alignment horizontal="center"/>
    </xf>
    <xf numFmtId="0" fontId="108" fillId="0" borderId="0" xfId="0" applyNumberFormat="1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/>
    </xf>
    <xf numFmtId="0" fontId="108" fillId="0" borderId="0" xfId="79" applyFont="1" applyFill="1" applyBorder="1" applyAlignment="1" applyProtection="1">
      <alignment horizontal="center" wrapText="1"/>
    </xf>
    <xf numFmtId="0" fontId="108" fillId="0" borderId="0" xfId="0" applyFont="1" applyFill="1" applyBorder="1" applyAlignment="1">
      <alignment horizontal="center" wrapText="1"/>
    </xf>
    <xf numFmtId="1" fontId="109" fillId="0" borderId="0" xfId="73" applyNumberFormat="1" applyFont="1" applyFill="1" applyBorder="1" applyAlignment="1">
      <alignment horizontal="center" wrapText="1"/>
    </xf>
    <xf numFmtId="9" fontId="102" fillId="0" borderId="0" xfId="95" applyFont="1" applyFill="1" applyBorder="1" applyAlignment="1">
      <alignment horizontal="center"/>
    </xf>
    <xf numFmtId="1" fontId="102" fillId="0" borderId="0" xfId="0" applyNumberFormat="1" applyFont="1" applyFill="1" applyBorder="1" applyAlignment="1">
      <alignment horizontal="right" indent="1"/>
    </xf>
    <xf numFmtId="1" fontId="108" fillId="0" borderId="0" xfId="0" applyNumberFormat="1" applyFont="1" applyFill="1" applyBorder="1" applyAlignment="1">
      <alignment horizontal="center"/>
    </xf>
    <xf numFmtId="1" fontId="102" fillId="0" borderId="0" xfId="551" applyNumberFormat="1" applyFont="1" applyBorder="1" applyAlignment="1">
      <alignment horizontal="right" wrapText="1" indent="1"/>
    </xf>
    <xf numFmtId="166" fontId="104" fillId="0" borderId="0" xfId="95" applyNumberFormat="1" applyFont="1" applyFill="1" applyBorder="1" applyAlignment="1">
      <alignment horizontal="center"/>
    </xf>
    <xf numFmtId="1" fontId="110" fillId="0" borderId="0" xfId="0" applyNumberFormat="1" applyFont="1" applyFill="1" applyBorder="1" applyAlignment="1">
      <alignment horizontal="right" indent="1"/>
    </xf>
    <xf numFmtId="9" fontId="108" fillId="0" borderId="0" xfId="0" applyNumberFormat="1" applyFont="1" applyFill="1" applyBorder="1" applyAlignment="1">
      <alignment horizontal="center"/>
    </xf>
    <xf numFmtId="0" fontId="104" fillId="0" borderId="0" xfId="0" applyNumberFormat="1" applyFont="1" applyFill="1" applyBorder="1" applyAlignment="1" applyProtection="1">
      <alignment horizontal="center" vertical="center" wrapText="1"/>
    </xf>
    <xf numFmtId="0" fontId="104" fillId="0" borderId="0" xfId="0" applyNumberFormat="1" applyFont="1" applyFill="1" applyBorder="1" applyAlignment="1" applyProtection="1">
      <alignment horizontal="left" vertical="center" wrapText="1"/>
    </xf>
    <xf numFmtId="0" fontId="108" fillId="0" borderId="0" xfId="0" applyNumberFormat="1" applyFont="1" applyFill="1" applyBorder="1" applyAlignment="1" applyProtection="1">
      <alignment horizontal="left" vertical="center" wrapText="1"/>
    </xf>
    <xf numFmtId="0" fontId="108" fillId="0" borderId="0" xfId="0" applyNumberFormat="1" applyFont="1" applyFill="1" applyBorder="1" applyAlignment="1" applyProtection="1">
      <alignment horizontal="center" vertical="center" wrapText="1"/>
    </xf>
    <xf numFmtId="164" fontId="104" fillId="0" borderId="0" xfId="0" applyNumberFormat="1" applyFont="1" applyFill="1" applyBorder="1" applyAlignment="1" applyProtection="1">
      <alignment horizontal="center" vertical="center" wrapText="1"/>
    </xf>
    <xf numFmtId="0" fontId="103" fillId="36" borderId="5" xfId="0" applyFont="1" applyFill="1" applyBorder="1" applyAlignment="1">
      <alignment horizontal="left" vertical="center"/>
    </xf>
    <xf numFmtId="0" fontId="103" fillId="36" borderId="6" xfId="0" applyFont="1" applyFill="1" applyBorder="1" applyAlignment="1">
      <alignment horizontal="left" vertical="center"/>
    </xf>
    <xf numFmtId="0" fontId="106" fillId="36" borderId="6" xfId="0" applyFont="1" applyFill="1" applyBorder="1" applyAlignment="1">
      <alignment horizontal="left" vertical="center"/>
    </xf>
    <xf numFmtId="0" fontId="103" fillId="36" borderId="7" xfId="0" applyFont="1" applyFill="1" applyBorder="1" applyAlignment="1">
      <alignment horizontal="left" vertical="center"/>
    </xf>
    <xf numFmtId="0" fontId="103" fillId="36" borderId="4" xfId="0" applyFont="1" applyFill="1" applyBorder="1" applyAlignment="1">
      <alignment horizontal="left" vertical="center"/>
    </xf>
    <xf numFmtId="0" fontId="106" fillId="36" borderId="4" xfId="0" applyFont="1" applyFill="1" applyBorder="1" applyAlignment="1">
      <alignment horizontal="left" vertical="center"/>
    </xf>
    <xf numFmtId="0" fontId="83" fillId="0" borderId="22" xfId="0" applyNumberFormat="1" applyFont="1" applyBorder="1" applyAlignment="1">
      <alignment horizontal="right" wrapText="1" indent="1"/>
    </xf>
    <xf numFmtId="0" fontId="109" fillId="66" borderId="7" xfId="0" applyFont="1" applyFill="1" applyBorder="1" applyAlignment="1">
      <alignment horizontal="center" vertical="center" wrapText="1"/>
    </xf>
    <xf numFmtId="0" fontId="109" fillId="39" borderId="2" xfId="0" applyFont="1" applyFill="1" applyBorder="1" applyAlignment="1">
      <alignment horizontal="center" vertical="center" wrapText="1"/>
    </xf>
    <xf numFmtId="0" fontId="109" fillId="36" borderId="20" xfId="0" applyFont="1" applyFill="1" applyBorder="1" applyAlignment="1">
      <alignment horizontal="center" vertical="center" wrapText="1"/>
    </xf>
    <xf numFmtId="1" fontId="110" fillId="40" borderId="1" xfId="0" applyNumberFormat="1" applyFont="1" applyFill="1" applyBorder="1" applyAlignment="1">
      <alignment horizontal="center" vertical="center"/>
    </xf>
    <xf numFmtId="1" fontId="108" fillId="42" borderId="1" xfId="0" applyNumberFormat="1" applyFont="1" applyFill="1" applyBorder="1" applyAlignment="1">
      <alignment horizontal="center" vertical="center"/>
    </xf>
    <xf numFmtId="1" fontId="102" fillId="40" borderId="1" xfId="0" applyNumberFormat="1" applyFont="1" applyFill="1" applyBorder="1" applyAlignment="1">
      <alignment horizontal="center" vertical="center" wrapText="1"/>
    </xf>
    <xf numFmtId="0" fontId="39" fillId="33" borderId="22" xfId="0" applyFont="1" applyFill="1" applyBorder="1" applyAlignment="1">
      <alignment horizontal="center" vertical="center"/>
    </xf>
    <xf numFmtId="1" fontId="102" fillId="41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67" borderId="1" xfId="986" applyFont="1" applyFill="1" applyBorder="1"/>
    <xf numFmtId="0" fontId="82" fillId="0" borderId="0" xfId="0" applyFont="1" applyFill="1" applyBorder="1" applyAlignment="1">
      <alignment horizontal="left"/>
    </xf>
    <xf numFmtId="0" fontId="58" fillId="67" borderId="1" xfId="0" applyFont="1" applyFill="1" applyBorder="1" applyAlignment="1">
      <alignment horizontal="center"/>
    </xf>
    <xf numFmtId="0" fontId="107" fillId="36" borderId="6" xfId="0" applyFont="1" applyFill="1" applyBorder="1" applyAlignment="1">
      <alignment horizontal="left" vertical="center"/>
    </xf>
    <xf numFmtId="0" fontId="106" fillId="0" borderId="6" xfId="0" applyFont="1" applyBorder="1" applyAlignment="1">
      <alignment horizontal="left" vertical="center"/>
    </xf>
    <xf numFmtId="0" fontId="107" fillId="36" borderId="4" xfId="0" applyFont="1" applyFill="1" applyBorder="1" applyAlignment="1">
      <alignment horizontal="left" vertical="center"/>
    </xf>
    <xf numFmtId="0" fontId="106" fillId="0" borderId="4" xfId="0" applyFont="1" applyBorder="1" applyAlignment="1">
      <alignment horizontal="left" vertical="center"/>
    </xf>
    <xf numFmtId="0" fontId="104" fillId="37" borderId="7" xfId="0" applyFont="1" applyFill="1" applyBorder="1" applyAlignment="1">
      <alignment horizontal="center" vertical="center" wrapText="1"/>
    </xf>
    <xf numFmtId="0" fontId="2" fillId="37" borderId="4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 vertical="center" wrapText="1"/>
    </xf>
    <xf numFmtId="0" fontId="104" fillId="38" borderId="7" xfId="0" applyFont="1" applyFill="1" applyBorder="1" applyAlignment="1">
      <alignment horizontal="center" vertical="center" wrapText="1"/>
    </xf>
    <xf numFmtId="0" fontId="2" fillId="38" borderId="4" xfId="0" applyFont="1" applyFill="1" applyBorder="1" applyAlignment="1">
      <alignment horizontal="center" vertical="center" wrapText="1"/>
    </xf>
    <xf numFmtId="0" fontId="2" fillId="38" borderId="8" xfId="0" applyFont="1" applyFill="1" applyBorder="1" applyAlignment="1">
      <alignment horizontal="center" vertical="center" wrapText="1"/>
    </xf>
    <xf numFmtId="0" fontId="104" fillId="39" borderId="7" xfId="0" applyFont="1" applyFill="1" applyBorder="1" applyAlignment="1">
      <alignment horizontal="center" vertical="center" wrapText="1"/>
    </xf>
    <xf numFmtId="0" fontId="2" fillId="39" borderId="4" xfId="0" applyFont="1" applyFill="1" applyBorder="1" applyAlignment="1">
      <alignment horizontal="center" vertical="center" wrapText="1"/>
    </xf>
    <xf numFmtId="0" fontId="2" fillId="39" borderId="8" xfId="0" applyFont="1" applyFill="1" applyBorder="1" applyAlignment="1">
      <alignment horizontal="center" vertical="center" wrapText="1"/>
    </xf>
    <xf numFmtId="0" fontId="2" fillId="67" borderId="2" xfId="0" applyFont="1" applyFill="1" applyBorder="1" applyAlignment="1">
      <alignment horizontal="center" vertical="center" wrapText="1"/>
    </xf>
    <xf numFmtId="0" fontId="2" fillId="67" borderId="23" xfId="0" applyFont="1" applyFill="1" applyBorder="1" applyAlignment="1">
      <alignment horizontal="center" vertical="center" wrapText="1"/>
    </xf>
    <xf numFmtId="0" fontId="2" fillId="67" borderId="3" xfId="0" applyFont="1" applyFill="1" applyBorder="1" applyAlignment="1">
      <alignment horizontal="center" vertical="center" wrapText="1"/>
    </xf>
    <xf numFmtId="0" fontId="74" fillId="36" borderId="6" xfId="0" applyFont="1" applyFill="1" applyBorder="1" applyAlignment="1">
      <alignment horizontal="left" vertical="center"/>
    </xf>
    <xf numFmtId="0" fontId="80" fillId="0" borderId="6" xfId="0" applyFont="1" applyBorder="1" applyAlignment="1">
      <alignment horizontal="left" vertical="center"/>
    </xf>
    <xf numFmtId="0" fontId="74" fillId="36" borderId="4" xfId="0" applyFont="1" applyFill="1" applyBorder="1" applyAlignment="1">
      <alignment horizontal="left" vertical="center"/>
    </xf>
    <xf numFmtId="0" fontId="80" fillId="0" borderId="4" xfId="0" applyFont="1" applyBorder="1" applyAlignment="1">
      <alignment horizontal="left" vertical="center"/>
    </xf>
    <xf numFmtId="0" fontId="61" fillId="37" borderId="7" xfId="0" applyFont="1" applyFill="1" applyBorder="1" applyAlignment="1">
      <alignment horizontal="center" vertical="center" wrapText="1"/>
    </xf>
    <xf numFmtId="0" fontId="65" fillId="37" borderId="4" xfId="0" applyFont="1" applyFill="1" applyBorder="1" applyAlignment="1">
      <alignment horizontal="center" vertical="center" wrapText="1"/>
    </xf>
    <xf numFmtId="0" fontId="65" fillId="37" borderId="8" xfId="0" applyFont="1" applyFill="1" applyBorder="1" applyAlignment="1">
      <alignment horizontal="center" vertical="center" wrapText="1"/>
    </xf>
    <xf numFmtId="0" fontId="61" fillId="38" borderId="7" xfId="0" applyFont="1" applyFill="1" applyBorder="1" applyAlignment="1">
      <alignment horizontal="center" vertical="center" wrapText="1"/>
    </xf>
    <xf numFmtId="0" fontId="65" fillId="38" borderId="4" xfId="0" applyFont="1" applyFill="1" applyBorder="1" applyAlignment="1">
      <alignment horizontal="center" vertical="center" wrapText="1"/>
    </xf>
    <xf numFmtId="0" fontId="65" fillId="38" borderId="8" xfId="0" applyFont="1" applyFill="1" applyBorder="1" applyAlignment="1">
      <alignment horizontal="center" vertical="center" wrapText="1"/>
    </xf>
    <xf numFmtId="0" fontId="61" fillId="39" borderId="7" xfId="0" applyFont="1" applyFill="1" applyBorder="1" applyAlignment="1">
      <alignment horizontal="center" vertical="center" wrapText="1"/>
    </xf>
    <xf numFmtId="0" fontId="65" fillId="39" borderId="4" xfId="0" applyFont="1" applyFill="1" applyBorder="1" applyAlignment="1">
      <alignment horizontal="center" vertical="center" wrapText="1"/>
    </xf>
    <xf numFmtId="0" fontId="65" fillId="39" borderId="8" xfId="0" applyFont="1" applyFill="1" applyBorder="1" applyAlignment="1">
      <alignment horizontal="center" vertical="center" wrapText="1"/>
    </xf>
    <xf numFmtId="0" fontId="65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365">
    <cellStyle name="20% - Акцент1" xfId="1" builtinId="30" customBuiltin="1"/>
    <cellStyle name="20% - Акцент1 10" xfId="354"/>
    <cellStyle name="20% - Акцент1 10 2" xfId="938"/>
    <cellStyle name="20% - Акцент1 10_Рабочая (2)" xfId="681"/>
    <cellStyle name="20% - Акцент1 11" xfId="511"/>
    <cellStyle name="20% - Акцент1 11 2" xfId="1094"/>
    <cellStyle name="20% - Акцент1 11_Рабочая (2)" xfId="585"/>
    <cellStyle name="20% - Акцент1 12" xfId="525"/>
    <cellStyle name="20% - Акцент1 12 2" xfId="1108"/>
    <cellStyle name="20% - Акцент1 12_Рабочая (2)" xfId="859"/>
    <cellStyle name="20% - Акцент1 13" xfId="539"/>
    <cellStyle name="20% - Акцент1 13 2" xfId="1122"/>
    <cellStyle name="20% - Акцент1 13_Рабочая (2)" xfId="805"/>
    <cellStyle name="20% - Акцент1 14" xfId="553"/>
    <cellStyle name="20% - Акцент1 14 2" xfId="1136"/>
    <cellStyle name="20% - Акцент1 14_Рабочая (2)" xfId="680"/>
    <cellStyle name="20% - Акцент1 15" xfId="567"/>
    <cellStyle name="20% - Акцент1 15 2" xfId="1150"/>
    <cellStyle name="20% - Акцент1 15_Рабочая (2)" xfId="593"/>
    <cellStyle name="20% - Акцент1 16" xfId="598"/>
    <cellStyle name="20% - Акцент1 2" xfId="2"/>
    <cellStyle name="20% - Акцент1 2 2" xfId="185"/>
    <cellStyle name="20% - Акцент1 2 3" xfId="233"/>
    <cellStyle name="20% - Акцент1 3" xfId="100"/>
    <cellStyle name="20% - Акцент1 3 2" xfId="282"/>
    <cellStyle name="20% - Акцент1 3 2 2" xfId="429"/>
    <cellStyle name="20% - Акцент1 3 2 2 2" xfId="1013"/>
    <cellStyle name="20% - Акцент1 3 2 2_Рабочая (2)" xfId="679"/>
    <cellStyle name="20% - Акцент1 3 2 3" xfId="866"/>
    <cellStyle name="20% - Акцент1 3 2_Рабочая (2)" xfId="808"/>
    <cellStyle name="20% - Акцент1 3 3" xfId="146"/>
    <cellStyle name="20% - Акцент1 3 3 2" xfId="734"/>
    <cellStyle name="20% - Акцент1 3 3_Рабочая (2)" xfId="591"/>
    <cellStyle name="20% - Акцент1 3 4" xfId="376"/>
    <cellStyle name="20% - Акцент1 3 4 2" xfId="960"/>
    <cellStyle name="20% - Акцент1 3 4_Рабочая (2)" xfId="861"/>
    <cellStyle name="20% - Акцент1 3 5" xfId="688"/>
    <cellStyle name="20% - Акцент1 3_Рабочая (2)" xfId="858"/>
    <cellStyle name="20% - Акцент1 4" xfId="114"/>
    <cellStyle name="20% - Акцент1 4 2" xfId="296"/>
    <cellStyle name="20% - Акцент1 4 2 2" xfId="443"/>
    <cellStyle name="20% - Акцент1 4 2 2 2" xfId="1027"/>
    <cellStyle name="20% - Акцент1 4 2 2_Рабочая (2)" xfId="788"/>
    <cellStyle name="20% - Акцент1 4 2 3" xfId="880"/>
    <cellStyle name="20% - Акцент1 4 2_Рабочая (2)" xfId="950"/>
    <cellStyle name="20% - Акцент1 4 3" xfId="160"/>
    <cellStyle name="20% - Акцент1 4 3 2" xfId="748"/>
    <cellStyle name="20% - Акцент1 4 3_Рабочая (2)" xfId="1163"/>
    <cellStyle name="20% - Акцент1 4 4" xfId="390"/>
    <cellStyle name="20% - Акцент1 4 4 2" xfId="974"/>
    <cellStyle name="20% - Акцент1 4 4_Рабочая (2)" xfId="595"/>
    <cellStyle name="20% - Акцент1 4 5" xfId="702"/>
    <cellStyle name="20% - Акцент1 4_Рабочая (2)" xfId="678"/>
    <cellStyle name="20% - Акцент1 5" xfId="190"/>
    <cellStyle name="20% - Акцент1 5 2" xfId="405"/>
    <cellStyle name="20% - Акцент1 5 2 2" xfId="989"/>
    <cellStyle name="20% - Акцент1 5 2_Рабочая (2)" xfId="802"/>
    <cellStyle name="20% - Акцент1 5 3" xfId="777"/>
    <cellStyle name="20% - Акцент1 5_Рабочая (2)" xfId="856"/>
    <cellStyle name="20% - Акцент1 6" xfId="310"/>
    <cellStyle name="20% - Акцент1 6 2" xfId="457"/>
    <cellStyle name="20% - Акцент1 6 2 2" xfId="1041"/>
    <cellStyle name="20% - Акцент1 6 2_Рабочая (2)" xfId="586"/>
    <cellStyle name="20% - Акцент1 6 3" xfId="894"/>
    <cellStyle name="20% - Акцент1 6_Рабочая (2)" xfId="676"/>
    <cellStyle name="20% - Акцент1 7" xfId="324"/>
    <cellStyle name="20% - Акцент1 7 2" xfId="471"/>
    <cellStyle name="20% - Акцент1 7 2 2" xfId="1055"/>
    <cellStyle name="20% - Акцент1 7 2_Рабочая (2)" xfId="783"/>
    <cellStyle name="20% - Акцент1 7 3" xfId="908"/>
    <cellStyle name="20% - Акцент1 7_Рабочая (2)" xfId="855"/>
    <cellStyle name="20% - Акцент1 8" xfId="338"/>
    <cellStyle name="20% - Акцент1 8 2" xfId="485"/>
    <cellStyle name="20% - Акцент1 8 2 2" xfId="1069"/>
    <cellStyle name="20% - Акцент1 8 2_Рабочая (2)" xfId="587"/>
    <cellStyle name="20% - Акцент1 8 3" xfId="922"/>
    <cellStyle name="20% - Акцент1 8_Рабочая (2)" xfId="675"/>
    <cellStyle name="20% - Акцент1 9" xfId="126"/>
    <cellStyle name="20% - Акцент1 9 2" xfId="714"/>
    <cellStyle name="20% - Акцент1 9_Рабочая (2)" xfId="674"/>
    <cellStyle name="20% - Акцент2" xfId="3" builtinId="34" customBuiltin="1"/>
    <cellStyle name="20% - Акцент2 10" xfId="355"/>
    <cellStyle name="20% - Акцент2 10 2" xfId="939"/>
    <cellStyle name="20% - Акцент2 10_Рабочая (2)" xfId="672"/>
    <cellStyle name="20% - Акцент2 11" xfId="513"/>
    <cellStyle name="20% - Акцент2 11 2" xfId="1096"/>
    <cellStyle name="20% - Акцент2 11_Рабочая (2)" xfId="853"/>
    <cellStyle name="20% - Акцент2 12" xfId="527"/>
    <cellStyle name="20% - Акцент2 12 2" xfId="1110"/>
    <cellStyle name="20% - Акцент2 12_Рабочая (2)" xfId="815"/>
    <cellStyle name="20% - Акцент2 13" xfId="541"/>
    <cellStyle name="20% - Акцент2 13 2" xfId="1124"/>
    <cellStyle name="20% - Акцент2 13_Рабочая (2)" xfId="671"/>
    <cellStyle name="20% - Акцент2 14" xfId="555"/>
    <cellStyle name="20% - Акцент2 14 2" xfId="1138"/>
    <cellStyle name="20% - Акцент2 14_Рабочая (2)" xfId="1162"/>
    <cellStyle name="20% - Акцент2 15" xfId="569"/>
    <cellStyle name="20% - Акцент2 15 2" xfId="1152"/>
    <cellStyle name="20% - Акцент2 15_Рабочая (2)" xfId="771"/>
    <cellStyle name="20% - Акцент2 16" xfId="602"/>
    <cellStyle name="20% - Акцент2 2" xfId="4"/>
    <cellStyle name="20% - Акцент2 2 2" xfId="177"/>
    <cellStyle name="20% - Акцент2 2 3" xfId="234"/>
    <cellStyle name="20% - Акцент2 3" xfId="102"/>
    <cellStyle name="20% - Акцент2 3 2" xfId="284"/>
    <cellStyle name="20% - Акцент2 3 2 2" xfId="431"/>
    <cellStyle name="20% - Акцент2 3 2 2 2" xfId="1015"/>
    <cellStyle name="20% - Акцент2 3 2 2_Рабочая (2)" xfId="580"/>
    <cellStyle name="20% - Акцент2 3 2 3" xfId="868"/>
    <cellStyle name="20% - Акцент2 3 2_Рабочая (2)" xfId="817"/>
    <cellStyle name="20% - Акцент2 3 3" xfId="148"/>
    <cellStyle name="20% - Акцент2 3 3 2" xfId="736"/>
    <cellStyle name="20% - Акцент2 3 3_Рабочая (2)" xfId="851"/>
    <cellStyle name="20% - Акцент2 3 4" xfId="378"/>
    <cellStyle name="20% - Акцент2 3 4 2" xfId="962"/>
    <cellStyle name="20% - Акцент2 3 4_Рабочая (2)" xfId="795"/>
    <cellStyle name="20% - Акцент2 3 5" xfId="690"/>
    <cellStyle name="20% - Акцент2 3_Рабочая (2)" xfId="816"/>
    <cellStyle name="20% - Акцент2 4" xfId="116"/>
    <cellStyle name="20% - Акцент2 4 2" xfId="298"/>
    <cellStyle name="20% - Акцент2 4 2 2" xfId="445"/>
    <cellStyle name="20% - Акцент2 4 2 2 2" xfId="1029"/>
    <cellStyle name="20% - Акцент2 4 2 2_Рабочая (2)" xfId="804"/>
    <cellStyle name="20% - Акцент2 4 2 3" xfId="882"/>
    <cellStyle name="20% - Акцент2 4 2_Рабочая (2)" xfId="592"/>
    <cellStyle name="20% - Акцент2 4 3" xfId="162"/>
    <cellStyle name="20% - Акцент2 4 3 2" xfId="750"/>
    <cellStyle name="20% - Акцент2 4 3_Рабочая (2)" xfId="596"/>
    <cellStyle name="20% - Акцент2 4 4" xfId="392"/>
    <cellStyle name="20% - Акцент2 4 4 2" xfId="976"/>
    <cellStyle name="20% - Акцент2 4 4_Рабочая (2)" xfId="850"/>
    <cellStyle name="20% - Акцент2 4 5" xfId="704"/>
    <cellStyle name="20% - Акцент2 4_Рабочая (2)" xfId="669"/>
    <cellStyle name="20% - Акцент2 5" xfId="194"/>
    <cellStyle name="20% - Акцент2 5 2" xfId="407"/>
    <cellStyle name="20% - Акцент2 5 2 2" xfId="991"/>
    <cellStyle name="20% - Акцент2 5 2_Рабочая (2)" xfId="668"/>
    <cellStyle name="20% - Акцент2 5 3" xfId="781"/>
    <cellStyle name="20% - Акцент2 5_Рабочая (2)" xfId="812"/>
    <cellStyle name="20% - Акцент2 6" xfId="312"/>
    <cellStyle name="20% - Акцент2 6 2" xfId="459"/>
    <cellStyle name="20% - Акцент2 6 2 2" xfId="1043"/>
    <cellStyle name="20% - Акцент2 6 2_Рабочая (2)" xfId="849"/>
    <cellStyle name="20% - Акцент2 6 3" xfId="896"/>
    <cellStyle name="20% - Акцент2 6_Рабочая (2)" xfId="584"/>
    <cellStyle name="20% - Акцент2 7" xfId="326"/>
    <cellStyle name="20% - Акцент2 7 2" xfId="473"/>
    <cellStyle name="20% - Акцент2 7 2 2" xfId="1057"/>
    <cellStyle name="20% - Акцент2 7 2_Рабочая (2)" xfId="779"/>
    <cellStyle name="20% - Акцент2 7 3" xfId="910"/>
    <cellStyle name="20% - Акцент2 7_Рабочая (2)" xfId="1004"/>
    <cellStyle name="20% - Акцент2 8" xfId="340"/>
    <cellStyle name="20% - Акцент2 8 2" xfId="487"/>
    <cellStyle name="20% - Акцент2 8 2 2" xfId="1071"/>
    <cellStyle name="20% - Акцент2 8 2_Рабочая (2)" xfId="583"/>
    <cellStyle name="20% - Акцент2 8 3" xfId="924"/>
    <cellStyle name="20% - Акцент2 8_Рабочая (2)" xfId="667"/>
    <cellStyle name="20% - Акцент2 9" xfId="127"/>
    <cellStyle name="20% - Акцент2 9 2" xfId="715"/>
    <cellStyle name="20% - Акцент2 9_Рабочая (2)" xfId="848"/>
    <cellStyle name="20% - Акцент3" xfId="5" builtinId="38" customBuiltin="1"/>
    <cellStyle name="20% - Акцент3 10" xfId="356"/>
    <cellStyle name="20% - Акцент3 10 2" xfId="940"/>
    <cellStyle name="20% - Акцент3 10_Рабочая (2)" xfId="666"/>
    <cellStyle name="20% - Акцент3 11" xfId="515"/>
    <cellStyle name="20% - Акцент3 11 2" xfId="1098"/>
    <cellStyle name="20% - Акцент3 11_Рабочая (2)" xfId="582"/>
    <cellStyle name="20% - Акцент3 12" xfId="529"/>
    <cellStyle name="20% - Акцент3 12 2" xfId="1112"/>
    <cellStyle name="20% - Акцент3 12_Рабочая (2)" xfId="847"/>
    <cellStyle name="20% - Акцент3 13" xfId="543"/>
    <cellStyle name="20% - Акцент3 13 2" xfId="1126"/>
    <cellStyle name="20% - Акцент3 13_Рабочая (2)" xfId="811"/>
    <cellStyle name="20% - Акцент3 14" xfId="557"/>
    <cellStyle name="20% - Акцент3 14 2" xfId="1140"/>
    <cellStyle name="20% - Акцент3 14_Рабочая (2)" xfId="665"/>
    <cellStyle name="20% - Акцент3 15" xfId="571"/>
    <cellStyle name="20% - Акцент3 15 2" xfId="1154"/>
    <cellStyle name="20% - Акцент3 15_Рабочая (2)" xfId="581"/>
    <cellStyle name="20% - Акцент3 16" xfId="605"/>
    <cellStyle name="20% - Акцент3 2" xfId="6"/>
    <cellStyle name="20% - Акцент3 2 2" xfId="183"/>
    <cellStyle name="20% - Акцент3 2 3" xfId="235"/>
    <cellStyle name="20% - Акцент3 3" xfId="104"/>
    <cellStyle name="20% - Акцент3 3 2" xfId="286"/>
    <cellStyle name="20% - Акцент3 3 2 2" xfId="433"/>
    <cellStyle name="20% - Акцент3 3 2 2 2" xfId="1017"/>
    <cellStyle name="20% - Акцент3 3 2 2_Рабочая (2)" xfId="664"/>
    <cellStyle name="20% - Акцент3 3 2 3" xfId="870"/>
    <cellStyle name="20% - Акцент3 3 2_Рабочая (2)" xfId="787"/>
    <cellStyle name="20% - Акцент3 3 3" xfId="150"/>
    <cellStyle name="20% - Акцент3 3 3 2" xfId="738"/>
    <cellStyle name="20% - Акцент3 3 3_Рабочая (2)" xfId="590"/>
    <cellStyle name="20% - Акцент3 3 4" xfId="380"/>
    <cellStyle name="20% - Акцент3 3 4 2" xfId="964"/>
    <cellStyle name="20% - Акцент3 3 4_Рабочая (2)" xfId="845"/>
    <cellStyle name="20% - Акцент3 3 5" xfId="692"/>
    <cellStyle name="20% - Акцент3 3_Рабочая (2)" xfId="846"/>
    <cellStyle name="20% - Акцент3 4" xfId="118"/>
    <cellStyle name="20% - Акцент3 4 2" xfId="300"/>
    <cellStyle name="20% - Акцент3 4 2 2" xfId="447"/>
    <cellStyle name="20% - Акцент3 4 2 2 2" xfId="1031"/>
    <cellStyle name="20% - Акцент3 4 2 2_Рабочая (2)" xfId="589"/>
    <cellStyle name="20% - Акцент3 4 2 3" xfId="884"/>
    <cellStyle name="20% - Акцент3 4 2_Рабочая (2)" xfId="663"/>
    <cellStyle name="20% - Акцент3 4 3" xfId="164"/>
    <cellStyle name="20% - Акцент3 4 3 2" xfId="752"/>
    <cellStyle name="20% - Акцент3 4 3_Рабочая (2)" xfId="844"/>
    <cellStyle name="20% - Акцент3 4 4" xfId="394"/>
    <cellStyle name="20% - Акцент3 4 4 2" xfId="978"/>
    <cellStyle name="20% - Акцент3 4 4_Рабочая (2)" xfId="1091"/>
    <cellStyle name="20% - Акцент3 4 5" xfId="706"/>
    <cellStyle name="20% - Акцент3 4_Рабочая (2)" xfId="803"/>
    <cellStyle name="20% - Акцент3 5" xfId="198"/>
    <cellStyle name="20% - Акцент3 5 2" xfId="409"/>
    <cellStyle name="20% - Акцент3 5 2 2" xfId="993"/>
    <cellStyle name="20% - Акцент3 5 2_Рабочая (2)" xfId="662"/>
    <cellStyle name="20% - Акцент3 5 3" xfId="785"/>
    <cellStyle name="20% - Акцент3 5_Рабочая (2)" xfId="801"/>
    <cellStyle name="20% - Акцент3 6" xfId="314"/>
    <cellStyle name="20% - Акцент3 6 2" xfId="461"/>
    <cellStyle name="20% - Акцент3 6 2 2" xfId="1045"/>
    <cellStyle name="20% - Акцент3 6 2_Рабочая (2)" xfId="843"/>
    <cellStyle name="20% - Акцент3 6 3" xfId="898"/>
    <cellStyle name="20% - Акцент3 6_Рабочая (2)" xfId="588"/>
    <cellStyle name="20% - Акцент3 7" xfId="328"/>
    <cellStyle name="20% - Акцент3 7 2" xfId="475"/>
    <cellStyle name="20% - Акцент3 7 2 2" xfId="1059"/>
    <cellStyle name="20% - Акцент3 7 2_Рабочая (2)" xfId="809"/>
    <cellStyle name="20% - Акцент3 7 3" xfId="912"/>
    <cellStyle name="20% - Акцент3 7_Рабочая (2)" xfId="1089"/>
    <cellStyle name="20% - Акцент3 8" xfId="342"/>
    <cellStyle name="20% - Акцент3 8 2" xfId="489"/>
    <cellStyle name="20% - Акцент3 8 2 2" xfId="1073"/>
    <cellStyle name="20% - Акцент3 8 2_Рабочая (2)" xfId="616"/>
    <cellStyle name="20% - Акцент3 8 3" xfId="926"/>
    <cellStyle name="20% - Акцент3 8_Рабочая (2)" xfId="661"/>
    <cellStyle name="20% - Акцент3 9" xfId="128"/>
    <cellStyle name="20% - Акцент3 9 2" xfId="716"/>
    <cellStyle name="20% - Акцент3 9_Рабочая (2)" xfId="842"/>
    <cellStyle name="20% - Акцент4" xfId="7" builtinId="42" customBuiltin="1"/>
    <cellStyle name="20% - Акцент4 10" xfId="357"/>
    <cellStyle name="20% - Акцент4 10 2" xfId="941"/>
    <cellStyle name="20% - Акцент4 10_Рабочая (2)" xfId="810"/>
    <cellStyle name="20% - Акцент4 11" xfId="517"/>
    <cellStyle name="20% - Акцент4 11 2" xfId="1100"/>
    <cellStyle name="20% - Акцент4 11_Рабочая (2)" xfId="660"/>
    <cellStyle name="20% - Акцент4 12" xfId="531"/>
    <cellStyle name="20% - Акцент4 12 2" xfId="1114"/>
    <cellStyle name="20% - Акцент4 12_Рабочая (2)" xfId="612"/>
    <cellStyle name="20% - Акцент4 13" xfId="545"/>
    <cellStyle name="20% - Акцент4 13 2" xfId="1128"/>
    <cellStyle name="20% - Акцент4 13_Рабочая (2)" xfId="841"/>
    <cellStyle name="20% - Акцент4 14" xfId="559"/>
    <cellStyle name="20% - Акцент4 14 2" xfId="1142"/>
    <cellStyle name="20% - Акцент4 14_Рабочая (2)" xfId="776"/>
    <cellStyle name="20% - Акцент4 15" xfId="573"/>
    <cellStyle name="20% - Акцент4 15 2" xfId="1156"/>
    <cellStyle name="20% - Акцент4 15_Рабочая (2)" xfId="659"/>
    <cellStyle name="20% - Акцент4 16" xfId="609"/>
    <cellStyle name="20% - Акцент4 2" xfId="8"/>
    <cellStyle name="20% - Акцент4 2 2" xfId="180"/>
    <cellStyle name="20% - Акцент4 2 3" xfId="236"/>
    <cellStyle name="20% - Акцент4 3" xfId="106"/>
    <cellStyle name="20% - Акцент4 3 2" xfId="288"/>
    <cellStyle name="20% - Акцент4 3 2 2" xfId="435"/>
    <cellStyle name="20% - Акцент4 3 2 2 2" xfId="1019"/>
    <cellStyle name="20% - Акцент4 3 2 2_Рабочая (2)" xfId="784"/>
    <cellStyle name="20% - Акцент4 3 2 3" xfId="872"/>
    <cellStyle name="20% - Акцент4 3 2_Рабочая (2)" xfId="840"/>
    <cellStyle name="20% - Акцент4 3 3" xfId="152"/>
    <cellStyle name="20% - Акцент4 3 3 2" xfId="740"/>
    <cellStyle name="20% - Акцент4 3 3_Рабочая (2)" xfId="658"/>
    <cellStyle name="20% - Акцент4 3 4" xfId="382"/>
    <cellStyle name="20% - Акцент4 3 4 2" xfId="966"/>
    <cellStyle name="20% - Акцент4 3 4_Рабочая (2)" xfId="604"/>
    <cellStyle name="20% - Акцент4 3 5" xfId="694"/>
    <cellStyle name="20% - Акцент4 3_Рабочая (2)" xfId="632"/>
    <cellStyle name="20% - Акцент4 4" xfId="120"/>
    <cellStyle name="20% - Акцент4 4 2" xfId="302"/>
    <cellStyle name="20% - Акцент4 4 2 2" xfId="449"/>
    <cellStyle name="20% - Акцент4 4 2 2 2" xfId="1033"/>
    <cellStyle name="20% - Акцент4 4 2 2_Рабочая (2)" xfId="657"/>
    <cellStyle name="20% - Акцент4 4 2 3" xfId="886"/>
    <cellStyle name="20% - Акцент4 4 2_Рабочая (2)" xfId="806"/>
    <cellStyle name="20% - Акцент4 4 3" xfId="166"/>
    <cellStyle name="20% - Акцент4 4 3 2" xfId="754"/>
    <cellStyle name="20% - Акцент4 4 3_Рабочая (2)" xfId="629"/>
    <cellStyle name="20% - Акцент4 4 4" xfId="396"/>
    <cellStyle name="20% - Акцент4 4 4 2" xfId="980"/>
    <cellStyle name="20% - Акцент4 4 4_Рабочая (2)" xfId="838"/>
    <cellStyle name="20% - Акцент4 4 5" xfId="708"/>
    <cellStyle name="20% - Акцент4 4_Рабочая (2)" xfId="839"/>
    <cellStyle name="20% - Акцент4 5" xfId="202"/>
    <cellStyle name="20% - Акцент4 5 2" xfId="411"/>
    <cellStyle name="20% - Акцент4 5 2 2" xfId="995"/>
    <cellStyle name="20% - Акцент4 5 2_Рабочая (2)" xfId="656"/>
    <cellStyle name="20% - Акцент4 5 3" xfId="789"/>
    <cellStyle name="20% - Акцент4 5_Рабочая (2)" xfId="799"/>
    <cellStyle name="20% - Акцент4 6" xfId="316"/>
    <cellStyle name="20% - Акцент4 6 2" xfId="463"/>
    <cellStyle name="20% - Акцент4 6 2 2" xfId="1047"/>
    <cellStyle name="20% - Акцент4 6 2_Рабочая (2)" xfId="837"/>
    <cellStyle name="20% - Акцент4 6 3" xfId="900"/>
    <cellStyle name="20% - Акцент4 6_Рабочая (2)" xfId="600"/>
    <cellStyle name="20% - Акцент4 7" xfId="330"/>
    <cellStyle name="20% - Акцент4 7 2" xfId="477"/>
    <cellStyle name="20% - Акцент4 7 2 2" xfId="1061"/>
    <cellStyle name="20% - Акцент4 7 2_Рабочая (2)" xfId="655"/>
    <cellStyle name="20% - Акцент4 7 3" xfId="914"/>
    <cellStyle name="20% - Акцент4 7_Рабочая (2)" xfId="807"/>
    <cellStyle name="20% - Акцент4 8" xfId="344"/>
    <cellStyle name="20% - Акцент4 8 2" xfId="491"/>
    <cellStyle name="20% - Акцент4 8 2 2" xfId="1075"/>
    <cellStyle name="20% - Акцент4 8 2_Рабочая (2)" xfId="836"/>
    <cellStyle name="20% - Акцент4 8 3" xfId="928"/>
    <cellStyle name="20% - Акцент4 8_Рабочая (2)" xfId="619"/>
    <cellStyle name="20% - Акцент4 9" xfId="129"/>
    <cellStyle name="20% - Акцент4 9 2" xfId="717"/>
    <cellStyle name="20% - Акцент4 9_Рабочая (2)" xfId="800"/>
    <cellStyle name="20% - Акцент5" xfId="9" builtinId="46" customBuiltin="1"/>
    <cellStyle name="20% - Акцент5 10" xfId="358"/>
    <cellStyle name="20% - Акцент5 10 2" xfId="942"/>
    <cellStyle name="20% - Акцент5 10_Рабочая (2)" xfId="622"/>
    <cellStyle name="20% - Акцент5 11" xfId="519"/>
    <cellStyle name="20% - Акцент5 11 2" xfId="1102"/>
    <cellStyle name="20% - Акцент5 11_Рабочая (2)" xfId="814"/>
    <cellStyle name="20% - Акцент5 12" xfId="533"/>
    <cellStyle name="20% - Акцент5 12 2" xfId="1116"/>
    <cellStyle name="20% - Акцент5 12_Рабочая (2)" xfId="654"/>
    <cellStyle name="20% - Акцент5 13" xfId="547"/>
    <cellStyle name="20% - Акцент5 13 2" xfId="1130"/>
    <cellStyle name="20% - Акцент5 13_Рабочая (2)" xfId="653"/>
    <cellStyle name="20% - Акцент5 14" xfId="561"/>
    <cellStyle name="20% - Акцент5 14 2" xfId="1144"/>
    <cellStyle name="20% - Акцент5 14_Рабочая (2)" xfId="652"/>
    <cellStyle name="20% - Акцент5 15" xfId="575"/>
    <cellStyle name="20% - Акцент5 15 2" xfId="1158"/>
    <cellStyle name="20% - Акцент5 15_Рабочая (2)" xfId="813"/>
    <cellStyle name="20% - Акцент5 16" xfId="613"/>
    <cellStyle name="20% - Акцент5 2" xfId="10"/>
    <cellStyle name="20% - Акцент5 2 2" xfId="173"/>
    <cellStyle name="20% - Акцент5 2 3" xfId="237"/>
    <cellStyle name="20% - Акцент5 3" xfId="108"/>
    <cellStyle name="20% - Акцент5 3 2" xfId="290"/>
    <cellStyle name="20% - Акцент5 3 2 2" xfId="437"/>
    <cellStyle name="20% - Акцент5 3 2 2 2" xfId="1021"/>
    <cellStyle name="20% - Акцент5 3 2 2_Рабочая (2)" xfId="651"/>
    <cellStyle name="20% - Акцент5 3 2 3" xfId="874"/>
    <cellStyle name="20% - Акцент5 3 2_Рабочая (2)" xfId="791"/>
    <cellStyle name="20% - Акцент5 3 3" xfId="154"/>
    <cellStyle name="20% - Акцент5 3 3 2" xfId="742"/>
    <cellStyle name="20% - Акцент5 3 3_Рабочая (2)" xfId="611"/>
    <cellStyle name="20% - Акцент5 3 4" xfId="384"/>
    <cellStyle name="20% - Акцент5 3 4 2" xfId="968"/>
    <cellStyle name="20% - Акцент5 3 4_Рабочая (2)" xfId="834"/>
    <cellStyle name="20% - Акцент5 3 5" xfId="696"/>
    <cellStyle name="20% - Акцент5 3_Рабочая (2)" xfId="835"/>
    <cellStyle name="20% - Акцент5 4" xfId="122"/>
    <cellStyle name="20% - Акцент5 4 2" xfId="304"/>
    <cellStyle name="20% - Акцент5 4 2 2" xfId="451"/>
    <cellStyle name="20% - Акцент5 4 2 2 2" xfId="1035"/>
    <cellStyle name="20% - Акцент5 4 2 2_Рабочая (2)" xfId="625"/>
    <cellStyle name="20% - Акцент5 4 2 3" xfId="888"/>
    <cellStyle name="20% - Акцент5 4 2_Рабочая (2)" xfId="650"/>
    <cellStyle name="20% - Акцент5 4 3" xfId="168"/>
    <cellStyle name="20% - Акцент5 4 3 2" xfId="756"/>
    <cellStyle name="20% - Акцент5 4 3_Рабочая (2)" xfId="833"/>
    <cellStyle name="20% - Акцент5 4 4" xfId="398"/>
    <cellStyle name="20% - Акцент5 4 4 2" xfId="982"/>
    <cellStyle name="20% - Акцент5 4 4_Рабочая (2)" xfId="796"/>
    <cellStyle name="20% - Акцент5 4 5" xfId="710"/>
    <cellStyle name="20% - Акцент5 4_Рабочая (2)" xfId="780"/>
    <cellStyle name="20% - Акцент5 5" xfId="206"/>
    <cellStyle name="20% - Акцент5 5 2" xfId="413"/>
    <cellStyle name="20% - Акцент5 5 2 2" xfId="997"/>
    <cellStyle name="20% - Акцент5 5 2_Рабочая (2)" xfId="621"/>
    <cellStyle name="20% - Акцент5 5 3" xfId="793"/>
    <cellStyle name="20% - Акцент5 5_Рабочая (2)" xfId="649"/>
    <cellStyle name="20% - Акцент5 6" xfId="318"/>
    <cellStyle name="20% - Акцент5 6 2" xfId="465"/>
    <cellStyle name="20% - Акцент5 6 2 2" xfId="1049"/>
    <cellStyle name="20% - Акцент5 6 2_Рабочая (2)" xfId="762"/>
    <cellStyle name="20% - Акцент5 6 3" xfId="902"/>
    <cellStyle name="20% - Акцент5 6_Рабочая (2)" xfId="832"/>
    <cellStyle name="20% - Акцент5 7" xfId="332"/>
    <cellStyle name="20% - Акцент5 7 2" xfId="479"/>
    <cellStyle name="20% - Акцент5 7 2 2" xfId="1063"/>
    <cellStyle name="20% - Акцент5 7 2_Рабочая (2)" xfId="628"/>
    <cellStyle name="20% - Акцент5 7 3" xfId="916"/>
    <cellStyle name="20% - Акцент5 7_Рабочая (2)" xfId="648"/>
    <cellStyle name="20% - Акцент5 8" xfId="346"/>
    <cellStyle name="20% - Акцент5 8 2" xfId="493"/>
    <cellStyle name="20% - Акцент5 8 2 2" xfId="1077"/>
    <cellStyle name="20% - Акцент5 8 2_Рабочая (2)" xfId="769"/>
    <cellStyle name="20% - Акцент5 8 3" xfId="930"/>
    <cellStyle name="20% - Акцент5 8_Рабочая (2)" xfId="831"/>
    <cellStyle name="20% - Акцент5 9" xfId="130"/>
    <cellStyle name="20% - Акцент5 9 2" xfId="718"/>
    <cellStyle name="20% - Акцент5 9_Рабочая (2)" xfId="647"/>
    <cellStyle name="20% - Акцент6" xfId="11" builtinId="50" customBuiltin="1"/>
    <cellStyle name="20% - Акцент6 10" xfId="359"/>
    <cellStyle name="20% - Акцент6 10 2" xfId="943"/>
    <cellStyle name="20% - Акцент6 10_Рабочая (2)" xfId="830"/>
    <cellStyle name="20% - Акцент6 11" xfId="521"/>
    <cellStyle name="20% - Акцент6 11 2" xfId="1104"/>
    <cellStyle name="20% - Акцент6 11_Рабочая (2)" xfId="775"/>
    <cellStyle name="20% - Акцент6 12" xfId="535"/>
    <cellStyle name="20% - Акцент6 12 2" xfId="1118"/>
    <cellStyle name="20% - Акцент6 12_Рабочая (2)" xfId="646"/>
    <cellStyle name="20% - Акцент6 13" xfId="549"/>
    <cellStyle name="20% - Акцент6 13 2" xfId="1132"/>
    <cellStyle name="20% - Акцент6 13_Рабочая (2)" xfId="631"/>
    <cellStyle name="20% - Акцент6 14" xfId="563"/>
    <cellStyle name="20% - Акцент6 14 2" xfId="1146"/>
    <cellStyle name="20% - Акцент6 14_Рабочая (2)" xfId="829"/>
    <cellStyle name="20% - Акцент6 15" xfId="577"/>
    <cellStyle name="20% - Акцент6 15 2" xfId="1160"/>
    <cellStyle name="20% - Акцент6 15_Рабочая (2)" xfId="792"/>
    <cellStyle name="20% - Акцент6 16" xfId="617"/>
    <cellStyle name="20% - Акцент6 2" xfId="12"/>
    <cellStyle name="20% - Акцент6 2 2" xfId="175"/>
    <cellStyle name="20% - Акцент6 2 3" xfId="238"/>
    <cellStyle name="20% - Акцент6 3" xfId="110"/>
    <cellStyle name="20% - Акцент6 3 2" xfId="292"/>
    <cellStyle name="20% - Акцент6 3 2 2" xfId="439"/>
    <cellStyle name="20% - Акцент6 3 2 2 2" xfId="1023"/>
    <cellStyle name="20% - Акцент6 3 2 2_Рабочая (2)" xfId="627"/>
    <cellStyle name="20% - Акцент6 3 2 3" xfId="876"/>
    <cellStyle name="20% - Акцент6 3 2_Рабочая (2)" xfId="1175"/>
    <cellStyle name="20% - Акцент6 3 3" xfId="156"/>
    <cellStyle name="20% - Акцент6 3 3 2" xfId="744"/>
    <cellStyle name="20% - Акцент6 3 3_Рабочая (2)" xfId="828"/>
    <cellStyle name="20% - Акцент6 3 4" xfId="386"/>
    <cellStyle name="20% - Акцент6 3 4 2" xfId="970"/>
    <cellStyle name="20% - Акцент6 3 4_Рабочая (2)" xfId="768"/>
    <cellStyle name="20% - Акцент6 3 5" xfId="698"/>
    <cellStyle name="20% - Акцент6 3_Рабочая (2)" xfId="645"/>
    <cellStyle name="20% - Акцент6 4" xfId="124"/>
    <cellStyle name="20% - Акцент6 4 2" xfId="306"/>
    <cellStyle name="20% - Акцент6 4 2 2" xfId="453"/>
    <cellStyle name="20% - Акцент6 4 2 2 2" xfId="1037"/>
    <cellStyle name="20% - Акцент6 4 2 2_Рабочая (2)" xfId="608"/>
    <cellStyle name="20% - Акцент6 4 2 3" xfId="890"/>
    <cellStyle name="20% - Акцент6 4 2_Рабочая (2)" xfId="1173"/>
    <cellStyle name="20% - Акцент6 4 3" xfId="170"/>
    <cellStyle name="20% - Акцент6 4 3 2" xfId="758"/>
    <cellStyle name="20% - Акцент6 4 3_Рабочая (2)" xfId="827"/>
    <cellStyle name="20% - Акцент6 4 4" xfId="400"/>
    <cellStyle name="20% - Акцент6 4 4 2" xfId="984"/>
    <cellStyle name="20% - Акцент6 4 4_Рабочая (2)" xfId="774"/>
    <cellStyle name="20% - Акцент6 4 5" xfId="712"/>
    <cellStyle name="20% - Акцент6 4_Рабочая (2)" xfId="644"/>
    <cellStyle name="20% - Акцент6 5" xfId="210"/>
    <cellStyle name="20% - Акцент6 5 2" xfId="415"/>
    <cellStyle name="20% - Акцент6 5 2 2" xfId="999"/>
    <cellStyle name="20% - Акцент6 5 2_Рабочая (2)" xfId="1171"/>
    <cellStyle name="20% - Акцент6 5 3" xfId="797"/>
    <cellStyle name="20% - Акцент6 5_Рабочая (2)" xfId="643"/>
    <cellStyle name="20% - Акцент6 6" xfId="320"/>
    <cellStyle name="20% - Акцент6 6 2" xfId="467"/>
    <cellStyle name="20% - Акцент6 6 2 2" xfId="1051"/>
    <cellStyle name="20% - Акцент6 6 2_Рабочая (2)" xfId="826"/>
    <cellStyle name="20% - Акцент6 6 3" xfId="904"/>
    <cellStyle name="20% - Акцент6 6_Рабочая (2)" xfId="624"/>
    <cellStyle name="20% - Акцент6 7" xfId="334"/>
    <cellStyle name="20% - Акцент6 7 2" xfId="481"/>
    <cellStyle name="20% - Акцент6 7 2 2" xfId="1065"/>
    <cellStyle name="20% - Акцент6 7 2_Рабочая (2)" xfId="642"/>
    <cellStyle name="20% - Акцент6 7 3" xfId="918"/>
    <cellStyle name="20% - Акцент6 7_Рабочая (2)" xfId="765"/>
    <cellStyle name="20% - Акцент6 8" xfId="348"/>
    <cellStyle name="20% - Акцент6 8 2" xfId="495"/>
    <cellStyle name="20% - Акцент6 8 2 2" xfId="1079"/>
    <cellStyle name="20% - Акцент6 8 2_Рабочая (2)" xfId="597"/>
    <cellStyle name="20% - Акцент6 8 3" xfId="932"/>
    <cellStyle name="20% - Акцент6 8_Рабочая (2)" xfId="1169"/>
    <cellStyle name="20% - Акцент6 9" xfId="131"/>
    <cellStyle name="20% - Акцент6 9 2" xfId="719"/>
    <cellStyle name="20% - Акцент6 9_Рабочая (2)" xfId="825"/>
    <cellStyle name="40% - Акцент1" xfId="13" builtinId="31" customBuiltin="1"/>
    <cellStyle name="40% - Акцент1 10" xfId="360"/>
    <cellStyle name="40% - Акцент1 10 2" xfId="944"/>
    <cellStyle name="40% - Акцент1 10_Рабочая (2)" xfId="641"/>
    <cellStyle name="40% - Акцент1 11" xfId="512"/>
    <cellStyle name="40% - Акцент1 11 2" xfId="1095"/>
    <cellStyle name="40% - Акцент1 11_Рабочая (2)" xfId="1167"/>
    <cellStyle name="40% - Акцент1 12" xfId="526"/>
    <cellStyle name="40% - Акцент1 12 2" xfId="1109"/>
    <cellStyle name="40% - Акцент1 12_Рабочая (2)" xfId="626"/>
    <cellStyle name="40% - Акцент1 13" xfId="540"/>
    <cellStyle name="40% - Акцент1 13 2" xfId="1123"/>
    <cellStyle name="40% - Акцент1 13_Рабочая (2)" xfId="824"/>
    <cellStyle name="40% - Акцент1 14" xfId="554"/>
    <cellStyle name="40% - Акцент1 14 2" xfId="1137"/>
    <cellStyle name="40% - Акцент1 14_Рабочая (2)" xfId="766"/>
    <cellStyle name="40% - Акцент1 15" xfId="568"/>
    <cellStyle name="40% - Акцент1 15 2" xfId="1151"/>
    <cellStyle name="40% - Акцент1 15_Рабочая (2)" xfId="640"/>
    <cellStyle name="40% - Акцент1 16" xfId="599"/>
    <cellStyle name="40% - Акцент1 2" xfId="14"/>
    <cellStyle name="40% - Акцент1 2 2" xfId="179"/>
    <cellStyle name="40% - Акцент1 2 3" xfId="239"/>
    <cellStyle name="40% - Акцент1 3" xfId="101"/>
    <cellStyle name="40% - Акцент1 3 2" xfId="283"/>
    <cellStyle name="40% - Акцент1 3 2 2" xfId="430"/>
    <cellStyle name="40% - Акцент1 3 2 2 2" xfId="1014"/>
    <cellStyle name="40% - Акцент1 3 2 2_Рабочая (2)" xfId="823"/>
    <cellStyle name="40% - Акцент1 3 2 3" xfId="867"/>
    <cellStyle name="40% - Акцент1 3 2_Рабочая (2)" xfId="607"/>
    <cellStyle name="40% - Акцент1 3 3" xfId="147"/>
    <cellStyle name="40% - Акцент1 3 3 2" xfId="735"/>
    <cellStyle name="40% - Акцент1 3 3_Рабочая (2)" xfId="763"/>
    <cellStyle name="40% - Акцент1 3 4" xfId="377"/>
    <cellStyle name="40% - Акцент1 3 4 2" xfId="961"/>
    <cellStyle name="40% - Акцент1 3 4_Рабочая (2)" xfId="639"/>
    <cellStyle name="40% - Акцент1 3 5" xfId="689"/>
    <cellStyle name="40% - Акцент1 3_Рабочая (2)" xfId="1165"/>
    <cellStyle name="40% - Акцент1 4" xfId="115"/>
    <cellStyle name="40% - Акцент1 4 2" xfId="297"/>
    <cellStyle name="40% - Акцент1 4 2 2" xfId="444"/>
    <cellStyle name="40% - Акцент1 4 2 2 2" xfId="1028"/>
    <cellStyle name="40% - Акцент1 4 2 2_Рабочая (2)" xfId="822"/>
    <cellStyle name="40% - Акцент1 4 2 3" xfId="881"/>
    <cellStyle name="40% - Акцент1 4 2_Рабочая (2)" xfId="630"/>
    <cellStyle name="40% - Акцент1 4 3" xfId="161"/>
    <cellStyle name="40% - Акцент1 4 3 2" xfId="749"/>
    <cellStyle name="40% - Акцент1 4 3_Рабочая (2)" xfId="761"/>
    <cellStyle name="40% - Акцент1 4 4" xfId="391"/>
    <cellStyle name="40% - Акцент1 4 4 2" xfId="975"/>
    <cellStyle name="40% - Акцент1 4 4_Рабочая (2)" xfId="638"/>
    <cellStyle name="40% - Акцент1 4 5" xfId="703"/>
    <cellStyle name="40% - Акцент1 4_Рабочая (2)" xfId="1174"/>
    <cellStyle name="40% - Акцент1 5" xfId="191"/>
    <cellStyle name="40% - Акцент1 5 2" xfId="406"/>
    <cellStyle name="40% - Акцент1 5 2 2" xfId="990"/>
    <cellStyle name="40% - Акцент1 5 2_Рабочая (2)" xfId="620"/>
    <cellStyle name="40% - Акцент1 5 3" xfId="778"/>
    <cellStyle name="40% - Акцент1 5_Рабочая (2)" xfId="1172"/>
    <cellStyle name="40% - Акцент1 6" xfId="311"/>
    <cellStyle name="40% - Акцент1 6 2" xfId="458"/>
    <cellStyle name="40% - Акцент1 6 2 2" xfId="1042"/>
    <cellStyle name="40% - Акцент1 6 2_Рабочая (2)" xfId="767"/>
    <cellStyle name="40% - Акцент1 6 3" xfId="895"/>
    <cellStyle name="40% - Акцент1 6_Рабочая (2)" xfId="821"/>
    <cellStyle name="40% - Акцент1 7" xfId="325"/>
    <cellStyle name="40% - Акцент1 7 2" xfId="472"/>
    <cellStyle name="40% - Акцент1 7 2 2" xfId="1056"/>
    <cellStyle name="40% - Акцент1 7 2_Рабочая (2)" xfId="1170"/>
    <cellStyle name="40% - Акцент1 7 3" xfId="909"/>
    <cellStyle name="40% - Акцент1 7_Рабочая (2)" xfId="637"/>
    <cellStyle name="40% - Акцент1 8" xfId="339"/>
    <cellStyle name="40% - Акцент1 8 2" xfId="486"/>
    <cellStyle name="40% - Акцент1 8 2 2" xfId="1070"/>
    <cellStyle name="40% - Акцент1 8 2_Рабочая (2)" xfId="820"/>
    <cellStyle name="40% - Акцент1 8 3" xfId="923"/>
    <cellStyle name="40% - Акцент1 8_Рабочая (2)" xfId="615"/>
    <cellStyle name="40% - Акцент1 9" xfId="132"/>
    <cellStyle name="40% - Акцент1 9 2" xfId="720"/>
    <cellStyle name="40% - Акцент1 9_Рабочая (2)" xfId="770"/>
    <cellStyle name="40% - Акцент2" xfId="15" builtinId="35" customBuiltin="1"/>
    <cellStyle name="40% - Акцент2 10" xfId="361"/>
    <cellStyle name="40% - Акцент2 10 2" xfId="945"/>
    <cellStyle name="40% - Акцент2 10_Рабочая (2)" xfId="1168"/>
    <cellStyle name="40% - Акцент2 11" xfId="514"/>
    <cellStyle name="40% - Акцент2 11 2" xfId="1097"/>
    <cellStyle name="40% - Акцент2 11_Рабочая (2)" xfId="623"/>
    <cellStyle name="40% - Акцент2 12" xfId="528"/>
    <cellStyle name="40% - Акцент2 12 2" xfId="1111"/>
    <cellStyle name="40% - Акцент2 12_Рабочая (2)" xfId="819"/>
    <cellStyle name="40% - Акцент2 13" xfId="542"/>
    <cellStyle name="40% - Акцент2 13 2" xfId="1125"/>
    <cellStyle name="40% - Акцент2 13_Рабочая (2)" xfId="764"/>
    <cellStyle name="40% - Акцент2 14" xfId="556"/>
    <cellStyle name="40% - Акцент2 14 2" xfId="1139"/>
    <cellStyle name="40% - Акцент2 14_Рабочая (2)" xfId="636"/>
    <cellStyle name="40% - Акцент2 15" xfId="570"/>
    <cellStyle name="40% - Акцент2 15 2" xfId="1153"/>
    <cellStyle name="40% - Акцент2 15_Рабочая (2)" xfId="1166"/>
    <cellStyle name="40% - Акцент2 16" xfId="603"/>
    <cellStyle name="40% - Акцент2 2" xfId="16"/>
    <cellStyle name="40% - Акцент2 2 2" xfId="176"/>
    <cellStyle name="40% - Акцент2 2 3" xfId="240"/>
    <cellStyle name="40% - Акцент2 3" xfId="103"/>
    <cellStyle name="40% - Акцент2 3 2" xfId="285"/>
    <cellStyle name="40% - Акцент2 3 2 2" xfId="432"/>
    <cellStyle name="40% - Акцент2 3 2 2 2" xfId="1016"/>
    <cellStyle name="40% - Акцент2 3 2 2_Рабочая (2)" xfId="772"/>
    <cellStyle name="40% - Акцент2 3 2 3" xfId="869"/>
    <cellStyle name="40% - Акцент2 3 2_Рабочая (2)" xfId="818"/>
    <cellStyle name="40% - Акцент2 3 3" xfId="149"/>
    <cellStyle name="40% - Акцент2 3 3 2" xfId="737"/>
    <cellStyle name="40% - Акцент2 3 3_Рабочая (2)" xfId="635"/>
    <cellStyle name="40% - Акцент2 3 4" xfId="379"/>
    <cellStyle name="40% - Акцент2 3 4 2" xfId="963"/>
    <cellStyle name="40% - Акцент2 3 4_Рабочая (2)" xfId="1164"/>
    <cellStyle name="40% - Акцент2 3 5" xfId="691"/>
    <cellStyle name="40% - Акцент2 3_Рабочая (2)" xfId="601"/>
    <cellStyle name="40% - Акцент2 4" xfId="117"/>
    <cellStyle name="40% - Акцент2 4 2" xfId="299"/>
    <cellStyle name="40% - Акцент2 4 2 2" xfId="446"/>
    <cellStyle name="40% - Акцент2 4 2 2 2" xfId="1030"/>
    <cellStyle name="40% - Акцент2 4 2 2_Рабочая (2)" xfId="1177"/>
    <cellStyle name="40% - Акцент2 4 2 3" xfId="883"/>
    <cellStyle name="40% - Акцент2 4 2_Рабочая (2)" xfId="1176"/>
    <cellStyle name="40% - Акцент2 4 3" xfId="163"/>
    <cellStyle name="40% - Акцент2 4 3 2" xfId="751"/>
    <cellStyle name="40% - Акцент2 4 3_Рабочая (2)" xfId="1178"/>
    <cellStyle name="40% - Акцент2 4 4" xfId="393"/>
    <cellStyle name="40% - Акцент2 4 4 2" xfId="977"/>
    <cellStyle name="40% - Акцент2 4 4_Рабочая (2)" xfId="1179"/>
    <cellStyle name="40% - Акцент2 4 5" xfId="705"/>
    <cellStyle name="40% - Акцент2 4_Рабочая (2)" xfId="633"/>
    <cellStyle name="40% - Акцент2 5" xfId="195"/>
    <cellStyle name="40% - Акцент2 5 2" xfId="408"/>
    <cellStyle name="40% - Акцент2 5 2 2" xfId="992"/>
    <cellStyle name="40% - Акцент2 5 2_Рабочая (2)" xfId="1181"/>
    <cellStyle name="40% - Акцент2 5 3" xfId="782"/>
    <cellStyle name="40% - Акцент2 5_Рабочая (2)" xfId="1180"/>
    <cellStyle name="40% - Акцент2 6" xfId="313"/>
    <cellStyle name="40% - Акцент2 6 2" xfId="460"/>
    <cellStyle name="40% - Акцент2 6 2 2" xfId="1044"/>
    <cellStyle name="40% - Акцент2 6 2_Рабочая (2)" xfId="1183"/>
    <cellStyle name="40% - Акцент2 6 3" xfId="897"/>
    <cellStyle name="40% - Акцент2 6_Рабочая (2)" xfId="1182"/>
    <cellStyle name="40% - Акцент2 7" xfId="327"/>
    <cellStyle name="40% - Акцент2 7 2" xfId="474"/>
    <cellStyle name="40% - Акцент2 7 2 2" xfId="1058"/>
    <cellStyle name="40% - Акцент2 7 2_Рабочая (2)" xfId="1185"/>
    <cellStyle name="40% - Акцент2 7 3" xfId="911"/>
    <cellStyle name="40% - Акцент2 7_Рабочая (2)" xfId="1184"/>
    <cellStyle name="40% - Акцент2 8" xfId="341"/>
    <cellStyle name="40% - Акцент2 8 2" xfId="488"/>
    <cellStyle name="40% - Акцент2 8 2 2" xfId="1072"/>
    <cellStyle name="40% - Акцент2 8 2_Рабочая (2)" xfId="1187"/>
    <cellStyle name="40% - Акцент2 8 3" xfId="925"/>
    <cellStyle name="40% - Акцент2 8_Рабочая (2)" xfId="1186"/>
    <cellStyle name="40% - Акцент2 9" xfId="133"/>
    <cellStyle name="40% - Акцент2 9 2" xfId="721"/>
    <cellStyle name="40% - Акцент2 9_Рабочая (2)" xfId="1188"/>
    <cellStyle name="40% - Акцент3" xfId="17" builtinId="39" customBuiltin="1"/>
    <cellStyle name="40% - Акцент3 10" xfId="362"/>
    <cellStyle name="40% - Акцент3 10 2" xfId="946"/>
    <cellStyle name="40% - Акцент3 10_Рабочая (2)" xfId="1189"/>
    <cellStyle name="40% - Акцент3 11" xfId="516"/>
    <cellStyle name="40% - Акцент3 11 2" xfId="1099"/>
    <cellStyle name="40% - Акцент3 11_Рабочая (2)" xfId="1190"/>
    <cellStyle name="40% - Акцент3 12" xfId="530"/>
    <cellStyle name="40% - Акцент3 12 2" xfId="1113"/>
    <cellStyle name="40% - Акцент3 12_Рабочая (2)" xfId="1191"/>
    <cellStyle name="40% - Акцент3 13" xfId="544"/>
    <cellStyle name="40% - Акцент3 13 2" xfId="1127"/>
    <cellStyle name="40% - Акцент3 13_Рабочая (2)" xfId="1192"/>
    <cellStyle name="40% - Акцент3 14" xfId="558"/>
    <cellStyle name="40% - Акцент3 14 2" xfId="1141"/>
    <cellStyle name="40% - Акцент3 14_Рабочая (2)" xfId="1193"/>
    <cellStyle name="40% - Акцент3 15" xfId="572"/>
    <cellStyle name="40% - Акцент3 15 2" xfId="1155"/>
    <cellStyle name="40% - Акцент3 15_Рабочая (2)" xfId="1194"/>
    <cellStyle name="40% - Акцент3 16" xfId="606"/>
    <cellStyle name="40% - Акцент3 2" xfId="18"/>
    <cellStyle name="40% - Акцент3 2 2" xfId="178"/>
    <cellStyle name="40% - Акцент3 2 3" xfId="241"/>
    <cellStyle name="40% - Акцент3 3" xfId="105"/>
    <cellStyle name="40% - Акцент3 3 2" xfId="287"/>
    <cellStyle name="40% - Акцент3 3 2 2" xfId="434"/>
    <cellStyle name="40% - Акцент3 3 2 2 2" xfId="1018"/>
    <cellStyle name="40% - Акцент3 3 2 2_Рабочая (2)" xfId="1197"/>
    <cellStyle name="40% - Акцент3 3 2 3" xfId="871"/>
    <cellStyle name="40% - Акцент3 3 2_Рабочая (2)" xfId="1196"/>
    <cellStyle name="40% - Акцент3 3 3" xfId="151"/>
    <cellStyle name="40% - Акцент3 3 3 2" xfId="739"/>
    <cellStyle name="40% - Акцент3 3 3_Рабочая (2)" xfId="1198"/>
    <cellStyle name="40% - Акцент3 3 4" xfId="381"/>
    <cellStyle name="40% - Акцент3 3 4 2" xfId="965"/>
    <cellStyle name="40% - Акцент3 3 4_Рабочая (2)" xfId="1199"/>
    <cellStyle name="40% - Акцент3 3 5" xfId="693"/>
    <cellStyle name="40% - Акцент3 3_Рабочая (2)" xfId="1195"/>
    <cellStyle name="40% - Акцент3 4" xfId="119"/>
    <cellStyle name="40% - Акцент3 4 2" xfId="301"/>
    <cellStyle name="40% - Акцент3 4 2 2" xfId="448"/>
    <cellStyle name="40% - Акцент3 4 2 2 2" xfId="1032"/>
    <cellStyle name="40% - Акцент3 4 2 2_Рабочая (2)" xfId="1202"/>
    <cellStyle name="40% - Акцент3 4 2 3" xfId="885"/>
    <cellStyle name="40% - Акцент3 4 2_Рабочая (2)" xfId="1201"/>
    <cellStyle name="40% - Акцент3 4 3" xfId="165"/>
    <cellStyle name="40% - Акцент3 4 3 2" xfId="753"/>
    <cellStyle name="40% - Акцент3 4 3_Рабочая (2)" xfId="1203"/>
    <cellStyle name="40% - Акцент3 4 4" xfId="395"/>
    <cellStyle name="40% - Акцент3 4 4 2" xfId="979"/>
    <cellStyle name="40% - Акцент3 4 4_Рабочая (2)" xfId="1204"/>
    <cellStyle name="40% - Акцент3 4 5" xfId="707"/>
    <cellStyle name="40% - Акцент3 4_Рабочая (2)" xfId="1200"/>
    <cellStyle name="40% - Акцент3 5" xfId="199"/>
    <cellStyle name="40% - Акцент3 5 2" xfId="410"/>
    <cellStyle name="40% - Акцент3 5 2 2" xfId="994"/>
    <cellStyle name="40% - Акцент3 5 2_Рабочая (2)" xfId="1206"/>
    <cellStyle name="40% - Акцент3 5 3" xfId="786"/>
    <cellStyle name="40% - Акцент3 5_Рабочая (2)" xfId="1205"/>
    <cellStyle name="40% - Акцент3 6" xfId="315"/>
    <cellStyle name="40% - Акцент3 6 2" xfId="462"/>
    <cellStyle name="40% - Акцент3 6 2 2" xfId="1046"/>
    <cellStyle name="40% - Акцент3 6 2_Рабочая (2)" xfId="1208"/>
    <cellStyle name="40% - Акцент3 6 3" xfId="899"/>
    <cellStyle name="40% - Акцент3 6_Рабочая (2)" xfId="1207"/>
    <cellStyle name="40% - Акцент3 7" xfId="329"/>
    <cellStyle name="40% - Акцент3 7 2" xfId="476"/>
    <cellStyle name="40% - Акцент3 7 2 2" xfId="1060"/>
    <cellStyle name="40% - Акцент3 7 2_Рабочая (2)" xfId="1210"/>
    <cellStyle name="40% - Акцент3 7 3" xfId="913"/>
    <cellStyle name="40% - Акцент3 7_Рабочая (2)" xfId="1209"/>
    <cellStyle name="40% - Акцент3 8" xfId="343"/>
    <cellStyle name="40% - Акцент3 8 2" xfId="490"/>
    <cellStyle name="40% - Акцент3 8 2 2" xfId="1074"/>
    <cellStyle name="40% - Акцент3 8 2_Рабочая (2)" xfId="1212"/>
    <cellStyle name="40% - Акцент3 8 3" xfId="927"/>
    <cellStyle name="40% - Акцент3 8_Рабочая (2)" xfId="1211"/>
    <cellStyle name="40% - Акцент3 9" xfId="134"/>
    <cellStyle name="40% - Акцент3 9 2" xfId="722"/>
    <cellStyle name="40% - Акцент3 9_Рабочая (2)" xfId="1213"/>
    <cellStyle name="40% - Акцент4" xfId="19" builtinId="43" customBuiltin="1"/>
    <cellStyle name="40% - Акцент4 10" xfId="363"/>
    <cellStyle name="40% - Акцент4 10 2" xfId="947"/>
    <cellStyle name="40% - Акцент4 10_Рабочая (2)" xfId="1214"/>
    <cellStyle name="40% - Акцент4 11" xfId="518"/>
    <cellStyle name="40% - Акцент4 11 2" xfId="1101"/>
    <cellStyle name="40% - Акцент4 11_Рабочая (2)" xfId="1215"/>
    <cellStyle name="40% - Акцент4 12" xfId="532"/>
    <cellStyle name="40% - Акцент4 12 2" xfId="1115"/>
    <cellStyle name="40% - Акцент4 12_Рабочая (2)" xfId="1216"/>
    <cellStyle name="40% - Акцент4 13" xfId="546"/>
    <cellStyle name="40% - Акцент4 13 2" xfId="1129"/>
    <cellStyle name="40% - Акцент4 13_Рабочая (2)" xfId="1217"/>
    <cellStyle name="40% - Акцент4 14" xfId="560"/>
    <cellStyle name="40% - Акцент4 14 2" xfId="1143"/>
    <cellStyle name="40% - Акцент4 14_Рабочая (2)" xfId="1218"/>
    <cellStyle name="40% - Акцент4 15" xfId="574"/>
    <cellStyle name="40% - Акцент4 15 2" xfId="1157"/>
    <cellStyle name="40% - Акцент4 15_Рабочая (2)" xfId="1219"/>
    <cellStyle name="40% - Акцент4 16" xfId="610"/>
    <cellStyle name="40% - Акцент4 2" xfId="20"/>
    <cellStyle name="40% - Акцент4 2 2" xfId="187"/>
    <cellStyle name="40% - Акцент4 2 3" xfId="242"/>
    <cellStyle name="40% - Акцент4 3" xfId="107"/>
    <cellStyle name="40% - Акцент4 3 2" xfId="289"/>
    <cellStyle name="40% - Акцент4 3 2 2" xfId="436"/>
    <cellStyle name="40% - Акцент4 3 2 2 2" xfId="1020"/>
    <cellStyle name="40% - Акцент4 3 2 2_Рабочая (2)" xfId="1222"/>
    <cellStyle name="40% - Акцент4 3 2 3" xfId="873"/>
    <cellStyle name="40% - Акцент4 3 2_Рабочая (2)" xfId="1221"/>
    <cellStyle name="40% - Акцент4 3 3" xfId="153"/>
    <cellStyle name="40% - Акцент4 3 3 2" xfId="741"/>
    <cellStyle name="40% - Акцент4 3 3_Рабочая (2)" xfId="1223"/>
    <cellStyle name="40% - Акцент4 3 4" xfId="383"/>
    <cellStyle name="40% - Акцент4 3 4 2" xfId="967"/>
    <cellStyle name="40% - Акцент4 3 4_Рабочая (2)" xfId="1224"/>
    <cellStyle name="40% - Акцент4 3 5" xfId="695"/>
    <cellStyle name="40% - Акцент4 3_Рабочая (2)" xfId="1220"/>
    <cellStyle name="40% - Акцент4 4" xfId="121"/>
    <cellStyle name="40% - Акцент4 4 2" xfId="303"/>
    <cellStyle name="40% - Акцент4 4 2 2" xfId="450"/>
    <cellStyle name="40% - Акцент4 4 2 2 2" xfId="1034"/>
    <cellStyle name="40% - Акцент4 4 2 2_Рабочая (2)" xfId="1227"/>
    <cellStyle name="40% - Акцент4 4 2 3" xfId="887"/>
    <cellStyle name="40% - Акцент4 4 2_Рабочая (2)" xfId="1226"/>
    <cellStyle name="40% - Акцент4 4 3" xfId="167"/>
    <cellStyle name="40% - Акцент4 4 3 2" xfId="755"/>
    <cellStyle name="40% - Акцент4 4 3_Рабочая (2)" xfId="1228"/>
    <cellStyle name="40% - Акцент4 4 4" xfId="397"/>
    <cellStyle name="40% - Акцент4 4 4 2" xfId="981"/>
    <cellStyle name="40% - Акцент4 4 4_Рабочая (2)" xfId="1229"/>
    <cellStyle name="40% - Акцент4 4 5" xfId="709"/>
    <cellStyle name="40% - Акцент4 4_Рабочая (2)" xfId="1225"/>
    <cellStyle name="40% - Акцент4 5" xfId="203"/>
    <cellStyle name="40% - Акцент4 5 2" xfId="412"/>
    <cellStyle name="40% - Акцент4 5 2 2" xfId="996"/>
    <cellStyle name="40% - Акцент4 5 2_Рабочая (2)" xfId="1231"/>
    <cellStyle name="40% - Акцент4 5 3" xfId="790"/>
    <cellStyle name="40% - Акцент4 5_Рабочая (2)" xfId="1230"/>
    <cellStyle name="40% - Акцент4 6" xfId="317"/>
    <cellStyle name="40% - Акцент4 6 2" xfId="464"/>
    <cellStyle name="40% - Акцент4 6 2 2" xfId="1048"/>
    <cellStyle name="40% - Акцент4 6 2_Рабочая (2)" xfId="1233"/>
    <cellStyle name="40% - Акцент4 6 3" xfId="901"/>
    <cellStyle name="40% - Акцент4 6_Рабочая (2)" xfId="1232"/>
    <cellStyle name="40% - Акцент4 7" xfId="331"/>
    <cellStyle name="40% - Акцент4 7 2" xfId="478"/>
    <cellStyle name="40% - Акцент4 7 2 2" xfId="1062"/>
    <cellStyle name="40% - Акцент4 7 2_Рабочая (2)" xfId="1235"/>
    <cellStyle name="40% - Акцент4 7 3" xfId="915"/>
    <cellStyle name="40% - Акцент4 7_Рабочая (2)" xfId="1234"/>
    <cellStyle name="40% - Акцент4 8" xfId="345"/>
    <cellStyle name="40% - Акцент4 8 2" xfId="492"/>
    <cellStyle name="40% - Акцент4 8 2 2" xfId="1076"/>
    <cellStyle name="40% - Акцент4 8 2_Рабочая (2)" xfId="1237"/>
    <cellStyle name="40% - Акцент4 8 3" xfId="929"/>
    <cellStyle name="40% - Акцент4 8_Рабочая (2)" xfId="1236"/>
    <cellStyle name="40% - Акцент4 9" xfId="135"/>
    <cellStyle name="40% - Акцент4 9 2" xfId="723"/>
    <cellStyle name="40% - Акцент4 9_Рабочая (2)" xfId="1238"/>
    <cellStyle name="40% - Акцент5" xfId="21" builtinId="47" customBuiltin="1"/>
    <cellStyle name="40% - Акцент5 10" xfId="364"/>
    <cellStyle name="40% - Акцент5 10 2" xfId="948"/>
    <cellStyle name="40% - Акцент5 10_Рабочая (2)" xfId="1239"/>
    <cellStyle name="40% - Акцент5 11" xfId="520"/>
    <cellStyle name="40% - Акцент5 11 2" xfId="1103"/>
    <cellStyle name="40% - Акцент5 11_Рабочая (2)" xfId="1240"/>
    <cellStyle name="40% - Акцент5 12" xfId="534"/>
    <cellStyle name="40% - Акцент5 12 2" xfId="1117"/>
    <cellStyle name="40% - Акцент5 12_Рабочая (2)" xfId="1241"/>
    <cellStyle name="40% - Акцент5 13" xfId="548"/>
    <cellStyle name="40% - Акцент5 13 2" xfId="1131"/>
    <cellStyle name="40% - Акцент5 13_Рабочая (2)" xfId="1242"/>
    <cellStyle name="40% - Акцент5 14" xfId="562"/>
    <cellStyle name="40% - Акцент5 14 2" xfId="1145"/>
    <cellStyle name="40% - Акцент5 14_Рабочая (2)" xfId="1243"/>
    <cellStyle name="40% - Акцент5 15" xfId="576"/>
    <cellStyle name="40% - Акцент5 15 2" xfId="1159"/>
    <cellStyle name="40% - Акцент5 15_Рабочая (2)" xfId="1244"/>
    <cellStyle name="40% - Акцент5 16" xfId="614"/>
    <cellStyle name="40% - Акцент5 2" xfId="22"/>
    <cellStyle name="40% - Акцент5 2 2" xfId="181"/>
    <cellStyle name="40% - Акцент5 2 3" xfId="243"/>
    <cellStyle name="40% - Акцент5 3" xfId="109"/>
    <cellStyle name="40% - Акцент5 3 2" xfId="291"/>
    <cellStyle name="40% - Акцент5 3 2 2" xfId="438"/>
    <cellStyle name="40% - Акцент5 3 2 2 2" xfId="1022"/>
    <cellStyle name="40% - Акцент5 3 2 2_Рабочая (2)" xfId="1247"/>
    <cellStyle name="40% - Акцент5 3 2 3" xfId="875"/>
    <cellStyle name="40% - Акцент5 3 2_Рабочая (2)" xfId="1246"/>
    <cellStyle name="40% - Акцент5 3 3" xfId="155"/>
    <cellStyle name="40% - Акцент5 3 3 2" xfId="743"/>
    <cellStyle name="40% - Акцент5 3 3_Рабочая (2)" xfId="1248"/>
    <cellStyle name="40% - Акцент5 3 4" xfId="385"/>
    <cellStyle name="40% - Акцент5 3 4 2" xfId="969"/>
    <cellStyle name="40% - Акцент5 3 4_Рабочая (2)" xfId="1249"/>
    <cellStyle name="40% - Акцент5 3 5" xfId="697"/>
    <cellStyle name="40% - Акцент5 3_Рабочая (2)" xfId="1245"/>
    <cellStyle name="40% - Акцент5 4" xfId="123"/>
    <cellStyle name="40% - Акцент5 4 2" xfId="305"/>
    <cellStyle name="40% - Акцент5 4 2 2" xfId="452"/>
    <cellStyle name="40% - Акцент5 4 2 2 2" xfId="1036"/>
    <cellStyle name="40% - Акцент5 4 2 2_Рабочая (2)" xfId="1252"/>
    <cellStyle name="40% - Акцент5 4 2 3" xfId="889"/>
    <cellStyle name="40% - Акцент5 4 2_Рабочая (2)" xfId="1251"/>
    <cellStyle name="40% - Акцент5 4 3" xfId="169"/>
    <cellStyle name="40% - Акцент5 4 3 2" xfId="757"/>
    <cellStyle name="40% - Акцент5 4 3_Рабочая (2)" xfId="1253"/>
    <cellStyle name="40% - Акцент5 4 4" xfId="399"/>
    <cellStyle name="40% - Акцент5 4 4 2" xfId="983"/>
    <cellStyle name="40% - Акцент5 4 4_Рабочая (2)" xfId="1254"/>
    <cellStyle name="40% - Акцент5 4 5" xfId="711"/>
    <cellStyle name="40% - Акцент5 4_Рабочая (2)" xfId="1250"/>
    <cellStyle name="40% - Акцент5 5" xfId="207"/>
    <cellStyle name="40% - Акцент5 5 2" xfId="414"/>
    <cellStyle name="40% - Акцент5 5 2 2" xfId="998"/>
    <cellStyle name="40% - Акцент5 5 2_Рабочая (2)" xfId="1256"/>
    <cellStyle name="40% - Акцент5 5 3" xfId="794"/>
    <cellStyle name="40% - Акцент5 5_Рабочая (2)" xfId="1255"/>
    <cellStyle name="40% - Акцент5 6" xfId="319"/>
    <cellStyle name="40% - Акцент5 6 2" xfId="466"/>
    <cellStyle name="40% - Акцент5 6 2 2" xfId="1050"/>
    <cellStyle name="40% - Акцент5 6 2_Рабочая (2)" xfId="1258"/>
    <cellStyle name="40% - Акцент5 6 3" xfId="903"/>
    <cellStyle name="40% - Акцент5 6_Рабочая (2)" xfId="1257"/>
    <cellStyle name="40% - Акцент5 7" xfId="333"/>
    <cellStyle name="40% - Акцент5 7 2" xfId="480"/>
    <cellStyle name="40% - Акцент5 7 2 2" xfId="1064"/>
    <cellStyle name="40% - Акцент5 7 2_Рабочая (2)" xfId="1260"/>
    <cellStyle name="40% - Акцент5 7 3" xfId="917"/>
    <cellStyle name="40% - Акцент5 7_Рабочая (2)" xfId="1259"/>
    <cellStyle name="40% - Акцент5 8" xfId="347"/>
    <cellStyle name="40% - Акцент5 8 2" xfId="494"/>
    <cellStyle name="40% - Акцент5 8 2 2" xfId="1078"/>
    <cellStyle name="40% - Акцент5 8 2_Рабочая (2)" xfId="1262"/>
    <cellStyle name="40% - Акцент5 8 3" xfId="931"/>
    <cellStyle name="40% - Акцент5 8_Рабочая (2)" xfId="1261"/>
    <cellStyle name="40% - Акцент5 9" xfId="136"/>
    <cellStyle name="40% - Акцент5 9 2" xfId="724"/>
    <cellStyle name="40% - Акцент5 9_Рабочая (2)" xfId="1263"/>
    <cellStyle name="40% - Акцент6" xfId="23" builtinId="51" customBuiltin="1"/>
    <cellStyle name="40% - Акцент6 10" xfId="365"/>
    <cellStyle name="40% - Акцент6 10 2" xfId="949"/>
    <cellStyle name="40% - Акцент6 10_Рабочая (2)" xfId="1264"/>
    <cellStyle name="40% - Акцент6 11" xfId="522"/>
    <cellStyle name="40% - Акцент6 11 2" xfId="1105"/>
    <cellStyle name="40% - Акцент6 11_Рабочая (2)" xfId="1265"/>
    <cellStyle name="40% - Акцент6 12" xfId="536"/>
    <cellStyle name="40% - Акцент6 12 2" xfId="1119"/>
    <cellStyle name="40% - Акцент6 12_Рабочая (2)" xfId="1266"/>
    <cellStyle name="40% - Акцент6 13" xfId="550"/>
    <cellStyle name="40% - Акцент6 13 2" xfId="1133"/>
    <cellStyle name="40% - Акцент6 13_Рабочая (2)" xfId="1267"/>
    <cellStyle name="40% - Акцент6 14" xfId="564"/>
    <cellStyle name="40% - Акцент6 14 2" xfId="1147"/>
    <cellStyle name="40% - Акцент6 14_Рабочая (2)" xfId="1268"/>
    <cellStyle name="40% - Акцент6 15" xfId="578"/>
    <cellStyle name="40% - Акцент6 15 2" xfId="1161"/>
    <cellStyle name="40% - Акцент6 15_Рабочая (2)" xfId="1269"/>
    <cellStyle name="40% - Акцент6 16" xfId="618"/>
    <cellStyle name="40% - Акцент6 2" xfId="24"/>
    <cellStyle name="40% - Акцент6 2 2" xfId="205"/>
    <cellStyle name="40% - Акцент6 2 3" xfId="244"/>
    <cellStyle name="40% - Акцент6 3" xfId="111"/>
    <cellStyle name="40% - Акцент6 3 2" xfId="293"/>
    <cellStyle name="40% - Акцент6 3 2 2" xfId="440"/>
    <cellStyle name="40% - Акцент6 3 2 2 2" xfId="1024"/>
    <cellStyle name="40% - Акцент6 3 2 2_Рабочая (2)" xfId="1272"/>
    <cellStyle name="40% - Акцент6 3 2 3" xfId="877"/>
    <cellStyle name="40% - Акцент6 3 2_Рабочая (2)" xfId="1271"/>
    <cellStyle name="40% - Акцент6 3 3" xfId="157"/>
    <cellStyle name="40% - Акцент6 3 3 2" xfId="745"/>
    <cellStyle name="40% - Акцент6 3 3_Рабочая (2)" xfId="1273"/>
    <cellStyle name="40% - Акцент6 3 4" xfId="387"/>
    <cellStyle name="40% - Акцент6 3 4 2" xfId="971"/>
    <cellStyle name="40% - Акцент6 3 4_Рабочая (2)" xfId="1274"/>
    <cellStyle name="40% - Акцент6 3 5" xfId="699"/>
    <cellStyle name="40% - Акцент6 3_Рабочая (2)" xfId="1270"/>
    <cellStyle name="40% - Акцент6 4" xfId="125"/>
    <cellStyle name="40% - Акцент6 4 2" xfId="307"/>
    <cellStyle name="40% - Акцент6 4 2 2" xfId="454"/>
    <cellStyle name="40% - Акцент6 4 2 2 2" xfId="1038"/>
    <cellStyle name="40% - Акцент6 4 2 2_Рабочая (2)" xfId="1277"/>
    <cellStyle name="40% - Акцент6 4 2 3" xfId="891"/>
    <cellStyle name="40% - Акцент6 4 2_Рабочая (2)" xfId="1276"/>
    <cellStyle name="40% - Акцент6 4 3" xfId="171"/>
    <cellStyle name="40% - Акцент6 4 3 2" xfId="759"/>
    <cellStyle name="40% - Акцент6 4 3_Рабочая (2)" xfId="1278"/>
    <cellStyle name="40% - Акцент6 4 4" xfId="401"/>
    <cellStyle name="40% - Акцент6 4 4 2" xfId="985"/>
    <cellStyle name="40% - Акцент6 4 4_Рабочая (2)" xfId="1279"/>
    <cellStyle name="40% - Акцент6 4 5" xfId="713"/>
    <cellStyle name="40% - Акцент6 4_Рабочая (2)" xfId="1275"/>
    <cellStyle name="40% - Акцент6 5" xfId="211"/>
    <cellStyle name="40% - Акцент6 5 2" xfId="416"/>
    <cellStyle name="40% - Акцент6 5 2 2" xfId="1000"/>
    <cellStyle name="40% - Акцент6 5 2_Рабочая (2)" xfId="1281"/>
    <cellStyle name="40% - Акцент6 5 3" xfId="798"/>
    <cellStyle name="40% - Акцент6 5_Рабочая (2)" xfId="1280"/>
    <cellStyle name="40% - Акцент6 6" xfId="321"/>
    <cellStyle name="40% - Акцент6 6 2" xfId="468"/>
    <cellStyle name="40% - Акцент6 6 2 2" xfId="1052"/>
    <cellStyle name="40% - Акцент6 6 2_Рабочая (2)" xfId="1283"/>
    <cellStyle name="40% - Акцент6 6 3" xfId="905"/>
    <cellStyle name="40% - Акцент6 6_Рабочая (2)" xfId="1282"/>
    <cellStyle name="40% - Акцент6 7" xfId="335"/>
    <cellStyle name="40% - Акцент6 7 2" xfId="482"/>
    <cellStyle name="40% - Акцент6 7 2 2" xfId="1066"/>
    <cellStyle name="40% - Акцент6 7 2_Рабочая (2)" xfId="1285"/>
    <cellStyle name="40% - Акцент6 7 3" xfId="919"/>
    <cellStyle name="40% - Акцент6 7_Рабочая (2)" xfId="1284"/>
    <cellStyle name="40% - Акцент6 8" xfId="349"/>
    <cellStyle name="40% - Акцент6 8 2" xfId="496"/>
    <cellStyle name="40% - Акцент6 8 2 2" xfId="1080"/>
    <cellStyle name="40% - Акцент6 8 2_Рабочая (2)" xfId="1287"/>
    <cellStyle name="40% - Акцент6 8 3" xfId="933"/>
    <cellStyle name="40% - Акцент6 8_Рабочая (2)" xfId="1286"/>
    <cellStyle name="40% - Акцент6 9" xfId="137"/>
    <cellStyle name="40% - Акцент6 9 2" xfId="725"/>
    <cellStyle name="40% - Акцент6 9_Рабочая (2)" xfId="1288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Рабочая (2)" xfId="1289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1087"/>
    <cellStyle name="Ввод  2 2 2_Рабочая (2)" xfId="1291"/>
    <cellStyle name="Ввод  2 2 3" xfId="506"/>
    <cellStyle name="Ввод  2 2 3 2" xfId="1090"/>
    <cellStyle name="Ввод  2 2 3_Рабочая (2)" xfId="1292"/>
    <cellStyle name="Ввод  2 2 4" xfId="508"/>
    <cellStyle name="Ввод  2 2_Рабочая (2)" xfId="1290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1086"/>
    <cellStyle name="Вывод 2 2 2_Рабочая (2)" xfId="1294"/>
    <cellStyle name="Вывод 2 2 3" xfId="419"/>
    <cellStyle name="Вывод 2 2 3 2" xfId="1003"/>
    <cellStyle name="Вывод 2 2 3_Рабочая (2)" xfId="1295"/>
    <cellStyle name="Вывод 2 2 4" xfId="505"/>
    <cellStyle name="Вывод 2 2_Рабочая (2)" xfId="1293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1085"/>
    <cellStyle name="Вычисление 2 2 2_Рабочая (2)" xfId="1297"/>
    <cellStyle name="Вычисление 2 2 3" xfId="504"/>
    <cellStyle name="Вычисление 2 2 3 2" xfId="1088"/>
    <cellStyle name="Вычисление 2 2 3_Рабочая (2)" xfId="1298"/>
    <cellStyle name="Вычисление 2 2 4" xfId="507"/>
    <cellStyle name="Вычисление 2 2_Рабочая (2)" xfId="1296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1002"/>
    <cellStyle name="Итог 2 2 2_Рабочая (2)" xfId="1300"/>
    <cellStyle name="Итог 2 2 3" xfId="403"/>
    <cellStyle name="Итог 2 2 3 2" xfId="987"/>
    <cellStyle name="Итог 2 2 3_Рабочая (2)" xfId="1301"/>
    <cellStyle name="Итог 2 2 4" xfId="420"/>
    <cellStyle name="Итог 2 2_Рабочая (2)" xfId="1299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2" xfId="402"/>
    <cellStyle name="Обычный 10 2 2" xfId="986"/>
    <cellStyle name="Обычный 10 2_Рабочая (2)" xfId="1303"/>
    <cellStyle name="Обычный 10 3" xfId="760"/>
    <cellStyle name="Обычный 10_Рабочая (2)" xfId="1302"/>
    <cellStyle name="Обычный 11" xfId="232"/>
    <cellStyle name="Обычный 12" xfId="308"/>
    <cellStyle name="Обычный 12 2" xfId="350"/>
    <cellStyle name="Обычный 12 2 2" xfId="497"/>
    <cellStyle name="Обычный 12 2 2 2" xfId="1081"/>
    <cellStyle name="Обычный 12 2 2_Рабочая (2)" xfId="1306"/>
    <cellStyle name="Обычный 12 2 3" xfId="934"/>
    <cellStyle name="Обычный 12 2_Рабочая (2)" xfId="1305"/>
    <cellStyle name="Обычный 12 3" xfId="455"/>
    <cellStyle name="Обычный 12 3 2" xfId="1039"/>
    <cellStyle name="Обычный 12 3_Рабочая (2)" xfId="1307"/>
    <cellStyle name="Обычный 12 4" xfId="892"/>
    <cellStyle name="Обычный 12_Рабочая (2)" xfId="1304"/>
    <cellStyle name="Обычный 13" xfId="322"/>
    <cellStyle name="Обычный 13 2" xfId="351"/>
    <cellStyle name="Обычный 13 2 2" xfId="498"/>
    <cellStyle name="Обычный 13 2 2 2" xfId="1082"/>
    <cellStyle name="Обычный 13 2 2_Рабочая (2)" xfId="1310"/>
    <cellStyle name="Обычный 13 2 3" xfId="935"/>
    <cellStyle name="Обычный 13 2_Рабочая (2)" xfId="1309"/>
    <cellStyle name="Обычный 13 3" xfId="469"/>
    <cellStyle name="Обычный 13 3 2" xfId="1053"/>
    <cellStyle name="Обычный 13 3_Рабочая (2)" xfId="1311"/>
    <cellStyle name="Обычный 13 4" xfId="906"/>
    <cellStyle name="Обычный 13_Рабочая (2)" xfId="1308"/>
    <cellStyle name="Обычный 14" xfId="336"/>
    <cellStyle name="Обычный 14 2" xfId="352"/>
    <cellStyle name="Обычный 14 2 2" xfId="499"/>
    <cellStyle name="Обычный 14 2 2 2" xfId="1083"/>
    <cellStyle name="Обычный 14 2 2_Рабочая (2)" xfId="1314"/>
    <cellStyle name="Обычный 14 2 3" xfId="936"/>
    <cellStyle name="Обычный 14 2_Рабочая (2)" xfId="1313"/>
    <cellStyle name="Обычный 14 3" xfId="483"/>
    <cellStyle name="Обычный 14 3 2" xfId="1067"/>
    <cellStyle name="Обычный 14 3_Рабочая (2)" xfId="1315"/>
    <cellStyle name="Обычный 14 4" xfId="920"/>
    <cellStyle name="Обычный 14_Рабочая (2)" xfId="1312"/>
    <cellStyle name="Обычный 15" xfId="509"/>
    <cellStyle name="Обычный 15 2" xfId="1092"/>
    <cellStyle name="Обычный 15_Рабочая (2)" xfId="1316"/>
    <cellStyle name="Обычный 16" xfId="523"/>
    <cellStyle name="Обычный 16 2" xfId="1106"/>
    <cellStyle name="Обычный 16_Рабочая (2)" xfId="1317"/>
    <cellStyle name="Обычный 17" xfId="537"/>
    <cellStyle name="Обычный 17 2" xfId="1120"/>
    <cellStyle name="Обычный 17_Рабочая (2)" xfId="1318"/>
    <cellStyle name="Обычный 18" xfId="551"/>
    <cellStyle name="Обычный 18 2" xfId="1134"/>
    <cellStyle name="Обычный 18_Рабочая (2)" xfId="1319"/>
    <cellStyle name="Обычный 19" xfId="565"/>
    <cellStyle name="Обычный 19 2" xfId="1148"/>
    <cellStyle name="Обычный 19_Рабочая (2)" xfId="1320"/>
    <cellStyle name="Обычный 2" xfId="73"/>
    <cellStyle name="Обычный 2 2" xfId="94"/>
    <cellStyle name="Обычный 2 2 2" xfId="231"/>
    <cellStyle name="Обычный 2 2 3" xfId="276"/>
    <cellStyle name="Обычный 2 2 3 2" xfId="424"/>
    <cellStyle name="Обычный 2 2 3 2 2" xfId="1008"/>
    <cellStyle name="Обычный 2 2 3 2_Рабочая (2)" xfId="1324"/>
    <cellStyle name="Обычный 2 2 3 3" xfId="860"/>
    <cellStyle name="Обычный 2 2 3_Рабочая (2)" xfId="1323"/>
    <cellStyle name="Обычный 2 2 4" xfId="141"/>
    <cellStyle name="Обычный 2 2 4 2" xfId="729"/>
    <cellStyle name="Обычный 2 2 4_Рабочая (2)" xfId="1325"/>
    <cellStyle name="Обычный 2 2 5" xfId="371"/>
    <cellStyle name="Обычный 2 2 5 2" xfId="955"/>
    <cellStyle name="Обычный 2 2 5_Рабочая (2)" xfId="1326"/>
    <cellStyle name="Обычный 2 2 6" xfId="682"/>
    <cellStyle name="Обычный 2 2_Рабочая (2)" xfId="1322"/>
    <cellStyle name="Обычный 2 3" xfId="96"/>
    <cellStyle name="Обычный 2 3 2" xfId="278"/>
    <cellStyle name="Обычный 2 3 2 2" xfId="425"/>
    <cellStyle name="Обычный 2 3 2 2 2" xfId="1009"/>
    <cellStyle name="Обычный 2 3 2 2_Рабочая (2)" xfId="1329"/>
    <cellStyle name="Обычный 2 3 2 3" xfId="862"/>
    <cellStyle name="Обычный 2 3 2_Рабочая (2)" xfId="1328"/>
    <cellStyle name="Обычный 2 3 3" xfId="142"/>
    <cellStyle name="Обычный 2 3 3 2" xfId="730"/>
    <cellStyle name="Обычный 2 3 3_Рабочая (2)" xfId="1330"/>
    <cellStyle name="Обычный 2 3 4" xfId="372"/>
    <cellStyle name="Обычный 2 3 4 2" xfId="956"/>
    <cellStyle name="Обычный 2 3 4_Рабочая (2)" xfId="1331"/>
    <cellStyle name="Обычный 2 3 5" xfId="684"/>
    <cellStyle name="Обычный 2 3_Рабочая (2)" xfId="1327"/>
    <cellStyle name="Обычный 2 4" xfId="184"/>
    <cellStyle name="Обычный 2 5" xfId="267"/>
    <cellStyle name="Обычный 2 5 2" xfId="421"/>
    <cellStyle name="Обычный 2 5 2 2" xfId="1005"/>
    <cellStyle name="Обычный 2 5 2_Рабочая (2)" xfId="1333"/>
    <cellStyle name="Обычный 2 5 3" xfId="852"/>
    <cellStyle name="Обычный 2 5_Рабочая (2)" xfId="1332"/>
    <cellStyle name="Обычный 2 6" xfId="353"/>
    <cellStyle name="Обычный 2 6 2" xfId="500"/>
    <cellStyle name="Обычный 2 6 2 2" xfId="1084"/>
    <cellStyle name="Обычный 2 6 2_Рабочая (2)" xfId="1335"/>
    <cellStyle name="Обычный 2 6 3" xfId="937"/>
    <cellStyle name="Обычный 2 6_Рабочая (2)" xfId="1334"/>
    <cellStyle name="Обычный 2 7" xfId="138"/>
    <cellStyle name="Обычный 2 7 2" xfId="726"/>
    <cellStyle name="Обычный 2 7_Рабочая (2)" xfId="1336"/>
    <cellStyle name="Обычный 2 8" xfId="367"/>
    <cellStyle name="Обычный 2 8 2" xfId="951"/>
    <cellStyle name="Обычный 2 8_Рабочая (2)" xfId="1337"/>
    <cellStyle name="Обычный 2 9" xfId="670"/>
    <cellStyle name="Обычный 2_Рабочая (2)" xfId="1321"/>
    <cellStyle name="Обычный 20" xfId="579"/>
    <cellStyle name="Обычный 21" xfId="634"/>
    <cellStyle name="Обычный 22" xfId="1338"/>
    <cellStyle name="Обычный 3" xfId="74"/>
    <cellStyle name="Обычный 3 2" xfId="230"/>
    <cellStyle name="Обычный 3 3" xfId="268"/>
    <cellStyle name="Обычный 4" xfId="75"/>
    <cellStyle name="Обычный 4 2" xfId="76"/>
    <cellStyle name="Обычный 4_Рабочая (2)" xfId="1339"/>
    <cellStyle name="Обычный 5" xfId="97"/>
    <cellStyle name="Обычный 5 2" xfId="279"/>
    <cellStyle name="Обычный 5 2 2" xfId="426"/>
    <cellStyle name="Обычный 5 2 2 2" xfId="1010"/>
    <cellStyle name="Обычный 5 2 2_Рабочая (2)" xfId="1342"/>
    <cellStyle name="Обычный 5 2 3" xfId="863"/>
    <cellStyle name="Обычный 5 2_Рабочая (2)" xfId="1341"/>
    <cellStyle name="Обычный 5 3" xfId="143"/>
    <cellStyle name="Обычный 5 3 2" xfId="731"/>
    <cellStyle name="Обычный 5 3_Рабочая (2)" xfId="1343"/>
    <cellStyle name="Обычный 5 4" xfId="373"/>
    <cellStyle name="Обычный 5 4 2" xfId="957"/>
    <cellStyle name="Обычный 5 4_Рабочая (2)" xfId="1344"/>
    <cellStyle name="Обычный 5 5" xfId="685"/>
    <cellStyle name="Обычный 5_Рабочая (2)" xfId="1340"/>
    <cellStyle name="Обычный 6" xfId="77"/>
    <cellStyle name="Обычный 6 2" xfId="269"/>
    <cellStyle name="Обычный 6 2 2" xfId="422"/>
    <cellStyle name="Обычный 6 2 2 2" xfId="1006"/>
    <cellStyle name="Обычный 6 2 2_Рабочая (2)" xfId="1347"/>
    <cellStyle name="Обычный 6 2 3" xfId="854"/>
    <cellStyle name="Обычный 6 2_Рабочая (2)" xfId="1346"/>
    <cellStyle name="Обычный 6 3" xfId="139"/>
    <cellStyle name="Обычный 6 3 2" xfId="727"/>
    <cellStyle name="Обычный 6 3_Рабочая (2)" xfId="1348"/>
    <cellStyle name="Обычный 6 4" xfId="369"/>
    <cellStyle name="Обычный 6 4 2" xfId="953"/>
    <cellStyle name="Обычный 6 4_Рабочая (2)" xfId="1349"/>
    <cellStyle name="Обычный 6 5" xfId="673"/>
    <cellStyle name="Обычный 6_Рабочая (2)" xfId="1345"/>
    <cellStyle name="Обычный 7" xfId="78"/>
    <cellStyle name="Обычный 8" xfId="98"/>
    <cellStyle name="Обычный 8 2" xfId="280"/>
    <cellStyle name="Обычный 8 2 2" xfId="427"/>
    <cellStyle name="Обычный 8 2 2 2" xfId="1011"/>
    <cellStyle name="Обычный 8 2 2_Рабочая (2)" xfId="1352"/>
    <cellStyle name="Обычный 8 2 3" xfId="864"/>
    <cellStyle name="Обычный 8 2_Рабочая (2)" xfId="1351"/>
    <cellStyle name="Обычный 8 3" xfId="144"/>
    <cellStyle name="Обычный 8 3 2" xfId="732"/>
    <cellStyle name="Обычный 8 3_Рабочая (2)" xfId="1353"/>
    <cellStyle name="Обычный 8 4" xfId="374"/>
    <cellStyle name="Обычный 8 4 2" xfId="958"/>
    <cellStyle name="Обычный 8 4_Рабочая (2)" xfId="1354"/>
    <cellStyle name="Обычный 8 5" xfId="686"/>
    <cellStyle name="Обычный 8_Рабочая (2)" xfId="1350"/>
    <cellStyle name="Обычный 9" xfId="112"/>
    <cellStyle name="Обычный 9 2" xfId="294"/>
    <cellStyle name="Обычный 9 2 2" xfId="441"/>
    <cellStyle name="Обычный 9 2 2 2" xfId="1025"/>
    <cellStyle name="Обычный 9 2 2_Рабочая (2)" xfId="1357"/>
    <cellStyle name="Обычный 9 2 3" xfId="878"/>
    <cellStyle name="Обычный 9 2_Рабочая (2)" xfId="1356"/>
    <cellStyle name="Обычный 9 3" xfId="158"/>
    <cellStyle name="Обычный 9 3 2" xfId="746"/>
    <cellStyle name="Обычный 9 3_Рабочая (2)" xfId="1358"/>
    <cellStyle name="Обычный 9 4" xfId="388"/>
    <cellStyle name="Обычный 9 4 2" xfId="972"/>
    <cellStyle name="Обычный 9 4_Рабочая (2)" xfId="1359"/>
    <cellStyle name="Обычный 9 5" xfId="700"/>
    <cellStyle name="Обычный 9_Рабочая (2)" xfId="1355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2" xfId="1093"/>
    <cellStyle name="Примечание 11" xfId="524"/>
    <cellStyle name="Примечание 11 2" xfId="1107"/>
    <cellStyle name="Примечание 12" xfId="538"/>
    <cellStyle name="Примечание 12 2" xfId="1121"/>
    <cellStyle name="Примечание 13" xfId="552"/>
    <cellStyle name="Примечание 13 2" xfId="1135"/>
    <cellStyle name="Примечание 14" xfId="566"/>
    <cellStyle name="Примечание 14 2" xfId="1149"/>
    <cellStyle name="Примечание 15" xfId="594"/>
    <cellStyle name="Примечание 2" xfId="86"/>
    <cellStyle name="Примечание 2 2" xfId="201"/>
    <cellStyle name="Примечание 2 2 2" xfId="417"/>
    <cellStyle name="Примечание 2 2 2 2" xfId="1001"/>
    <cellStyle name="Примечание 2 2 2_Рабочая (2)" xfId="1361"/>
    <cellStyle name="Примечание 2 2 3" xfId="368"/>
    <cellStyle name="Примечание 2 2 3 2" xfId="952"/>
    <cellStyle name="Примечание 2 2 3_Рабочая (2)" xfId="1362"/>
    <cellStyle name="Примечание 2 2 4" xfId="366"/>
    <cellStyle name="Примечание 2 2_Рабочая (2)" xfId="1360"/>
    <cellStyle name="Примечание 2 3" xfId="272"/>
    <cellStyle name="Примечание 2 3 2" xfId="423"/>
    <cellStyle name="Примечание 2 3 2 2" xfId="1007"/>
    <cellStyle name="Примечание 2 3 3" xfId="857"/>
    <cellStyle name="Примечание 2 4" xfId="140"/>
    <cellStyle name="Примечание 2 4 2" xfId="728"/>
    <cellStyle name="Примечание 2 5" xfId="370"/>
    <cellStyle name="Примечание 2 5 2" xfId="954"/>
    <cellStyle name="Примечание 2 6" xfId="677"/>
    <cellStyle name="Примечание 2 7" xfId="1364"/>
    <cellStyle name="Примечание 3" xfId="87"/>
    <cellStyle name="Примечание 4" xfId="99"/>
    <cellStyle name="Примечание 4 2" xfId="281"/>
    <cellStyle name="Примечание 4 2 2" xfId="428"/>
    <cellStyle name="Примечание 4 2 2 2" xfId="1012"/>
    <cellStyle name="Примечание 4 2 3" xfId="865"/>
    <cellStyle name="Примечание 4 3" xfId="145"/>
    <cellStyle name="Примечание 4 3 2" xfId="733"/>
    <cellStyle name="Примечание 4 4" xfId="375"/>
    <cellStyle name="Примечание 4 4 2" xfId="959"/>
    <cellStyle name="Примечание 4 5" xfId="687"/>
    <cellStyle name="Примечание 5" xfId="113"/>
    <cellStyle name="Примечание 5 2" xfId="295"/>
    <cellStyle name="Примечание 5 2 2" xfId="442"/>
    <cellStyle name="Примечание 5 2 2 2" xfId="1026"/>
    <cellStyle name="Примечание 5 2 3" xfId="879"/>
    <cellStyle name="Примечание 5 3" xfId="159"/>
    <cellStyle name="Примечание 5 3 2" xfId="747"/>
    <cellStyle name="Примечание 5 4" xfId="389"/>
    <cellStyle name="Примечание 5 4 2" xfId="973"/>
    <cellStyle name="Примечание 5 5" xfId="701"/>
    <cellStyle name="Примечание 6" xfId="186"/>
    <cellStyle name="Примечание 6 2" xfId="404"/>
    <cellStyle name="Примечание 6 2 2" xfId="988"/>
    <cellStyle name="Примечание 6 3" xfId="773"/>
    <cellStyle name="Примечание 7" xfId="309"/>
    <cellStyle name="Примечание 7 2" xfId="456"/>
    <cellStyle name="Примечание 7 2 2" xfId="1040"/>
    <cellStyle name="Примечание 7 3" xfId="893"/>
    <cellStyle name="Примечание 8" xfId="323"/>
    <cellStyle name="Примечание 8 2" xfId="470"/>
    <cellStyle name="Примечание 8 2 2" xfId="1054"/>
    <cellStyle name="Примечание 8 3" xfId="907"/>
    <cellStyle name="Примечание 9" xfId="337"/>
    <cellStyle name="Примечание 9 2" xfId="484"/>
    <cellStyle name="Примечание 9 2 2" xfId="1068"/>
    <cellStyle name="Примечание 9 3" xfId="921"/>
    <cellStyle name="Процентный" xfId="95" builtinId="5"/>
    <cellStyle name="Процентный 2" xfId="277"/>
    <cellStyle name="Процентный 3" xfId="683"/>
    <cellStyle name="Процентный 4" xfId="1363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CCFF"/>
      <color rgb="FFFF99FF"/>
      <color rgb="FFFF6699"/>
      <color rgb="FFFF66FF"/>
      <color rgb="FFFF99CC"/>
      <color rgb="FF33CCFF"/>
      <color rgb="FF66FFFF"/>
      <color rgb="FFFFFFCC"/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144"/>
  <sheetViews>
    <sheetView tabSelected="1" zoomScaleNormal="100" zoomScaleSheetLayoutView="55" zoomScalePageLayoutView="55" workbookViewId="0">
      <pane xSplit="3" ySplit="4" topLeftCell="T62" activePane="bottomRight" state="frozen"/>
      <selection pane="topRight" activeCell="D1" sqref="D1"/>
      <selection pane="bottomLeft" activeCell="A5" sqref="A5"/>
      <selection pane="bottomRight" activeCell="J14" sqref="J14"/>
    </sheetView>
  </sheetViews>
  <sheetFormatPr defaultRowHeight="16.5" x14ac:dyDescent="0.3"/>
  <cols>
    <col min="1" max="1" width="4.85546875" style="204" customWidth="1"/>
    <col min="2" max="2" width="23.140625" style="205" customWidth="1"/>
    <col min="3" max="3" width="16.140625" style="205" customWidth="1"/>
    <col min="4" max="4" width="11.140625" style="203" customWidth="1"/>
    <col min="5" max="5" width="10.7109375" style="203" customWidth="1"/>
    <col min="6" max="6" width="5.140625" style="206" customWidth="1"/>
    <col min="7" max="7" width="11.140625" style="203" customWidth="1"/>
    <col min="8" max="8" width="9" style="203" customWidth="1"/>
    <col min="9" max="9" width="4.85546875" style="207" customWidth="1"/>
    <col min="10" max="10" width="10.85546875" style="203" customWidth="1"/>
    <col min="11" max="11" width="8.85546875" style="203" customWidth="1"/>
    <col min="12" max="12" width="4.7109375" style="202" customWidth="1"/>
    <col min="13" max="13" width="9.85546875" style="203" customWidth="1"/>
    <col min="14" max="14" width="11" style="203" customWidth="1"/>
    <col min="15" max="15" width="5" style="207" customWidth="1"/>
    <col min="16" max="16" width="8.140625" style="203" customWidth="1"/>
    <col min="17" max="17" width="5" style="202" customWidth="1"/>
    <col min="18" max="18" width="9.140625" style="207" customWidth="1"/>
    <col min="19" max="19" width="12.7109375" style="203" customWidth="1"/>
    <col min="20" max="20" width="4.7109375" style="202" customWidth="1"/>
    <col min="21" max="21" width="13" style="208" customWidth="1"/>
    <col min="22" max="22" width="4.5703125" style="202" customWidth="1"/>
    <col min="23" max="23" width="10.85546875" style="204" customWidth="1"/>
    <col min="24" max="24" width="7.85546875" style="202" customWidth="1"/>
    <col min="25" max="25" width="10.28515625" style="204" customWidth="1"/>
    <col min="26" max="26" width="4.85546875" style="202" customWidth="1"/>
    <col min="27" max="27" width="14" style="203" customWidth="1"/>
    <col min="28" max="28" width="4.28515625" style="202" customWidth="1"/>
    <col min="29" max="29" width="10.28515625" style="202" customWidth="1"/>
    <col min="30" max="31" width="10.7109375" style="204" customWidth="1"/>
    <col min="32" max="32" width="5" style="202" customWidth="1"/>
    <col min="33" max="33" width="10.28515625" style="204" customWidth="1"/>
    <col min="34" max="34" width="10.85546875" style="204" customWidth="1"/>
    <col min="35" max="35" width="5" style="202" customWidth="1"/>
    <col min="36" max="36" width="11" style="204" customWidth="1"/>
    <col min="37" max="37" width="10.85546875" style="204" customWidth="1"/>
    <col min="38" max="38" width="5" style="202" customWidth="1"/>
    <col min="39" max="39" width="9.7109375" style="202" customWidth="1"/>
    <col min="40" max="40" width="9.7109375" style="204" customWidth="1"/>
    <col min="41" max="42" width="11" style="204" customWidth="1"/>
    <col min="43" max="44" width="13.42578125" style="204" customWidth="1"/>
    <col min="45" max="45" width="14.28515625" style="202" customWidth="1"/>
    <col min="46" max="46" width="9.7109375" style="202" customWidth="1"/>
    <col min="47" max="47" width="13.5703125" style="202" customWidth="1"/>
    <col min="48" max="48" width="18.85546875" style="202" customWidth="1"/>
    <col min="49" max="49" width="15" style="32" customWidth="1"/>
    <col min="50" max="16384" width="9.140625" style="204"/>
  </cols>
  <sheetData>
    <row r="1" spans="1:49" s="145" customFormat="1" ht="29.25" customHeight="1" x14ac:dyDescent="0.25">
      <c r="A1" s="234"/>
      <c r="B1" s="235"/>
      <c r="C1" s="235"/>
      <c r="D1" s="253" t="s">
        <v>251</v>
      </c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36"/>
      <c r="AW1" s="93"/>
    </row>
    <row r="2" spans="1:49" s="145" customFormat="1" ht="21.75" customHeight="1" x14ac:dyDescent="0.25">
      <c r="A2" s="237"/>
      <c r="B2" s="238"/>
      <c r="C2" s="238"/>
      <c r="D2" s="255" t="s">
        <v>250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39"/>
      <c r="AW2" s="93"/>
    </row>
    <row r="3" spans="1:49" s="182" customFormat="1" ht="45" customHeight="1" x14ac:dyDescent="0.25">
      <c r="A3" s="209"/>
      <c r="B3" s="143" t="s">
        <v>231</v>
      </c>
      <c r="C3" s="144" t="s">
        <v>232</v>
      </c>
      <c r="D3" s="257" t="s">
        <v>114</v>
      </c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9"/>
      <c r="S3" s="260" t="s">
        <v>124</v>
      </c>
      <c r="T3" s="261"/>
      <c r="U3" s="261"/>
      <c r="V3" s="261"/>
      <c r="W3" s="261"/>
      <c r="X3" s="261"/>
      <c r="Y3" s="261"/>
      <c r="Z3" s="261"/>
      <c r="AA3" s="261"/>
      <c r="AB3" s="261"/>
      <c r="AC3" s="262"/>
      <c r="AD3" s="263" t="s">
        <v>115</v>
      </c>
      <c r="AE3" s="264"/>
      <c r="AF3" s="264"/>
      <c r="AG3" s="264"/>
      <c r="AH3" s="264"/>
      <c r="AI3" s="264"/>
      <c r="AJ3" s="264"/>
      <c r="AK3" s="264"/>
      <c r="AL3" s="264"/>
      <c r="AM3" s="265"/>
      <c r="AN3" s="266" t="s">
        <v>220</v>
      </c>
      <c r="AO3" s="267"/>
      <c r="AP3" s="267"/>
      <c r="AQ3" s="267"/>
      <c r="AR3" s="267"/>
      <c r="AS3" s="268"/>
      <c r="AT3" s="210"/>
      <c r="AU3" s="211"/>
      <c r="AV3" s="212"/>
      <c r="AW3" s="28"/>
    </row>
    <row r="4" spans="1:49" s="161" customFormat="1" ht="138" customHeight="1" x14ac:dyDescent="0.25">
      <c r="A4" s="146"/>
      <c r="B4" s="147"/>
      <c r="C4" s="148"/>
      <c r="D4" s="149" t="s">
        <v>119</v>
      </c>
      <c r="E4" s="150" t="s">
        <v>108</v>
      </c>
      <c r="F4" s="151" t="s">
        <v>6</v>
      </c>
      <c r="G4" s="150" t="s">
        <v>120</v>
      </c>
      <c r="H4" s="150" t="s">
        <v>107</v>
      </c>
      <c r="I4" s="151" t="s">
        <v>6</v>
      </c>
      <c r="J4" s="150" t="s">
        <v>121</v>
      </c>
      <c r="K4" s="150" t="s">
        <v>5</v>
      </c>
      <c r="L4" s="151" t="s">
        <v>6</v>
      </c>
      <c r="M4" s="150" t="s">
        <v>9</v>
      </c>
      <c r="N4" s="150" t="s">
        <v>0</v>
      </c>
      <c r="O4" s="151" t="s">
        <v>4</v>
      </c>
      <c r="P4" s="150" t="s">
        <v>1</v>
      </c>
      <c r="Q4" s="151" t="s">
        <v>6</v>
      </c>
      <c r="R4" s="152" t="s">
        <v>248</v>
      </c>
      <c r="S4" s="153" t="s">
        <v>3</v>
      </c>
      <c r="T4" s="154" t="s">
        <v>4</v>
      </c>
      <c r="U4" s="155" t="s">
        <v>2</v>
      </c>
      <c r="V4" s="154" t="s">
        <v>4</v>
      </c>
      <c r="W4" s="153" t="s">
        <v>7</v>
      </c>
      <c r="X4" s="154" t="s">
        <v>6</v>
      </c>
      <c r="Y4" s="153" t="s">
        <v>106</v>
      </c>
      <c r="Z4" s="154" t="s">
        <v>6</v>
      </c>
      <c r="AA4" s="153" t="s">
        <v>118</v>
      </c>
      <c r="AB4" s="154" t="s">
        <v>6</v>
      </c>
      <c r="AC4" s="156" t="s">
        <v>112</v>
      </c>
      <c r="AD4" s="157" t="s">
        <v>8</v>
      </c>
      <c r="AE4" s="157" t="s">
        <v>103</v>
      </c>
      <c r="AF4" s="158" t="s">
        <v>6</v>
      </c>
      <c r="AG4" s="157" t="s">
        <v>11</v>
      </c>
      <c r="AH4" s="157" t="s">
        <v>104</v>
      </c>
      <c r="AI4" s="158" t="s">
        <v>6</v>
      </c>
      <c r="AJ4" s="157" t="s">
        <v>117</v>
      </c>
      <c r="AK4" s="157" t="s">
        <v>105</v>
      </c>
      <c r="AL4" s="158" t="s">
        <v>6</v>
      </c>
      <c r="AM4" s="159" t="s">
        <v>111</v>
      </c>
      <c r="AN4" s="160" t="s">
        <v>221</v>
      </c>
      <c r="AO4" s="160" t="s">
        <v>222</v>
      </c>
      <c r="AP4" s="160" t="s">
        <v>223</v>
      </c>
      <c r="AQ4" s="160" t="s">
        <v>245</v>
      </c>
      <c r="AR4" s="241" t="s">
        <v>246</v>
      </c>
      <c r="AS4" s="241" t="s">
        <v>247</v>
      </c>
      <c r="AT4" s="242" t="s">
        <v>252</v>
      </c>
      <c r="AU4" s="243" t="s">
        <v>253</v>
      </c>
      <c r="AV4" s="213" t="s">
        <v>110</v>
      </c>
      <c r="AW4" s="94"/>
    </row>
    <row r="5" spans="1:49" s="183" customFormat="1" ht="15" customHeight="1" x14ac:dyDescent="0.25">
      <c r="A5" s="214">
        <v>1</v>
      </c>
      <c r="B5" s="139" t="s">
        <v>17</v>
      </c>
      <c r="C5" s="139" t="s">
        <v>234</v>
      </c>
      <c r="D5" s="285">
        <v>57</v>
      </c>
      <c r="E5" s="240">
        <v>59</v>
      </c>
      <c r="F5" s="162">
        <v>1</v>
      </c>
      <c r="G5" s="285">
        <v>981</v>
      </c>
      <c r="H5" s="240">
        <v>982</v>
      </c>
      <c r="I5" s="163">
        <v>1</v>
      </c>
      <c r="J5" s="285">
        <v>32</v>
      </c>
      <c r="K5" s="240">
        <v>32</v>
      </c>
      <c r="L5" s="164">
        <v>1</v>
      </c>
      <c r="M5" s="240">
        <v>1606</v>
      </c>
      <c r="N5" s="240">
        <v>100</v>
      </c>
      <c r="O5" s="165">
        <v>2</v>
      </c>
      <c r="P5" s="240">
        <v>465</v>
      </c>
      <c r="Q5" s="165">
        <v>1</v>
      </c>
      <c r="R5" s="166">
        <v>6</v>
      </c>
      <c r="S5" s="240">
        <v>99</v>
      </c>
      <c r="T5" s="167">
        <v>2</v>
      </c>
      <c r="U5" s="240">
        <v>99</v>
      </c>
      <c r="V5" s="168">
        <v>2</v>
      </c>
      <c r="W5" s="240">
        <v>70795</v>
      </c>
      <c r="X5" s="167">
        <v>1</v>
      </c>
      <c r="Y5" s="240">
        <v>36207</v>
      </c>
      <c r="Z5" s="169">
        <v>1</v>
      </c>
      <c r="AA5" s="240">
        <v>99</v>
      </c>
      <c r="AB5" s="168">
        <v>1</v>
      </c>
      <c r="AC5" s="170">
        <v>7</v>
      </c>
      <c r="AD5" s="240">
        <v>24118</v>
      </c>
      <c r="AE5" s="171">
        <v>15.017434620174345</v>
      </c>
      <c r="AF5" s="172">
        <v>1</v>
      </c>
      <c r="AG5" s="240">
        <v>19408</v>
      </c>
      <c r="AH5" s="173">
        <v>19.763747454175153</v>
      </c>
      <c r="AI5" s="174">
        <v>1</v>
      </c>
      <c r="AJ5" s="240">
        <v>3858</v>
      </c>
      <c r="AK5" s="173">
        <v>65.389830508474574</v>
      </c>
      <c r="AL5" s="175">
        <v>1</v>
      </c>
      <c r="AM5" s="176">
        <v>3</v>
      </c>
      <c r="AN5" s="177">
        <v>1</v>
      </c>
      <c r="AO5" s="178">
        <v>1</v>
      </c>
      <c r="AP5" s="178">
        <v>1</v>
      </c>
      <c r="AQ5" s="178">
        <v>2</v>
      </c>
      <c r="AR5" s="178">
        <v>2</v>
      </c>
      <c r="AS5" s="179">
        <v>2</v>
      </c>
      <c r="AT5" s="176">
        <v>9</v>
      </c>
      <c r="AU5" s="180">
        <v>25</v>
      </c>
      <c r="AV5" s="181">
        <v>1</v>
      </c>
      <c r="AW5" s="95" t="s">
        <v>131</v>
      </c>
    </row>
    <row r="6" spans="1:49" s="183" customFormat="1" ht="15" customHeight="1" x14ac:dyDescent="0.25">
      <c r="A6" s="214">
        <v>2</v>
      </c>
      <c r="B6" s="140" t="s">
        <v>18</v>
      </c>
      <c r="C6" s="140" t="s">
        <v>239</v>
      </c>
      <c r="D6" s="285">
        <v>58</v>
      </c>
      <c r="E6" s="240">
        <v>62</v>
      </c>
      <c r="F6" s="162">
        <v>1</v>
      </c>
      <c r="G6" s="285">
        <v>1299</v>
      </c>
      <c r="H6" s="240">
        <v>1306</v>
      </c>
      <c r="I6" s="163">
        <v>1</v>
      </c>
      <c r="J6" s="285">
        <v>44</v>
      </c>
      <c r="K6" s="240">
        <v>44</v>
      </c>
      <c r="L6" s="164">
        <v>1</v>
      </c>
      <c r="M6" s="240">
        <v>1787</v>
      </c>
      <c r="N6" s="240">
        <v>100</v>
      </c>
      <c r="O6" s="165">
        <v>2</v>
      </c>
      <c r="P6" s="240">
        <v>818</v>
      </c>
      <c r="Q6" s="165">
        <v>1</v>
      </c>
      <c r="R6" s="166">
        <v>6</v>
      </c>
      <c r="S6" s="240">
        <v>99</v>
      </c>
      <c r="T6" s="167">
        <v>2</v>
      </c>
      <c r="U6" s="240">
        <v>98</v>
      </c>
      <c r="V6" s="168">
        <v>2</v>
      </c>
      <c r="W6" s="240">
        <v>71428</v>
      </c>
      <c r="X6" s="167">
        <v>1</v>
      </c>
      <c r="Y6" s="240">
        <v>35264</v>
      </c>
      <c r="Z6" s="169">
        <v>1</v>
      </c>
      <c r="AA6" s="240">
        <v>100</v>
      </c>
      <c r="AB6" s="168">
        <v>1</v>
      </c>
      <c r="AC6" s="170">
        <v>7</v>
      </c>
      <c r="AD6" s="240">
        <v>20685</v>
      </c>
      <c r="AE6" s="171">
        <v>11.575265808617795</v>
      </c>
      <c r="AF6" s="172">
        <v>1</v>
      </c>
      <c r="AG6" s="240">
        <v>18774</v>
      </c>
      <c r="AH6" s="173">
        <v>14.375191424196018</v>
      </c>
      <c r="AI6" s="174">
        <v>1</v>
      </c>
      <c r="AJ6" s="240">
        <v>3759</v>
      </c>
      <c r="AK6" s="173">
        <v>60.62903225806452</v>
      </c>
      <c r="AL6" s="175">
        <v>1</v>
      </c>
      <c r="AM6" s="176">
        <v>3</v>
      </c>
      <c r="AN6" s="177">
        <v>1</v>
      </c>
      <c r="AO6" s="178">
        <v>1</v>
      </c>
      <c r="AP6" s="178">
        <v>1</v>
      </c>
      <c r="AQ6" s="178">
        <v>2</v>
      </c>
      <c r="AR6" s="178">
        <v>2</v>
      </c>
      <c r="AS6" s="179">
        <v>2</v>
      </c>
      <c r="AT6" s="176">
        <v>9</v>
      </c>
      <c r="AU6" s="180">
        <v>25</v>
      </c>
      <c r="AV6" s="181">
        <v>1</v>
      </c>
      <c r="AW6" s="95" t="s">
        <v>132</v>
      </c>
    </row>
    <row r="7" spans="1:49" s="182" customFormat="1" ht="15" customHeight="1" x14ac:dyDescent="0.25">
      <c r="A7" s="214">
        <v>3</v>
      </c>
      <c r="B7" s="140" t="s">
        <v>19</v>
      </c>
      <c r="C7" s="140" t="s">
        <v>239</v>
      </c>
      <c r="D7" s="285">
        <v>59</v>
      </c>
      <c r="E7" s="240">
        <v>69</v>
      </c>
      <c r="F7" s="162">
        <v>1</v>
      </c>
      <c r="G7" s="285">
        <v>1272</v>
      </c>
      <c r="H7" s="240">
        <v>1272</v>
      </c>
      <c r="I7" s="163">
        <v>1</v>
      </c>
      <c r="J7" s="285">
        <v>43</v>
      </c>
      <c r="K7" s="240">
        <v>43</v>
      </c>
      <c r="L7" s="164">
        <v>1</v>
      </c>
      <c r="M7" s="240">
        <v>1753</v>
      </c>
      <c r="N7" s="240">
        <v>100</v>
      </c>
      <c r="O7" s="165">
        <v>2</v>
      </c>
      <c r="P7" s="240">
        <v>599</v>
      </c>
      <c r="Q7" s="165">
        <v>1</v>
      </c>
      <c r="R7" s="166">
        <v>6</v>
      </c>
      <c r="S7" s="240">
        <v>99</v>
      </c>
      <c r="T7" s="167">
        <v>2</v>
      </c>
      <c r="U7" s="240">
        <v>98</v>
      </c>
      <c r="V7" s="168">
        <v>2</v>
      </c>
      <c r="W7" s="240">
        <v>90040</v>
      </c>
      <c r="X7" s="167">
        <v>1</v>
      </c>
      <c r="Y7" s="240">
        <v>46722</v>
      </c>
      <c r="Z7" s="169">
        <v>1</v>
      </c>
      <c r="AA7" s="240">
        <v>98</v>
      </c>
      <c r="AB7" s="168">
        <v>1</v>
      </c>
      <c r="AC7" s="170">
        <v>7</v>
      </c>
      <c r="AD7" s="240">
        <v>40005</v>
      </c>
      <c r="AE7" s="171">
        <v>22.82087849401027</v>
      </c>
      <c r="AF7" s="172">
        <v>1</v>
      </c>
      <c r="AG7" s="240">
        <v>17437</v>
      </c>
      <c r="AH7" s="173">
        <v>13.708333333333334</v>
      </c>
      <c r="AI7" s="174">
        <v>1</v>
      </c>
      <c r="AJ7" s="240">
        <v>4200</v>
      </c>
      <c r="AK7" s="173">
        <v>60.869565217391305</v>
      </c>
      <c r="AL7" s="175">
        <v>1</v>
      </c>
      <c r="AM7" s="176">
        <v>3</v>
      </c>
      <c r="AN7" s="177">
        <v>1</v>
      </c>
      <c r="AO7" s="178">
        <v>1</v>
      </c>
      <c r="AP7" s="178">
        <v>1</v>
      </c>
      <c r="AQ7" s="178">
        <v>2</v>
      </c>
      <c r="AR7" s="178">
        <v>2</v>
      </c>
      <c r="AS7" s="179">
        <v>2</v>
      </c>
      <c r="AT7" s="176">
        <v>9</v>
      </c>
      <c r="AU7" s="180">
        <v>25</v>
      </c>
      <c r="AV7" s="181">
        <v>1</v>
      </c>
      <c r="AW7" s="95" t="s">
        <v>133</v>
      </c>
    </row>
    <row r="8" spans="1:49" s="183" customFormat="1" ht="16.5" customHeight="1" x14ac:dyDescent="0.25">
      <c r="A8" s="214">
        <v>4</v>
      </c>
      <c r="B8" s="140" t="s">
        <v>28</v>
      </c>
      <c r="C8" s="140" t="s">
        <v>234</v>
      </c>
      <c r="D8" s="285">
        <v>49</v>
      </c>
      <c r="E8" s="240">
        <v>60</v>
      </c>
      <c r="F8" s="162">
        <v>1</v>
      </c>
      <c r="G8" s="285">
        <v>1014</v>
      </c>
      <c r="H8" s="240">
        <v>1017</v>
      </c>
      <c r="I8" s="163">
        <v>1</v>
      </c>
      <c r="J8" s="285">
        <v>36</v>
      </c>
      <c r="K8" s="240">
        <v>36</v>
      </c>
      <c r="L8" s="164">
        <v>1</v>
      </c>
      <c r="M8" s="240">
        <v>1242</v>
      </c>
      <c r="N8" s="240">
        <v>100</v>
      </c>
      <c r="O8" s="165">
        <v>2</v>
      </c>
      <c r="P8" s="240">
        <v>781</v>
      </c>
      <c r="Q8" s="165">
        <v>1</v>
      </c>
      <c r="R8" s="166">
        <v>6</v>
      </c>
      <c r="S8" s="240">
        <v>97</v>
      </c>
      <c r="T8" s="167">
        <v>2</v>
      </c>
      <c r="U8" s="240">
        <v>97</v>
      </c>
      <c r="V8" s="168">
        <v>2</v>
      </c>
      <c r="W8" s="240">
        <v>62271</v>
      </c>
      <c r="X8" s="167">
        <v>1</v>
      </c>
      <c r="Y8" s="240">
        <v>33472</v>
      </c>
      <c r="Z8" s="169">
        <v>1</v>
      </c>
      <c r="AA8" s="240">
        <v>100</v>
      </c>
      <c r="AB8" s="168">
        <v>1</v>
      </c>
      <c r="AC8" s="170">
        <v>7</v>
      </c>
      <c r="AD8" s="240">
        <v>10795</v>
      </c>
      <c r="AE8" s="171">
        <v>8.6916264090177133</v>
      </c>
      <c r="AF8" s="172">
        <v>1</v>
      </c>
      <c r="AG8" s="240">
        <v>8065</v>
      </c>
      <c r="AH8" s="173">
        <v>7.930186823992134</v>
      </c>
      <c r="AI8" s="174">
        <v>1</v>
      </c>
      <c r="AJ8" s="240">
        <v>2810</v>
      </c>
      <c r="AK8" s="173">
        <v>46.833333333333336</v>
      </c>
      <c r="AL8" s="175">
        <v>1</v>
      </c>
      <c r="AM8" s="176">
        <v>3</v>
      </c>
      <c r="AN8" s="177">
        <v>1</v>
      </c>
      <c r="AO8" s="178">
        <v>1</v>
      </c>
      <c r="AP8" s="178">
        <v>1</v>
      </c>
      <c r="AQ8" s="178">
        <v>2</v>
      </c>
      <c r="AR8" s="178">
        <v>2</v>
      </c>
      <c r="AS8" s="179">
        <v>2</v>
      </c>
      <c r="AT8" s="176">
        <v>9</v>
      </c>
      <c r="AU8" s="180">
        <v>25</v>
      </c>
      <c r="AV8" s="181">
        <v>1</v>
      </c>
      <c r="AW8" s="95" t="s">
        <v>142</v>
      </c>
    </row>
    <row r="9" spans="1:49" s="183" customFormat="1" ht="16.5" customHeight="1" x14ac:dyDescent="0.25">
      <c r="A9" s="214">
        <v>5</v>
      </c>
      <c r="B9" s="140" t="s">
        <v>240</v>
      </c>
      <c r="C9" s="140" t="s">
        <v>234</v>
      </c>
      <c r="D9" s="285">
        <v>52</v>
      </c>
      <c r="E9" s="240">
        <v>87</v>
      </c>
      <c r="F9" s="162">
        <v>1</v>
      </c>
      <c r="G9" s="285">
        <v>1108</v>
      </c>
      <c r="H9" s="240">
        <v>1094</v>
      </c>
      <c r="I9" s="163">
        <v>1</v>
      </c>
      <c r="J9" s="285">
        <v>40</v>
      </c>
      <c r="K9" s="240">
        <v>40</v>
      </c>
      <c r="L9" s="164">
        <v>1</v>
      </c>
      <c r="M9" s="240">
        <v>1371</v>
      </c>
      <c r="N9" s="240">
        <v>100</v>
      </c>
      <c r="O9" s="165">
        <v>2</v>
      </c>
      <c r="P9" s="240">
        <v>642</v>
      </c>
      <c r="Q9" s="165">
        <v>1</v>
      </c>
      <c r="R9" s="166">
        <v>6</v>
      </c>
      <c r="S9" s="240">
        <v>95</v>
      </c>
      <c r="T9" s="167">
        <v>2</v>
      </c>
      <c r="U9" s="240">
        <v>93</v>
      </c>
      <c r="V9" s="168">
        <v>2</v>
      </c>
      <c r="W9" s="240">
        <v>76967</v>
      </c>
      <c r="X9" s="167">
        <v>1</v>
      </c>
      <c r="Y9" s="240">
        <v>28158</v>
      </c>
      <c r="Z9" s="169">
        <v>1</v>
      </c>
      <c r="AA9" s="240">
        <v>99</v>
      </c>
      <c r="AB9" s="168">
        <v>1</v>
      </c>
      <c r="AC9" s="170">
        <v>7</v>
      </c>
      <c r="AD9" s="240">
        <v>32643</v>
      </c>
      <c r="AE9" s="171">
        <v>23.809628008752735</v>
      </c>
      <c r="AF9" s="172">
        <v>1</v>
      </c>
      <c r="AG9" s="240">
        <v>5041</v>
      </c>
      <c r="AH9" s="173">
        <v>4.6078610603290677</v>
      </c>
      <c r="AI9" s="174">
        <v>1</v>
      </c>
      <c r="AJ9" s="240">
        <v>3966</v>
      </c>
      <c r="AK9" s="173">
        <v>45.586206896551722</v>
      </c>
      <c r="AL9" s="175">
        <v>1</v>
      </c>
      <c r="AM9" s="176">
        <v>3</v>
      </c>
      <c r="AN9" s="177">
        <v>1</v>
      </c>
      <c r="AO9" s="178">
        <v>1</v>
      </c>
      <c r="AP9" s="178">
        <v>1</v>
      </c>
      <c r="AQ9" s="178">
        <v>2</v>
      </c>
      <c r="AR9" s="178">
        <v>2</v>
      </c>
      <c r="AS9" s="179">
        <v>2</v>
      </c>
      <c r="AT9" s="176">
        <v>9</v>
      </c>
      <c r="AU9" s="180">
        <v>25</v>
      </c>
      <c r="AV9" s="181">
        <v>1</v>
      </c>
      <c r="AW9" s="96" t="s">
        <v>143</v>
      </c>
    </row>
    <row r="10" spans="1:49" s="183" customFormat="1" ht="15" customHeight="1" x14ac:dyDescent="0.25">
      <c r="A10" s="214">
        <v>6</v>
      </c>
      <c r="B10" s="140" t="s">
        <v>31</v>
      </c>
      <c r="C10" s="140" t="s">
        <v>237</v>
      </c>
      <c r="D10" s="285">
        <v>110</v>
      </c>
      <c r="E10" s="240">
        <v>120</v>
      </c>
      <c r="F10" s="162">
        <v>1</v>
      </c>
      <c r="G10" s="285">
        <v>2197</v>
      </c>
      <c r="H10" s="240">
        <v>2195</v>
      </c>
      <c r="I10" s="163">
        <v>1</v>
      </c>
      <c r="J10" s="285">
        <v>75</v>
      </c>
      <c r="K10" s="240">
        <v>76</v>
      </c>
      <c r="L10" s="164">
        <v>1</v>
      </c>
      <c r="M10" s="240">
        <v>3762</v>
      </c>
      <c r="N10" s="240">
        <v>100</v>
      </c>
      <c r="O10" s="165">
        <v>2</v>
      </c>
      <c r="P10" s="240">
        <v>492</v>
      </c>
      <c r="Q10" s="165">
        <v>1</v>
      </c>
      <c r="R10" s="166">
        <v>6</v>
      </c>
      <c r="S10" s="240">
        <v>99</v>
      </c>
      <c r="T10" s="167">
        <v>2</v>
      </c>
      <c r="U10" s="240">
        <v>99</v>
      </c>
      <c r="V10" s="168">
        <v>2</v>
      </c>
      <c r="W10" s="240">
        <v>148474</v>
      </c>
      <c r="X10" s="167">
        <v>1</v>
      </c>
      <c r="Y10" s="240">
        <v>50394</v>
      </c>
      <c r="Z10" s="169">
        <v>1</v>
      </c>
      <c r="AA10" s="240">
        <v>100</v>
      </c>
      <c r="AB10" s="168">
        <v>1</v>
      </c>
      <c r="AC10" s="170">
        <v>7</v>
      </c>
      <c r="AD10" s="240">
        <v>111811</v>
      </c>
      <c r="AE10" s="171">
        <v>29.721158958001062</v>
      </c>
      <c r="AF10" s="172">
        <v>1</v>
      </c>
      <c r="AG10" s="240">
        <v>34682</v>
      </c>
      <c r="AH10" s="173">
        <v>15.800455580865604</v>
      </c>
      <c r="AI10" s="174">
        <v>1</v>
      </c>
      <c r="AJ10" s="240">
        <v>9550</v>
      </c>
      <c r="AK10" s="173">
        <v>79.583333333333329</v>
      </c>
      <c r="AL10" s="175">
        <v>1</v>
      </c>
      <c r="AM10" s="176">
        <v>3</v>
      </c>
      <c r="AN10" s="177">
        <v>1</v>
      </c>
      <c r="AO10" s="178">
        <v>1</v>
      </c>
      <c r="AP10" s="178">
        <v>1</v>
      </c>
      <c r="AQ10" s="178">
        <v>2</v>
      </c>
      <c r="AR10" s="178">
        <v>2</v>
      </c>
      <c r="AS10" s="179">
        <v>2</v>
      </c>
      <c r="AT10" s="176">
        <v>9</v>
      </c>
      <c r="AU10" s="180">
        <v>25</v>
      </c>
      <c r="AV10" s="181">
        <v>1</v>
      </c>
      <c r="AW10" s="95" t="s">
        <v>145</v>
      </c>
    </row>
    <row r="11" spans="1:49" s="183" customFormat="1" ht="15" customHeight="1" x14ac:dyDescent="0.25">
      <c r="A11" s="214">
        <v>7</v>
      </c>
      <c r="B11" s="140" t="s">
        <v>36</v>
      </c>
      <c r="C11" s="140" t="s">
        <v>239</v>
      </c>
      <c r="D11" s="285">
        <v>29</v>
      </c>
      <c r="E11" s="240">
        <v>29</v>
      </c>
      <c r="F11" s="162">
        <v>1</v>
      </c>
      <c r="G11" s="285">
        <v>643</v>
      </c>
      <c r="H11" s="240">
        <v>646</v>
      </c>
      <c r="I11" s="163">
        <v>1</v>
      </c>
      <c r="J11" s="285">
        <v>22</v>
      </c>
      <c r="K11" s="240">
        <v>22</v>
      </c>
      <c r="L11" s="164">
        <v>1</v>
      </c>
      <c r="M11" s="240">
        <v>887</v>
      </c>
      <c r="N11" s="240">
        <v>100</v>
      </c>
      <c r="O11" s="165">
        <v>2</v>
      </c>
      <c r="P11" s="240">
        <v>373</v>
      </c>
      <c r="Q11" s="165">
        <v>1</v>
      </c>
      <c r="R11" s="166">
        <v>6</v>
      </c>
      <c r="S11" s="240">
        <v>95</v>
      </c>
      <c r="T11" s="167">
        <v>2</v>
      </c>
      <c r="U11" s="240">
        <v>96</v>
      </c>
      <c r="V11" s="168">
        <v>2</v>
      </c>
      <c r="W11" s="240">
        <v>35278</v>
      </c>
      <c r="X11" s="167">
        <v>1</v>
      </c>
      <c r="Y11" s="240">
        <v>17612</v>
      </c>
      <c r="Z11" s="169">
        <v>1</v>
      </c>
      <c r="AA11" s="240">
        <v>100</v>
      </c>
      <c r="AB11" s="168">
        <v>1</v>
      </c>
      <c r="AC11" s="170">
        <v>7</v>
      </c>
      <c r="AD11" s="240">
        <v>10098</v>
      </c>
      <c r="AE11" s="171">
        <v>11.384441939120631</v>
      </c>
      <c r="AF11" s="172">
        <v>1</v>
      </c>
      <c r="AG11" s="240">
        <v>8894</v>
      </c>
      <c r="AH11" s="173">
        <v>13.767801857585139</v>
      </c>
      <c r="AI11" s="174">
        <v>1</v>
      </c>
      <c r="AJ11" s="240">
        <v>2198</v>
      </c>
      <c r="AK11" s="173">
        <v>75.793103448275858</v>
      </c>
      <c r="AL11" s="175">
        <v>1</v>
      </c>
      <c r="AM11" s="176">
        <v>3</v>
      </c>
      <c r="AN11" s="177">
        <v>1</v>
      </c>
      <c r="AO11" s="178">
        <v>1</v>
      </c>
      <c r="AP11" s="178">
        <v>1</v>
      </c>
      <c r="AQ11" s="178">
        <v>2</v>
      </c>
      <c r="AR11" s="178">
        <v>2</v>
      </c>
      <c r="AS11" s="179">
        <v>2</v>
      </c>
      <c r="AT11" s="176">
        <v>9</v>
      </c>
      <c r="AU11" s="180">
        <v>25</v>
      </c>
      <c r="AV11" s="181">
        <v>1</v>
      </c>
      <c r="AW11" s="96" t="s">
        <v>150</v>
      </c>
    </row>
    <row r="12" spans="1:49" s="183" customFormat="1" ht="15" customHeight="1" x14ac:dyDescent="0.25">
      <c r="A12" s="214">
        <v>8</v>
      </c>
      <c r="B12" s="140" t="s">
        <v>66</v>
      </c>
      <c r="C12" s="140" t="s">
        <v>239</v>
      </c>
      <c r="D12" s="285">
        <v>41</v>
      </c>
      <c r="E12" s="240">
        <v>48</v>
      </c>
      <c r="F12" s="162">
        <v>1</v>
      </c>
      <c r="G12" s="285">
        <v>819</v>
      </c>
      <c r="H12" s="240">
        <v>824</v>
      </c>
      <c r="I12" s="163">
        <v>1</v>
      </c>
      <c r="J12" s="285">
        <v>30</v>
      </c>
      <c r="K12" s="240">
        <v>30</v>
      </c>
      <c r="L12" s="164">
        <v>1</v>
      </c>
      <c r="M12" s="240">
        <v>1302</v>
      </c>
      <c r="N12" s="240">
        <v>100</v>
      </c>
      <c r="O12" s="165">
        <v>2</v>
      </c>
      <c r="P12" s="240">
        <v>479</v>
      </c>
      <c r="Q12" s="165">
        <v>1</v>
      </c>
      <c r="R12" s="166">
        <v>6</v>
      </c>
      <c r="S12" s="240">
        <v>96</v>
      </c>
      <c r="T12" s="167">
        <v>2</v>
      </c>
      <c r="U12" s="240">
        <v>95</v>
      </c>
      <c r="V12" s="168">
        <v>2</v>
      </c>
      <c r="W12" s="240">
        <v>52397</v>
      </c>
      <c r="X12" s="167">
        <v>1</v>
      </c>
      <c r="Y12" s="240">
        <v>21440</v>
      </c>
      <c r="Z12" s="169">
        <v>1</v>
      </c>
      <c r="AA12" s="240">
        <v>99</v>
      </c>
      <c r="AB12" s="168">
        <v>1</v>
      </c>
      <c r="AC12" s="170">
        <v>7</v>
      </c>
      <c r="AD12" s="240">
        <v>8058</v>
      </c>
      <c r="AE12" s="171">
        <v>6.1889400921658986</v>
      </c>
      <c r="AF12" s="172">
        <v>1</v>
      </c>
      <c r="AG12" s="240">
        <v>10418</v>
      </c>
      <c r="AH12" s="173">
        <v>12.643203883495145</v>
      </c>
      <c r="AI12" s="174">
        <v>1</v>
      </c>
      <c r="AJ12" s="240">
        <v>2709</v>
      </c>
      <c r="AK12" s="173">
        <v>56.4375</v>
      </c>
      <c r="AL12" s="175">
        <v>1</v>
      </c>
      <c r="AM12" s="176">
        <v>3</v>
      </c>
      <c r="AN12" s="177">
        <v>1</v>
      </c>
      <c r="AO12" s="178">
        <v>1</v>
      </c>
      <c r="AP12" s="178">
        <v>1</v>
      </c>
      <c r="AQ12" s="178">
        <v>2</v>
      </c>
      <c r="AR12" s="178">
        <v>2</v>
      </c>
      <c r="AS12" s="179">
        <v>2</v>
      </c>
      <c r="AT12" s="176">
        <v>9</v>
      </c>
      <c r="AU12" s="180">
        <v>25</v>
      </c>
      <c r="AV12" s="181">
        <v>1</v>
      </c>
      <c r="AW12" s="96" t="s">
        <v>180</v>
      </c>
    </row>
    <row r="13" spans="1:49" s="183" customFormat="1" ht="15" customHeight="1" x14ac:dyDescent="0.25">
      <c r="A13" s="214">
        <v>9</v>
      </c>
      <c r="B13" s="140" t="s">
        <v>96</v>
      </c>
      <c r="C13" s="140" t="s">
        <v>235</v>
      </c>
      <c r="D13" s="285">
        <v>88</v>
      </c>
      <c r="E13" s="240">
        <v>96</v>
      </c>
      <c r="F13" s="162">
        <v>1</v>
      </c>
      <c r="G13" s="285">
        <v>2057</v>
      </c>
      <c r="H13" s="240">
        <v>2063</v>
      </c>
      <c r="I13" s="163">
        <v>1</v>
      </c>
      <c r="J13" s="285">
        <v>65</v>
      </c>
      <c r="K13" s="240">
        <v>65</v>
      </c>
      <c r="L13" s="164">
        <v>1</v>
      </c>
      <c r="M13" s="240">
        <v>3159</v>
      </c>
      <c r="N13" s="240">
        <v>96</v>
      </c>
      <c r="O13" s="165">
        <v>2</v>
      </c>
      <c r="P13" s="240">
        <v>1462</v>
      </c>
      <c r="Q13" s="165">
        <v>1</v>
      </c>
      <c r="R13" s="166">
        <v>6</v>
      </c>
      <c r="S13" s="240">
        <v>95</v>
      </c>
      <c r="T13" s="167">
        <v>2</v>
      </c>
      <c r="U13" s="240">
        <v>90</v>
      </c>
      <c r="V13" s="168">
        <v>2</v>
      </c>
      <c r="W13" s="240">
        <v>113002</v>
      </c>
      <c r="X13" s="167">
        <v>1</v>
      </c>
      <c r="Y13" s="240">
        <v>61697</v>
      </c>
      <c r="Z13" s="169">
        <v>1</v>
      </c>
      <c r="AA13" s="240">
        <v>98</v>
      </c>
      <c r="AB13" s="168">
        <v>1</v>
      </c>
      <c r="AC13" s="170">
        <v>7</v>
      </c>
      <c r="AD13" s="240">
        <v>35560</v>
      </c>
      <c r="AE13" s="171">
        <v>11.256726812282368</v>
      </c>
      <c r="AF13" s="172">
        <v>1</v>
      </c>
      <c r="AG13" s="240">
        <v>51706</v>
      </c>
      <c r="AH13" s="173">
        <v>25.063499757634514</v>
      </c>
      <c r="AI13" s="174">
        <v>1</v>
      </c>
      <c r="AJ13" s="240">
        <v>5214</v>
      </c>
      <c r="AK13" s="173">
        <v>54.3125</v>
      </c>
      <c r="AL13" s="175">
        <v>1</v>
      </c>
      <c r="AM13" s="176">
        <v>3</v>
      </c>
      <c r="AN13" s="177">
        <v>1</v>
      </c>
      <c r="AO13" s="178">
        <v>1</v>
      </c>
      <c r="AP13" s="178">
        <v>1</v>
      </c>
      <c r="AQ13" s="178">
        <v>2</v>
      </c>
      <c r="AR13" s="178">
        <v>2</v>
      </c>
      <c r="AS13" s="179">
        <v>2</v>
      </c>
      <c r="AT13" s="176">
        <v>9</v>
      </c>
      <c r="AU13" s="180">
        <v>25</v>
      </c>
      <c r="AV13" s="181">
        <v>1</v>
      </c>
      <c r="AW13" s="95" t="s">
        <v>210</v>
      </c>
    </row>
    <row r="14" spans="1:49" s="183" customFormat="1" ht="15" customHeight="1" x14ac:dyDescent="0.25">
      <c r="A14" s="214">
        <v>10</v>
      </c>
      <c r="B14" s="140" t="s">
        <v>101</v>
      </c>
      <c r="C14" s="140" t="s">
        <v>237</v>
      </c>
      <c r="D14" s="285">
        <v>81</v>
      </c>
      <c r="E14" s="240">
        <v>92</v>
      </c>
      <c r="F14" s="162">
        <v>1</v>
      </c>
      <c r="G14" s="285">
        <v>2277</v>
      </c>
      <c r="H14" s="240">
        <v>2261</v>
      </c>
      <c r="I14" s="163">
        <v>1</v>
      </c>
      <c r="J14" s="285">
        <v>63</v>
      </c>
      <c r="K14" s="240">
        <v>63</v>
      </c>
      <c r="L14" s="164">
        <v>1</v>
      </c>
      <c r="M14" s="240">
        <v>3429</v>
      </c>
      <c r="N14" s="240">
        <v>100</v>
      </c>
      <c r="O14" s="165">
        <v>2</v>
      </c>
      <c r="P14" s="240">
        <v>435</v>
      </c>
      <c r="Q14" s="165">
        <v>1</v>
      </c>
      <c r="R14" s="166">
        <v>6</v>
      </c>
      <c r="S14" s="240">
        <v>100</v>
      </c>
      <c r="T14" s="167">
        <v>2</v>
      </c>
      <c r="U14" s="240">
        <v>99</v>
      </c>
      <c r="V14" s="168">
        <v>2</v>
      </c>
      <c r="W14" s="240">
        <v>144232</v>
      </c>
      <c r="X14" s="167">
        <v>1</v>
      </c>
      <c r="Y14" s="240">
        <v>61734</v>
      </c>
      <c r="Z14" s="169">
        <v>1</v>
      </c>
      <c r="AA14" s="240">
        <v>100</v>
      </c>
      <c r="AB14" s="168">
        <v>1</v>
      </c>
      <c r="AC14" s="170">
        <v>7</v>
      </c>
      <c r="AD14" s="240">
        <v>70705</v>
      </c>
      <c r="AE14" s="171">
        <v>20.619714202391368</v>
      </c>
      <c r="AF14" s="172">
        <v>1</v>
      </c>
      <c r="AG14" s="240">
        <v>35274</v>
      </c>
      <c r="AH14" s="173">
        <v>15.601061477222467</v>
      </c>
      <c r="AI14" s="174">
        <v>1</v>
      </c>
      <c r="AJ14" s="240">
        <v>4874</v>
      </c>
      <c r="AK14" s="173">
        <v>52.978260869565219</v>
      </c>
      <c r="AL14" s="175">
        <v>1</v>
      </c>
      <c r="AM14" s="176">
        <v>3</v>
      </c>
      <c r="AN14" s="177">
        <v>1</v>
      </c>
      <c r="AO14" s="178">
        <v>1</v>
      </c>
      <c r="AP14" s="178">
        <v>1</v>
      </c>
      <c r="AQ14" s="178">
        <v>2</v>
      </c>
      <c r="AR14" s="178">
        <v>2</v>
      </c>
      <c r="AS14" s="179">
        <v>2</v>
      </c>
      <c r="AT14" s="176">
        <v>9</v>
      </c>
      <c r="AU14" s="180">
        <v>25</v>
      </c>
      <c r="AV14" s="181">
        <v>1</v>
      </c>
      <c r="AW14" s="95" t="s">
        <v>215</v>
      </c>
    </row>
    <row r="15" spans="1:49" s="182" customFormat="1" ht="15" customHeight="1" x14ac:dyDescent="0.25">
      <c r="A15" s="214">
        <v>11</v>
      </c>
      <c r="B15" s="140" t="s">
        <v>233</v>
      </c>
      <c r="C15" s="140" t="s">
        <v>234</v>
      </c>
      <c r="D15" s="285">
        <v>64</v>
      </c>
      <c r="E15" s="240">
        <v>75</v>
      </c>
      <c r="F15" s="162">
        <v>1</v>
      </c>
      <c r="G15" s="285">
        <v>1588</v>
      </c>
      <c r="H15" s="240">
        <v>1602</v>
      </c>
      <c r="I15" s="163">
        <v>1</v>
      </c>
      <c r="J15" s="285">
        <v>51</v>
      </c>
      <c r="K15" s="240">
        <v>51</v>
      </c>
      <c r="L15" s="164">
        <v>1</v>
      </c>
      <c r="M15" s="240">
        <v>2794</v>
      </c>
      <c r="N15" s="240">
        <v>100</v>
      </c>
      <c r="O15" s="165">
        <v>2</v>
      </c>
      <c r="P15" s="240">
        <v>1496</v>
      </c>
      <c r="Q15" s="165">
        <v>1</v>
      </c>
      <c r="R15" s="166">
        <v>6</v>
      </c>
      <c r="S15" s="240">
        <v>99</v>
      </c>
      <c r="T15" s="167">
        <v>2</v>
      </c>
      <c r="U15" s="240">
        <v>97</v>
      </c>
      <c r="V15" s="168">
        <v>2</v>
      </c>
      <c r="W15" s="240">
        <v>107540</v>
      </c>
      <c r="X15" s="167">
        <v>1</v>
      </c>
      <c r="Y15" s="240">
        <v>50349</v>
      </c>
      <c r="Z15" s="169">
        <v>1</v>
      </c>
      <c r="AA15" s="240">
        <v>100</v>
      </c>
      <c r="AB15" s="168">
        <v>1</v>
      </c>
      <c r="AC15" s="170">
        <v>7</v>
      </c>
      <c r="AD15" s="240">
        <v>28167</v>
      </c>
      <c r="AE15" s="171">
        <v>10.081245526127416</v>
      </c>
      <c r="AF15" s="172">
        <v>1</v>
      </c>
      <c r="AG15" s="240">
        <v>23439</v>
      </c>
      <c r="AH15" s="173">
        <v>14.631086142322097</v>
      </c>
      <c r="AI15" s="174">
        <v>1</v>
      </c>
      <c r="AJ15" s="240">
        <v>4985</v>
      </c>
      <c r="AK15" s="173">
        <v>66.466666666666669</v>
      </c>
      <c r="AL15" s="175">
        <v>1</v>
      </c>
      <c r="AM15" s="176">
        <v>3</v>
      </c>
      <c r="AN15" s="177">
        <v>1</v>
      </c>
      <c r="AO15" s="178">
        <v>0</v>
      </c>
      <c r="AP15" s="178">
        <v>1</v>
      </c>
      <c r="AQ15" s="178">
        <v>2</v>
      </c>
      <c r="AR15" s="178">
        <v>2</v>
      </c>
      <c r="AS15" s="179">
        <v>2</v>
      </c>
      <c r="AT15" s="176">
        <v>8</v>
      </c>
      <c r="AU15" s="180">
        <v>24</v>
      </c>
      <c r="AV15" s="181">
        <v>0.96</v>
      </c>
      <c r="AW15" s="95" t="s">
        <v>126</v>
      </c>
    </row>
    <row r="16" spans="1:49" s="182" customFormat="1" ht="15" customHeight="1" x14ac:dyDescent="0.25">
      <c r="A16" s="214">
        <v>12</v>
      </c>
      <c r="B16" s="140" t="s">
        <v>236</v>
      </c>
      <c r="C16" s="140" t="s">
        <v>237</v>
      </c>
      <c r="D16" s="285">
        <v>72</v>
      </c>
      <c r="E16" s="240">
        <v>74</v>
      </c>
      <c r="F16" s="162">
        <v>1</v>
      </c>
      <c r="G16" s="285">
        <v>1271</v>
      </c>
      <c r="H16" s="240">
        <v>1267</v>
      </c>
      <c r="I16" s="163">
        <v>1</v>
      </c>
      <c r="J16" s="285">
        <v>43</v>
      </c>
      <c r="K16" s="240">
        <v>43</v>
      </c>
      <c r="L16" s="164">
        <v>1</v>
      </c>
      <c r="M16" s="240">
        <v>2236</v>
      </c>
      <c r="N16" s="240">
        <v>100</v>
      </c>
      <c r="O16" s="165">
        <v>2</v>
      </c>
      <c r="P16" s="240">
        <v>669</v>
      </c>
      <c r="Q16" s="165">
        <v>1</v>
      </c>
      <c r="R16" s="166">
        <v>6</v>
      </c>
      <c r="S16" s="240">
        <v>99</v>
      </c>
      <c r="T16" s="167">
        <v>2</v>
      </c>
      <c r="U16" s="240">
        <v>99</v>
      </c>
      <c r="V16" s="168">
        <v>2</v>
      </c>
      <c r="W16" s="240">
        <v>93803</v>
      </c>
      <c r="X16" s="167">
        <v>1</v>
      </c>
      <c r="Y16" s="240">
        <v>46241</v>
      </c>
      <c r="Z16" s="169">
        <v>1</v>
      </c>
      <c r="AA16" s="240">
        <v>100</v>
      </c>
      <c r="AB16" s="168">
        <v>1</v>
      </c>
      <c r="AC16" s="170">
        <v>7</v>
      </c>
      <c r="AD16" s="240">
        <v>40351</v>
      </c>
      <c r="AE16" s="171">
        <v>18.046064400715565</v>
      </c>
      <c r="AF16" s="172">
        <v>1</v>
      </c>
      <c r="AG16" s="240">
        <v>16587</v>
      </c>
      <c r="AH16" s="173">
        <v>13.091554853985793</v>
      </c>
      <c r="AI16" s="174">
        <v>1</v>
      </c>
      <c r="AJ16" s="240">
        <v>5922</v>
      </c>
      <c r="AK16" s="173">
        <v>80.027027027027032</v>
      </c>
      <c r="AL16" s="175">
        <v>1</v>
      </c>
      <c r="AM16" s="176">
        <v>3</v>
      </c>
      <c r="AN16" s="177">
        <v>1</v>
      </c>
      <c r="AO16" s="178">
        <v>0</v>
      </c>
      <c r="AP16" s="178">
        <v>1</v>
      </c>
      <c r="AQ16" s="178">
        <v>2</v>
      </c>
      <c r="AR16" s="178">
        <v>2</v>
      </c>
      <c r="AS16" s="179">
        <v>2</v>
      </c>
      <c r="AT16" s="176">
        <v>8</v>
      </c>
      <c r="AU16" s="180">
        <v>24</v>
      </c>
      <c r="AV16" s="181">
        <v>0.96</v>
      </c>
      <c r="AW16" s="96" t="s">
        <v>128</v>
      </c>
    </row>
    <row r="17" spans="1:49" s="184" customFormat="1" ht="15" customHeight="1" x14ac:dyDescent="0.25">
      <c r="A17" s="214">
        <v>13</v>
      </c>
      <c r="B17" s="140" t="s">
        <v>16</v>
      </c>
      <c r="C17" s="140" t="s">
        <v>237</v>
      </c>
      <c r="D17" s="285">
        <v>65</v>
      </c>
      <c r="E17" s="240">
        <v>70</v>
      </c>
      <c r="F17" s="162">
        <v>1</v>
      </c>
      <c r="G17" s="285">
        <v>1536</v>
      </c>
      <c r="H17" s="240">
        <v>1515</v>
      </c>
      <c r="I17" s="163">
        <v>1</v>
      </c>
      <c r="J17" s="285">
        <v>49</v>
      </c>
      <c r="K17" s="240">
        <v>49</v>
      </c>
      <c r="L17" s="164">
        <v>1</v>
      </c>
      <c r="M17" s="240">
        <v>2395</v>
      </c>
      <c r="N17" s="240">
        <v>100</v>
      </c>
      <c r="O17" s="165">
        <v>2</v>
      </c>
      <c r="P17" s="240">
        <v>300</v>
      </c>
      <c r="Q17" s="165">
        <v>1</v>
      </c>
      <c r="R17" s="166">
        <v>6</v>
      </c>
      <c r="S17" s="240">
        <v>97</v>
      </c>
      <c r="T17" s="167">
        <v>2</v>
      </c>
      <c r="U17" s="240">
        <v>92</v>
      </c>
      <c r="V17" s="168">
        <v>2</v>
      </c>
      <c r="W17" s="240">
        <v>113944</v>
      </c>
      <c r="X17" s="167">
        <v>1</v>
      </c>
      <c r="Y17" s="240">
        <v>36874</v>
      </c>
      <c r="Z17" s="169">
        <v>1</v>
      </c>
      <c r="AA17" s="240">
        <v>100</v>
      </c>
      <c r="AB17" s="168">
        <v>1</v>
      </c>
      <c r="AC17" s="170">
        <v>7</v>
      </c>
      <c r="AD17" s="240">
        <v>40825</v>
      </c>
      <c r="AE17" s="171">
        <v>17.045929018789145</v>
      </c>
      <c r="AF17" s="172">
        <v>1</v>
      </c>
      <c r="AG17" s="240">
        <v>16316</v>
      </c>
      <c r="AH17" s="173">
        <v>10.769636963696369</v>
      </c>
      <c r="AI17" s="174">
        <v>1</v>
      </c>
      <c r="AJ17" s="240">
        <v>5234</v>
      </c>
      <c r="AK17" s="173">
        <v>74.771428571428572</v>
      </c>
      <c r="AL17" s="175">
        <v>1</v>
      </c>
      <c r="AM17" s="176">
        <v>3</v>
      </c>
      <c r="AN17" s="177">
        <v>1</v>
      </c>
      <c r="AO17" s="178">
        <v>1</v>
      </c>
      <c r="AP17" s="178">
        <v>1</v>
      </c>
      <c r="AQ17" s="178">
        <v>1</v>
      </c>
      <c r="AR17" s="178">
        <v>2</v>
      </c>
      <c r="AS17" s="179">
        <v>2</v>
      </c>
      <c r="AT17" s="176">
        <v>8</v>
      </c>
      <c r="AU17" s="180">
        <v>24</v>
      </c>
      <c r="AV17" s="181">
        <v>0.96</v>
      </c>
      <c r="AW17" s="95" t="s">
        <v>130</v>
      </c>
    </row>
    <row r="18" spans="1:49" s="182" customFormat="1" ht="15" customHeight="1" x14ac:dyDescent="0.25">
      <c r="A18" s="214">
        <v>14</v>
      </c>
      <c r="B18" s="140" t="s">
        <v>20</v>
      </c>
      <c r="C18" s="140" t="s">
        <v>237</v>
      </c>
      <c r="D18" s="285">
        <v>54</v>
      </c>
      <c r="E18" s="240">
        <v>59</v>
      </c>
      <c r="F18" s="162">
        <v>1</v>
      </c>
      <c r="G18" s="285">
        <v>1072</v>
      </c>
      <c r="H18" s="240">
        <v>1061</v>
      </c>
      <c r="I18" s="163">
        <v>1</v>
      </c>
      <c r="J18" s="285">
        <v>40</v>
      </c>
      <c r="K18" s="240">
        <v>40</v>
      </c>
      <c r="L18" s="164">
        <v>1</v>
      </c>
      <c r="M18" s="240">
        <v>1504</v>
      </c>
      <c r="N18" s="240">
        <v>100</v>
      </c>
      <c r="O18" s="165">
        <v>2</v>
      </c>
      <c r="P18" s="240">
        <v>1167</v>
      </c>
      <c r="Q18" s="165">
        <v>1</v>
      </c>
      <c r="R18" s="166">
        <v>6</v>
      </c>
      <c r="S18" s="240">
        <v>98</v>
      </c>
      <c r="T18" s="167">
        <v>2</v>
      </c>
      <c r="U18" s="240">
        <v>97</v>
      </c>
      <c r="V18" s="168">
        <v>2</v>
      </c>
      <c r="W18" s="240">
        <v>75139</v>
      </c>
      <c r="X18" s="167">
        <v>1</v>
      </c>
      <c r="Y18" s="240">
        <v>32629</v>
      </c>
      <c r="Z18" s="169">
        <v>1</v>
      </c>
      <c r="AA18" s="240">
        <v>100</v>
      </c>
      <c r="AB18" s="168">
        <v>1</v>
      </c>
      <c r="AC18" s="170">
        <v>7</v>
      </c>
      <c r="AD18" s="240">
        <v>16077</v>
      </c>
      <c r="AE18" s="171">
        <v>10.689494680851064</v>
      </c>
      <c r="AF18" s="172">
        <v>1</v>
      </c>
      <c r="AG18" s="240">
        <v>10670</v>
      </c>
      <c r="AH18" s="173">
        <v>10.056550424128181</v>
      </c>
      <c r="AI18" s="174">
        <v>1</v>
      </c>
      <c r="AJ18" s="240">
        <v>4055</v>
      </c>
      <c r="AK18" s="173">
        <v>68.728813559322035</v>
      </c>
      <c r="AL18" s="175">
        <v>1</v>
      </c>
      <c r="AM18" s="176">
        <v>3</v>
      </c>
      <c r="AN18" s="177">
        <v>1</v>
      </c>
      <c r="AO18" s="178">
        <v>0</v>
      </c>
      <c r="AP18" s="178">
        <v>1</v>
      </c>
      <c r="AQ18" s="178">
        <v>2</v>
      </c>
      <c r="AR18" s="178">
        <v>2</v>
      </c>
      <c r="AS18" s="179">
        <v>2</v>
      </c>
      <c r="AT18" s="176">
        <v>8</v>
      </c>
      <c r="AU18" s="180">
        <v>24</v>
      </c>
      <c r="AV18" s="181">
        <v>0.96</v>
      </c>
      <c r="AW18" s="96" t="s">
        <v>134</v>
      </c>
    </row>
    <row r="19" spans="1:49" s="182" customFormat="1" ht="15" customHeight="1" x14ac:dyDescent="0.25">
      <c r="A19" s="214">
        <v>15</v>
      </c>
      <c r="B19" s="140" t="s">
        <v>22</v>
      </c>
      <c r="C19" s="140" t="s">
        <v>235</v>
      </c>
      <c r="D19" s="285">
        <v>63</v>
      </c>
      <c r="E19" s="240">
        <v>68</v>
      </c>
      <c r="F19" s="162">
        <v>1</v>
      </c>
      <c r="G19" s="285">
        <v>1658</v>
      </c>
      <c r="H19" s="240">
        <v>1650</v>
      </c>
      <c r="I19" s="163">
        <v>1</v>
      </c>
      <c r="J19" s="285">
        <v>50</v>
      </c>
      <c r="K19" s="240">
        <v>50</v>
      </c>
      <c r="L19" s="164">
        <v>1</v>
      </c>
      <c r="M19" s="240">
        <v>2467</v>
      </c>
      <c r="N19" s="240">
        <v>100</v>
      </c>
      <c r="O19" s="165">
        <v>2</v>
      </c>
      <c r="P19" s="240">
        <v>238</v>
      </c>
      <c r="Q19" s="165">
        <v>1</v>
      </c>
      <c r="R19" s="166">
        <v>6</v>
      </c>
      <c r="S19" s="240">
        <v>99</v>
      </c>
      <c r="T19" s="167">
        <v>2</v>
      </c>
      <c r="U19" s="240">
        <v>98</v>
      </c>
      <c r="V19" s="168">
        <v>2</v>
      </c>
      <c r="W19" s="240">
        <v>100019</v>
      </c>
      <c r="X19" s="167">
        <v>1</v>
      </c>
      <c r="Y19" s="240">
        <v>50264</v>
      </c>
      <c r="Z19" s="169">
        <v>1</v>
      </c>
      <c r="AA19" s="240">
        <v>100</v>
      </c>
      <c r="AB19" s="168">
        <v>1</v>
      </c>
      <c r="AC19" s="170">
        <v>7</v>
      </c>
      <c r="AD19" s="240">
        <v>26673</v>
      </c>
      <c r="AE19" s="171">
        <v>10.811917308471829</v>
      </c>
      <c r="AF19" s="172">
        <v>1</v>
      </c>
      <c r="AG19" s="240">
        <v>18614</v>
      </c>
      <c r="AH19" s="173">
        <v>11.281212121212121</v>
      </c>
      <c r="AI19" s="174">
        <v>1</v>
      </c>
      <c r="AJ19" s="240">
        <v>4788</v>
      </c>
      <c r="AK19" s="173">
        <v>70.411764705882348</v>
      </c>
      <c r="AL19" s="175">
        <v>1</v>
      </c>
      <c r="AM19" s="176">
        <v>3</v>
      </c>
      <c r="AN19" s="177">
        <v>1</v>
      </c>
      <c r="AO19" s="178">
        <v>0</v>
      </c>
      <c r="AP19" s="178">
        <v>1</v>
      </c>
      <c r="AQ19" s="178">
        <v>2</v>
      </c>
      <c r="AR19" s="178">
        <v>2</v>
      </c>
      <c r="AS19" s="179">
        <v>2</v>
      </c>
      <c r="AT19" s="176">
        <v>8</v>
      </c>
      <c r="AU19" s="180">
        <v>24</v>
      </c>
      <c r="AV19" s="181">
        <v>0.96</v>
      </c>
      <c r="AW19" s="95" t="s">
        <v>136</v>
      </c>
    </row>
    <row r="20" spans="1:49" s="182" customFormat="1" ht="16.5" customHeight="1" x14ac:dyDescent="0.25">
      <c r="A20" s="214">
        <v>16</v>
      </c>
      <c r="B20" s="140" t="s">
        <v>24</v>
      </c>
      <c r="C20" s="140" t="s">
        <v>237</v>
      </c>
      <c r="D20" s="285">
        <v>79</v>
      </c>
      <c r="E20" s="240">
        <v>91</v>
      </c>
      <c r="F20" s="162">
        <v>1</v>
      </c>
      <c r="G20" s="285">
        <v>1947</v>
      </c>
      <c r="H20" s="240">
        <v>1953</v>
      </c>
      <c r="I20" s="163">
        <v>1</v>
      </c>
      <c r="J20" s="285">
        <v>70</v>
      </c>
      <c r="K20" s="240">
        <v>70</v>
      </c>
      <c r="L20" s="164">
        <v>1</v>
      </c>
      <c r="M20" s="240">
        <v>3184</v>
      </c>
      <c r="N20" s="240">
        <v>100</v>
      </c>
      <c r="O20" s="165">
        <v>2</v>
      </c>
      <c r="P20" s="240">
        <v>1330</v>
      </c>
      <c r="Q20" s="165">
        <v>1</v>
      </c>
      <c r="R20" s="166">
        <v>6</v>
      </c>
      <c r="S20" s="240">
        <v>99</v>
      </c>
      <c r="T20" s="167">
        <v>2</v>
      </c>
      <c r="U20" s="240">
        <v>98</v>
      </c>
      <c r="V20" s="168">
        <v>2</v>
      </c>
      <c r="W20" s="240">
        <v>107430</v>
      </c>
      <c r="X20" s="167">
        <v>1</v>
      </c>
      <c r="Y20" s="240">
        <v>60129</v>
      </c>
      <c r="Z20" s="169">
        <v>1</v>
      </c>
      <c r="AA20" s="240">
        <v>99</v>
      </c>
      <c r="AB20" s="168">
        <v>1</v>
      </c>
      <c r="AC20" s="170">
        <v>7</v>
      </c>
      <c r="AD20" s="240">
        <v>50497</v>
      </c>
      <c r="AE20" s="171">
        <v>15.859610552763819</v>
      </c>
      <c r="AF20" s="172">
        <v>1</v>
      </c>
      <c r="AG20" s="240">
        <v>26879</v>
      </c>
      <c r="AH20" s="173">
        <v>13.762928827444956</v>
      </c>
      <c r="AI20" s="174">
        <v>1</v>
      </c>
      <c r="AJ20" s="240">
        <v>8057</v>
      </c>
      <c r="AK20" s="173">
        <v>88.538461538461533</v>
      </c>
      <c r="AL20" s="175">
        <v>1</v>
      </c>
      <c r="AM20" s="176">
        <v>3</v>
      </c>
      <c r="AN20" s="177">
        <v>1</v>
      </c>
      <c r="AO20" s="178">
        <v>0</v>
      </c>
      <c r="AP20" s="178">
        <v>1</v>
      </c>
      <c r="AQ20" s="178">
        <v>2</v>
      </c>
      <c r="AR20" s="178">
        <v>2</v>
      </c>
      <c r="AS20" s="179">
        <v>2</v>
      </c>
      <c r="AT20" s="176">
        <v>8</v>
      </c>
      <c r="AU20" s="180">
        <v>24</v>
      </c>
      <c r="AV20" s="181">
        <v>0.96</v>
      </c>
      <c r="AW20" s="95" t="s">
        <v>138</v>
      </c>
    </row>
    <row r="21" spans="1:49" s="182" customFormat="1" ht="15" customHeight="1" x14ac:dyDescent="0.25">
      <c r="A21" s="214">
        <v>17</v>
      </c>
      <c r="B21" s="141" t="s">
        <v>30</v>
      </c>
      <c r="C21" s="141" t="s">
        <v>235</v>
      </c>
      <c r="D21" s="285">
        <v>81</v>
      </c>
      <c r="E21" s="240">
        <v>86</v>
      </c>
      <c r="F21" s="162">
        <v>1</v>
      </c>
      <c r="G21" s="285">
        <v>1903</v>
      </c>
      <c r="H21" s="240">
        <v>1901</v>
      </c>
      <c r="I21" s="163">
        <v>1</v>
      </c>
      <c r="J21" s="285">
        <v>60</v>
      </c>
      <c r="K21" s="240">
        <v>60</v>
      </c>
      <c r="L21" s="164">
        <v>1</v>
      </c>
      <c r="M21" s="240">
        <v>2322</v>
      </c>
      <c r="N21" s="240">
        <v>98</v>
      </c>
      <c r="O21" s="165">
        <v>2</v>
      </c>
      <c r="P21" s="240">
        <v>1163</v>
      </c>
      <c r="Q21" s="165">
        <v>1</v>
      </c>
      <c r="R21" s="166">
        <v>6</v>
      </c>
      <c r="S21" s="240">
        <v>99</v>
      </c>
      <c r="T21" s="167">
        <v>2</v>
      </c>
      <c r="U21" s="240">
        <v>98</v>
      </c>
      <c r="V21" s="168">
        <v>2</v>
      </c>
      <c r="W21" s="240">
        <v>116896</v>
      </c>
      <c r="X21" s="167">
        <v>1</v>
      </c>
      <c r="Y21" s="240">
        <v>65328</v>
      </c>
      <c r="Z21" s="169">
        <v>1</v>
      </c>
      <c r="AA21" s="240">
        <v>100</v>
      </c>
      <c r="AB21" s="168">
        <v>1</v>
      </c>
      <c r="AC21" s="170">
        <v>7</v>
      </c>
      <c r="AD21" s="240">
        <v>39521</v>
      </c>
      <c r="AE21" s="171">
        <v>17.020241171403963</v>
      </c>
      <c r="AF21" s="172">
        <v>1</v>
      </c>
      <c r="AG21" s="240">
        <v>48829</v>
      </c>
      <c r="AH21" s="173">
        <v>25.685954760652287</v>
      </c>
      <c r="AI21" s="174">
        <v>1</v>
      </c>
      <c r="AJ21" s="240">
        <v>7392</v>
      </c>
      <c r="AK21" s="173">
        <v>85.95348837209302</v>
      </c>
      <c r="AL21" s="175">
        <v>1</v>
      </c>
      <c r="AM21" s="176">
        <v>3</v>
      </c>
      <c r="AN21" s="177">
        <v>1</v>
      </c>
      <c r="AO21" s="178">
        <v>1</v>
      </c>
      <c r="AP21" s="178">
        <v>1</v>
      </c>
      <c r="AQ21" s="178">
        <v>1</v>
      </c>
      <c r="AR21" s="178">
        <v>2</v>
      </c>
      <c r="AS21" s="179">
        <v>2</v>
      </c>
      <c r="AT21" s="176">
        <v>8</v>
      </c>
      <c r="AU21" s="180">
        <v>24</v>
      </c>
      <c r="AV21" s="181">
        <v>0.96</v>
      </c>
      <c r="AW21" s="95" t="s">
        <v>144</v>
      </c>
    </row>
    <row r="22" spans="1:49" s="182" customFormat="1" ht="15" customHeight="1" x14ac:dyDescent="0.25">
      <c r="A22" s="214">
        <v>18</v>
      </c>
      <c r="B22" s="140" t="s">
        <v>32</v>
      </c>
      <c r="C22" s="140" t="s">
        <v>235</v>
      </c>
      <c r="D22" s="285">
        <v>32</v>
      </c>
      <c r="E22" s="240">
        <v>40</v>
      </c>
      <c r="F22" s="162">
        <v>1</v>
      </c>
      <c r="G22" s="285">
        <v>814</v>
      </c>
      <c r="H22" s="240">
        <v>824</v>
      </c>
      <c r="I22" s="163">
        <v>1</v>
      </c>
      <c r="J22" s="285">
        <v>29</v>
      </c>
      <c r="K22" s="240">
        <v>29</v>
      </c>
      <c r="L22" s="164">
        <v>1</v>
      </c>
      <c r="M22" s="240">
        <v>1110</v>
      </c>
      <c r="N22" s="240">
        <v>99</v>
      </c>
      <c r="O22" s="165">
        <v>2</v>
      </c>
      <c r="P22" s="240">
        <v>291</v>
      </c>
      <c r="Q22" s="165">
        <v>1</v>
      </c>
      <c r="R22" s="166">
        <v>6</v>
      </c>
      <c r="S22" s="240">
        <v>100</v>
      </c>
      <c r="T22" s="167">
        <v>2</v>
      </c>
      <c r="U22" s="240">
        <v>99</v>
      </c>
      <c r="V22" s="168">
        <v>2</v>
      </c>
      <c r="W22" s="240">
        <v>43553</v>
      </c>
      <c r="X22" s="167">
        <v>1</v>
      </c>
      <c r="Y22" s="240">
        <v>28886</v>
      </c>
      <c r="Z22" s="169">
        <v>1</v>
      </c>
      <c r="AA22" s="240">
        <v>100</v>
      </c>
      <c r="AB22" s="168">
        <v>1</v>
      </c>
      <c r="AC22" s="170">
        <v>7</v>
      </c>
      <c r="AD22" s="240">
        <v>5952</v>
      </c>
      <c r="AE22" s="171">
        <v>5.3621621621621625</v>
      </c>
      <c r="AF22" s="172">
        <v>1</v>
      </c>
      <c r="AG22" s="240">
        <v>15846</v>
      </c>
      <c r="AH22" s="173">
        <v>19.230582524271846</v>
      </c>
      <c r="AI22" s="174">
        <v>1</v>
      </c>
      <c r="AJ22" s="240">
        <v>2695</v>
      </c>
      <c r="AK22" s="173">
        <v>67.375</v>
      </c>
      <c r="AL22" s="175">
        <v>1</v>
      </c>
      <c r="AM22" s="176">
        <v>3</v>
      </c>
      <c r="AN22" s="177">
        <v>1</v>
      </c>
      <c r="AO22" s="178">
        <v>1</v>
      </c>
      <c r="AP22" s="178">
        <v>1</v>
      </c>
      <c r="AQ22" s="178">
        <v>2</v>
      </c>
      <c r="AR22" s="178">
        <v>1</v>
      </c>
      <c r="AS22" s="179">
        <v>2</v>
      </c>
      <c r="AT22" s="176">
        <v>8</v>
      </c>
      <c r="AU22" s="180">
        <v>24</v>
      </c>
      <c r="AV22" s="181">
        <v>0.96</v>
      </c>
      <c r="AW22" s="95" t="s">
        <v>146</v>
      </c>
    </row>
    <row r="23" spans="1:49" s="182" customFormat="1" x14ac:dyDescent="0.25">
      <c r="A23" s="214">
        <v>19</v>
      </c>
      <c r="B23" s="142" t="s">
        <v>242</v>
      </c>
      <c r="C23" s="142" t="s">
        <v>235</v>
      </c>
      <c r="D23" s="285">
        <v>117</v>
      </c>
      <c r="E23" s="240">
        <v>125</v>
      </c>
      <c r="F23" s="162">
        <v>1</v>
      </c>
      <c r="G23" s="285">
        <v>2976</v>
      </c>
      <c r="H23" s="240">
        <v>3012</v>
      </c>
      <c r="I23" s="163">
        <v>1</v>
      </c>
      <c r="J23" s="285">
        <v>100</v>
      </c>
      <c r="K23" s="240">
        <v>100</v>
      </c>
      <c r="L23" s="164">
        <v>1</v>
      </c>
      <c r="M23" s="240">
        <v>4209</v>
      </c>
      <c r="N23" s="240">
        <v>100</v>
      </c>
      <c r="O23" s="165">
        <v>2</v>
      </c>
      <c r="P23" s="240">
        <v>265</v>
      </c>
      <c r="Q23" s="165">
        <v>1</v>
      </c>
      <c r="R23" s="166">
        <v>6</v>
      </c>
      <c r="S23" s="240">
        <v>100</v>
      </c>
      <c r="T23" s="167">
        <v>2</v>
      </c>
      <c r="U23" s="240">
        <v>100</v>
      </c>
      <c r="V23" s="168">
        <v>2</v>
      </c>
      <c r="W23" s="240">
        <v>192308</v>
      </c>
      <c r="X23" s="167">
        <v>1</v>
      </c>
      <c r="Y23" s="240">
        <v>91335</v>
      </c>
      <c r="Z23" s="169">
        <v>1</v>
      </c>
      <c r="AA23" s="240">
        <v>97</v>
      </c>
      <c r="AB23" s="168">
        <v>1</v>
      </c>
      <c r="AC23" s="170">
        <v>7</v>
      </c>
      <c r="AD23" s="240">
        <v>54089</v>
      </c>
      <c r="AE23" s="171">
        <v>12.850795913518651</v>
      </c>
      <c r="AF23" s="172">
        <v>1</v>
      </c>
      <c r="AG23" s="240">
        <v>62039</v>
      </c>
      <c r="AH23" s="173">
        <v>20.597277556440904</v>
      </c>
      <c r="AI23" s="174">
        <v>1</v>
      </c>
      <c r="AJ23" s="240">
        <v>14452</v>
      </c>
      <c r="AK23" s="173">
        <v>115.616</v>
      </c>
      <c r="AL23" s="175">
        <v>1</v>
      </c>
      <c r="AM23" s="176">
        <v>3</v>
      </c>
      <c r="AN23" s="177">
        <v>1</v>
      </c>
      <c r="AO23" s="178">
        <v>1</v>
      </c>
      <c r="AP23" s="178">
        <v>1</v>
      </c>
      <c r="AQ23" s="178">
        <v>1</v>
      </c>
      <c r="AR23" s="178">
        <v>2</v>
      </c>
      <c r="AS23" s="250">
        <v>2</v>
      </c>
      <c r="AT23" s="176">
        <v>8</v>
      </c>
      <c r="AU23" s="180">
        <v>24</v>
      </c>
      <c r="AV23" s="181">
        <v>0.96</v>
      </c>
      <c r="AW23" s="95" t="s">
        <v>244</v>
      </c>
    </row>
    <row r="24" spans="1:49" s="182" customFormat="1" ht="15" customHeight="1" x14ac:dyDescent="0.25">
      <c r="A24" s="214">
        <v>20</v>
      </c>
      <c r="B24" s="140" t="s">
        <v>44</v>
      </c>
      <c r="C24" s="140" t="s">
        <v>239</v>
      </c>
      <c r="D24" s="285">
        <v>59</v>
      </c>
      <c r="E24" s="240">
        <v>69</v>
      </c>
      <c r="F24" s="162">
        <v>1</v>
      </c>
      <c r="G24" s="285">
        <v>1467</v>
      </c>
      <c r="H24" s="240">
        <v>1460</v>
      </c>
      <c r="I24" s="163">
        <v>1</v>
      </c>
      <c r="J24" s="285">
        <v>46</v>
      </c>
      <c r="K24" s="240">
        <v>46</v>
      </c>
      <c r="L24" s="164">
        <v>1</v>
      </c>
      <c r="M24" s="240">
        <v>2178</v>
      </c>
      <c r="N24" s="240">
        <v>100</v>
      </c>
      <c r="O24" s="165">
        <v>2</v>
      </c>
      <c r="P24" s="240">
        <v>578</v>
      </c>
      <c r="Q24" s="165">
        <v>1</v>
      </c>
      <c r="R24" s="166">
        <v>6</v>
      </c>
      <c r="S24" s="240">
        <v>99</v>
      </c>
      <c r="T24" s="167">
        <v>2</v>
      </c>
      <c r="U24" s="240">
        <v>98</v>
      </c>
      <c r="V24" s="168">
        <v>2</v>
      </c>
      <c r="W24" s="240">
        <v>102852</v>
      </c>
      <c r="X24" s="167">
        <v>1</v>
      </c>
      <c r="Y24" s="240">
        <v>50121</v>
      </c>
      <c r="Z24" s="169">
        <v>1</v>
      </c>
      <c r="AA24" s="240">
        <v>99</v>
      </c>
      <c r="AB24" s="168">
        <v>1</v>
      </c>
      <c r="AC24" s="170">
        <v>7</v>
      </c>
      <c r="AD24" s="240">
        <v>34245</v>
      </c>
      <c r="AE24" s="171">
        <v>15.723140495867769</v>
      </c>
      <c r="AF24" s="172">
        <v>1</v>
      </c>
      <c r="AG24" s="240">
        <v>14446</v>
      </c>
      <c r="AH24" s="173">
        <v>9.8945205479452056</v>
      </c>
      <c r="AI24" s="174">
        <v>1</v>
      </c>
      <c r="AJ24" s="240">
        <v>6872</v>
      </c>
      <c r="AK24" s="173">
        <v>99.594202898550719</v>
      </c>
      <c r="AL24" s="175">
        <v>1</v>
      </c>
      <c r="AM24" s="176">
        <v>3</v>
      </c>
      <c r="AN24" s="177">
        <v>1</v>
      </c>
      <c r="AO24" s="178">
        <v>1</v>
      </c>
      <c r="AP24" s="178">
        <v>1</v>
      </c>
      <c r="AQ24" s="178">
        <v>2</v>
      </c>
      <c r="AR24" s="178">
        <v>1</v>
      </c>
      <c r="AS24" s="179">
        <v>2</v>
      </c>
      <c r="AT24" s="176">
        <v>8</v>
      </c>
      <c r="AU24" s="180">
        <v>24</v>
      </c>
      <c r="AV24" s="181">
        <v>0.96</v>
      </c>
      <c r="AW24" s="95" t="s">
        <v>158</v>
      </c>
    </row>
    <row r="25" spans="1:49" s="182" customFormat="1" ht="15" customHeight="1" x14ac:dyDescent="0.25">
      <c r="A25" s="214">
        <v>21</v>
      </c>
      <c r="B25" s="140" t="s">
        <v>52</v>
      </c>
      <c r="C25" s="140" t="s">
        <v>234</v>
      </c>
      <c r="D25" s="285">
        <v>57</v>
      </c>
      <c r="E25" s="240">
        <v>64</v>
      </c>
      <c r="F25" s="162">
        <v>1</v>
      </c>
      <c r="G25" s="285">
        <v>1129</v>
      </c>
      <c r="H25" s="240">
        <v>1143</v>
      </c>
      <c r="I25" s="163">
        <v>1</v>
      </c>
      <c r="J25" s="285">
        <v>40</v>
      </c>
      <c r="K25" s="240">
        <v>40</v>
      </c>
      <c r="L25" s="164">
        <v>1</v>
      </c>
      <c r="M25" s="240">
        <v>1380</v>
      </c>
      <c r="N25" s="240">
        <v>100</v>
      </c>
      <c r="O25" s="165">
        <v>2</v>
      </c>
      <c r="P25" s="240">
        <v>835</v>
      </c>
      <c r="Q25" s="165">
        <v>1</v>
      </c>
      <c r="R25" s="166">
        <v>6</v>
      </c>
      <c r="S25" s="240">
        <v>99</v>
      </c>
      <c r="T25" s="167">
        <v>2</v>
      </c>
      <c r="U25" s="240">
        <v>99</v>
      </c>
      <c r="V25" s="168">
        <v>2</v>
      </c>
      <c r="W25" s="240">
        <v>60705</v>
      </c>
      <c r="X25" s="167">
        <v>1</v>
      </c>
      <c r="Y25" s="240">
        <v>43202</v>
      </c>
      <c r="Z25" s="169">
        <v>1</v>
      </c>
      <c r="AA25" s="240">
        <v>100</v>
      </c>
      <c r="AB25" s="168">
        <v>1</v>
      </c>
      <c r="AC25" s="170">
        <v>7</v>
      </c>
      <c r="AD25" s="240">
        <v>20412</v>
      </c>
      <c r="AE25" s="171">
        <v>14.791304347826086</v>
      </c>
      <c r="AF25" s="172">
        <v>1</v>
      </c>
      <c r="AG25" s="240">
        <v>19693</v>
      </c>
      <c r="AH25" s="173">
        <v>17.229221347331585</v>
      </c>
      <c r="AI25" s="174">
        <v>1</v>
      </c>
      <c r="AJ25" s="240">
        <v>5013</v>
      </c>
      <c r="AK25" s="173">
        <v>78.328125</v>
      </c>
      <c r="AL25" s="175">
        <v>1</v>
      </c>
      <c r="AM25" s="176">
        <v>3</v>
      </c>
      <c r="AN25" s="177">
        <v>1</v>
      </c>
      <c r="AO25" s="178">
        <v>0</v>
      </c>
      <c r="AP25" s="178">
        <v>1</v>
      </c>
      <c r="AQ25" s="178">
        <v>2</v>
      </c>
      <c r="AR25" s="178">
        <v>2</v>
      </c>
      <c r="AS25" s="179">
        <v>2</v>
      </c>
      <c r="AT25" s="176">
        <v>8</v>
      </c>
      <c r="AU25" s="180">
        <v>24</v>
      </c>
      <c r="AV25" s="181">
        <v>0.96</v>
      </c>
      <c r="AW25" s="95" t="s">
        <v>166</v>
      </c>
    </row>
    <row r="26" spans="1:49" s="182" customFormat="1" ht="15" customHeight="1" x14ac:dyDescent="0.25">
      <c r="A26" s="214">
        <v>22</v>
      </c>
      <c r="B26" s="140" t="s">
        <v>63</v>
      </c>
      <c r="C26" s="140" t="s">
        <v>235</v>
      </c>
      <c r="D26" s="285">
        <v>115</v>
      </c>
      <c r="E26" s="240">
        <v>135</v>
      </c>
      <c r="F26" s="162">
        <v>1</v>
      </c>
      <c r="G26" s="285">
        <v>3059</v>
      </c>
      <c r="H26" s="240">
        <v>3085</v>
      </c>
      <c r="I26" s="163">
        <v>1</v>
      </c>
      <c r="J26" s="285">
        <v>84</v>
      </c>
      <c r="K26" s="240">
        <v>84</v>
      </c>
      <c r="L26" s="164">
        <v>1</v>
      </c>
      <c r="M26" s="240">
        <v>4099</v>
      </c>
      <c r="N26" s="240">
        <v>98</v>
      </c>
      <c r="O26" s="165">
        <v>2</v>
      </c>
      <c r="P26" s="240">
        <v>410</v>
      </c>
      <c r="Q26" s="165">
        <v>1</v>
      </c>
      <c r="R26" s="166">
        <v>6</v>
      </c>
      <c r="S26" s="240">
        <v>99</v>
      </c>
      <c r="T26" s="167">
        <v>2</v>
      </c>
      <c r="U26" s="240">
        <v>96</v>
      </c>
      <c r="V26" s="168">
        <v>2</v>
      </c>
      <c r="W26" s="240">
        <v>197349</v>
      </c>
      <c r="X26" s="167">
        <v>1</v>
      </c>
      <c r="Y26" s="240">
        <v>84683</v>
      </c>
      <c r="Z26" s="169">
        <v>1</v>
      </c>
      <c r="AA26" s="240">
        <v>97</v>
      </c>
      <c r="AB26" s="168">
        <v>1</v>
      </c>
      <c r="AC26" s="170">
        <v>7</v>
      </c>
      <c r="AD26" s="240">
        <v>59862</v>
      </c>
      <c r="AE26" s="171">
        <v>14.604049768236155</v>
      </c>
      <c r="AF26" s="172">
        <v>1</v>
      </c>
      <c r="AG26" s="240">
        <v>29543</v>
      </c>
      <c r="AH26" s="173">
        <v>9.5763371150729331</v>
      </c>
      <c r="AI26" s="174">
        <v>1</v>
      </c>
      <c r="AJ26" s="240">
        <v>8956</v>
      </c>
      <c r="AK26" s="173">
        <v>66.340740740740742</v>
      </c>
      <c r="AL26" s="175">
        <v>1</v>
      </c>
      <c r="AM26" s="176">
        <v>3</v>
      </c>
      <c r="AN26" s="177">
        <v>1</v>
      </c>
      <c r="AO26" s="178">
        <v>0</v>
      </c>
      <c r="AP26" s="178">
        <v>1</v>
      </c>
      <c r="AQ26" s="178">
        <v>2</v>
      </c>
      <c r="AR26" s="178">
        <v>2</v>
      </c>
      <c r="AS26" s="179">
        <v>2</v>
      </c>
      <c r="AT26" s="176">
        <v>8</v>
      </c>
      <c r="AU26" s="180">
        <v>24</v>
      </c>
      <c r="AV26" s="181">
        <v>0.96</v>
      </c>
      <c r="AW26" s="95" t="s">
        <v>177</v>
      </c>
    </row>
    <row r="27" spans="1:49" s="182" customFormat="1" ht="16.5" customHeight="1" x14ac:dyDescent="0.25">
      <c r="A27" s="214">
        <v>23</v>
      </c>
      <c r="B27" s="140" t="s">
        <v>67</v>
      </c>
      <c r="C27" s="140" t="s">
        <v>237</v>
      </c>
      <c r="D27" s="285">
        <v>57</v>
      </c>
      <c r="E27" s="240">
        <v>67</v>
      </c>
      <c r="F27" s="162">
        <v>1</v>
      </c>
      <c r="G27" s="285">
        <v>1333</v>
      </c>
      <c r="H27" s="240">
        <v>1342</v>
      </c>
      <c r="I27" s="163">
        <v>1</v>
      </c>
      <c r="J27" s="285">
        <v>45</v>
      </c>
      <c r="K27" s="240">
        <v>45</v>
      </c>
      <c r="L27" s="164">
        <v>1</v>
      </c>
      <c r="M27" s="240">
        <v>1887</v>
      </c>
      <c r="N27" s="240">
        <v>99</v>
      </c>
      <c r="O27" s="165">
        <v>2</v>
      </c>
      <c r="P27" s="240">
        <v>609</v>
      </c>
      <c r="Q27" s="165">
        <v>1</v>
      </c>
      <c r="R27" s="166">
        <v>6</v>
      </c>
      <c r="S27" s="240">
        <v>100</v>
      </c>
      <c r="T27" s="167">
        <v>2</v>
      </c>
      <c r="U27" s="240">
        <v>99</v>
      </c>
      <c r="V27" s="168">
        <v>2</v>
      </c>
      <c r="W27" s="240">
        <v>72379</v>
      </c>
      <c r="X27" s="167">
        <v>1</v>
      </c>
      <c r="Y27" s="240">
        <v>30583</v>
      </c>
      <c r="Z27" s="169">
        <v>1</v>
      </c>
      <c r="AA27" s="240">
        <v>100</v>
      </c>
      <c r="AB27" s="168">
        <v>1</v>
      </c>
      <c r="AC27" s="170">
        <v>7</v>
      </c>
      <c r="AD27" s="240">
        <v>17971</v>
      </c>
      <c r="AE27" s="171">
        <v>9.5235824059353469</v>
      </c>
      <c r="AF27" s="172">
        <v>1</v>
      </c>
      <c r="AG27" s="240">
        <v>18583</v>
      </c>
      <c r="AH27" s="173">
        <v>13.847242921013413</v>
      </c>
      <c r="AI27" s="174">
        <v>1</v>
      </c>
      <c r="AJ27" s="240">
        <v>2818</v>
      </c>
      <c r="AK27" s="173">
        <v>42.059701492537314</v>
      </c>
      <c r="AL27" s="175">
        <v>1</v>
      </c>
      <c r="AM27" s="176">
        <v>3</v>
      </c>
      <c r="AN27" s="177">
        <v>1</v>
      </c>
      <c r="AO27" s="178">
        <v>0</v>
      </c>
      <c r="AP27" s="178">
        <v>1</v>
      </c>
      <c r="AQ27" s="178">
        <v>2</v>
      </c>
      <c r="AR27" s="178">
        <v>2</v>
      </c>
      <c r="AS27" s="179">
        <v>2</v>
      </c>
      <c r="AT27" s="176">
        <v>8</v>
      </c>
      <c r="AU27" s="180">
        <v>24</v>
      </c>
      <c r="AV27" s="181">
        <v>0.96</v>
      </c>
      <c r="AW27" s="96" t="s">
        <v>181</v>
      </c>
    </row>
    <row r="28" spans="1:49" s="182" customFormat="1" ht="15" customHeight="1" x14ac:dyDescent="0.25">
      <c r="A28" s="214">
        <v>24</v>
      </c>
      <c r="B28" s="140" t="s">
        <v>68</v>
      </c>
      <c r="C28" s="140" t="s">
        <v>239</v>
      </c>
      <c r="D28" s="285">
        <v>54</v>
      </c>
      <c r="E28" s="240">
        <v>66</v>
      </c>
      <c r="F28" s="162">
        <v>1</v>
      </c>
      <c r="G28" s="285">
        <v>1387</v>
      </c>
      <c r="H28" s="240">
        <v>1389</v>
      </c>
      <c r="I28" s="163">
        <v>1</v>
      </c>
      <c r="J28" s="285">
        <v>47</v>
      </c>
      <c r="K28" s="240">
        <v>47</v>
      </c>
      <c r="L28" s="164">
        <v>1</v>
      </c>
      <c r="M28" s="240">
        <v>1588</v>
      </c>
      <c r="N28" s="240">
        <v>100</v>
      </c>
      <c r="O28" s="165">
        <v>2</v>
      </c>
      <c r="P28" s="240">
        <v>936</v>
      </c>
      <c r="Q28" s="165">
        <v>1</v>
      </c>
      <c r="R28" s="166">
        <v>6</v>
      </c>
      <c r="S28" s="240">
        <v>98</v>
      </c>
      <c r="T28" s="167">
        <v>2</v>
      </c>
      <c r="U28" s="240">
        <v>94</v>
      </c>
      <c r="V28" s="168">
        <v>2</v>
      </c>
      <c r="W28" s="240">
        <v>79434</v>
      </c>
      <c r="X28" s="167">
        <v>1</v>
      </c>
      <c r="Y28" s="240">
        <v>44739</v>
      </c>
      <c r="Z28" s="169">
        <v>1</v>
      </c>
      <c r="AA28" s="240">
        <v>100</v>
      </c>
      <c r="AB28" s="168">
        <v>1</v>
      </c>
      <c r="AC28" s="170">
        <v>7</v>
      </c>
      <c r="AD28" s="240">
        <v>13593</v>
      </c>
      <c r="AE28" s="171">
        <v>8.5598236775818641</v>
      </c>
      <c r="AF28" s="172">
        <v>1</v>
      </c>
      <c r="AG28" s="240">
        <v>9174</v>
      </c>
      <c r="AH28" s="173">
        <v>6.6047516198704104</v>
      </c>
      <c r="AI28" s="174">
        <v>1</v>
      </c>
      <c r="AJ28" s="240">
        <v>3560</v>
      </c>
      <c r="AK28" s="173">
        <v>53.939393939393938</v>
      </c>
      <c r="AL28" s="175">
        <v>1</v>
      </c>
      <c r="AM28" s="176">
        <v>3</v>
      </c>
      <c r="AN28" s="177">
        <v>1</v>
      </c>
      <c r="AO28" s="178">
        <v>1</v>
      </c>
      <c r="AP28" s="178">
        <v>1</v>
      </c>
      <c r="AQ28" s="178">
        <v>2</v>
      </c>
      <c r="AR28" s="178">
        <v>1</v>
      </c>
      <c r="AS28" s="179">
        <v>2</v>
      </c>
      <c r="AT28" s="176">
        <v>8</v>
      </c>
      <c r="AU28" s="180">
        <v>24</v>
      </c>
      <c r="AV28" s="181">
        <v>0.96</v>
      </c>
      <c r="AW28" s="95" t="s">
        <v>182</v>
      </c>
    </row>
    <row r="29" spans="1:49" s="182" customFormat="1" ht="16.5" customHeight="1" x14ac:dyDescent="0.25">
      <c r="A29" s="214">
        <v>25</v>
      </c>
      <c r="B29" s="140" t="s">
        <v>73</v>
      </c>
      <c r="C29" s="140" t="s">
        <v>235</v>
      </c>
      <c r="D29" s="285">
        <v>53</v>
      </c>
      <c r="E29" s="240">
        <v>57</v>
      </c>
      <c r="F29" s="162">
        <v>1</v>
      </c>
      <c r="G29" s="285">
        <v>1283</v>
      </c>
      <c r="H29" s="240">
        <v>1286</v>
      </c>
      <c r="I29" s="163">
        <v>1</v>
      </c>
      <c r="J29" s="285">
        <v>43</v>
      </c>
      <c r="K29" s="240">
        <v>43</v>
      </c>
      <c r="L29" s="164">
        <v>1</v>
      </c>
      <c r="M29" s="240">
        <v>1595</v>
      </c>
      <c r="N29" s="240">
        <v>100</v>
      </c>
      <c r="O29" s="165">
        <v>2</v>
      </c>
      <c r="P29" s="240">
        <v>359</v>
      </c>
      <c r="Q29" s="165">
        <v>1</v>
      </c>
      <c r="R29" s="166">
        <v>6</v>
      </c>
      <c r="S29" s="240">
        <v>100</v>
      </c>
      <c r="T29" s="167">
        <v>2</v>
      </c>
      <c r="U29" s="240">
        <v>100</v>
      </c>
      <c r="V29" s="168">
        <v>2</v>
      </c>
      <c r="W29" s="240">
        <v>85563</v>
      </c>
      <c r="X29" s="167">
        <v>1</v>
      </c>
      <c r="Y29" s="240">
        <v>40064</v>
      </c>
      <c r="Z29" s="169">
        <v>1</v>
      </c>
      <c r="AA29" s="240">
        <v>100</v>
      </c>
      <c r="AB29" s="168">
        <v>1</v>
      </c>
      <c r="AC29" s="170">
        <v>7</v>
      </c>
      <c r="AD29" s="240">
        <v>19232</v>
      </c>
      <c r="AE29" s="171">
        <v>12.057680250783699</v>
      </c>
      <c r="AF29" s="172">
        <v>1</v>
      </c>
      <c r="AG29" s="240">
        <v>2671</v>
      </c>
      <c r="AH29" s="173">
        <v>2.0769828926905132</v>
      </c>
      <c r="AI29" s="174">
        <v>0</v>
      </c>
      <c r="AJ29" s="240">
        <v>3844</v>
      </c>
      <c r="AK29" s="173">
        <v>67.438596491228068</v>
      </c>
      <c r="AL29" s="175">
        <v>1</v>
      </c>
      <c r="AM29" s="176">
        <v>2</v>
      </c>
      <c r="AN29" s="177">
        <v>1</v>
      </c>
      <c r="AO29" s="178">
        <v>1</v>
      </c>
      <c r="AP29" s="178">
        <v>1</v>
      </c>
      <c r="AQ29" s="178">
        <v>2</v>
      </c>
      <c r="AR29" s="178">
        <v>2</v>
      </c>
      <c r="AS29" s="179">
        <v>2</v>
      </c>
      <c r="AT29" s="176">
        <v>9</v>
      </c>
      <c r="AU29" s="180">
        <v>24</v>
      </c>
      <c r="AV29" s="181">
        <v>0.96</v>
      </c>
      <c r="AW29" s="95" t="s">
        <v>187</v>
      </c>
    </row>
    <row r="30" spans="1:49" s="182" customFormat="1" ht="15" customHeight="1" x14ac:dyDescent="0.25">
      <c r="A30" s="214">
        <v>26</v>
      </c>
      <c r="B30" s="140" t="s">
        <v>74</v>
      </c>
      <c r="C30" s="140" t="s">
        <v>235</v>
      </c>
      <c r="D30" s="285">
        <v>121</v>
      </c>
      <c r="E30" s="240">
        <v>148</v>
      </c>
      <c r="F30" s="162">
        <v>1</v>
      </c>
      <c r="G30" s="285">
        <v>3483</v>
      </c>
      <c r="H30" s="240">
        <v>3539</v>
      </c>
      <c r="I30" s="163">
        <v>1</v>
      </c>
      <c r="J30" s="285">
        <v>104</v>
      </c>
      <c r="K30" s="240">
        <v>104</v>
      </c>
      <c r="L30" s="164">
        <v>1</v>
      </c>
      <c r="M30" s="240">
        <v>4670</v>
      </c>
      <c r="N30" s="240">
        <v>99</v>
      </c>
      <c r="O30" s="165">
        <v>2</v>
      </c>
      <c r="P30" s="240">
        <v>991</v>
      </c>
      <c r="Q30" s="165">
        <v>1</v>
      </c>
      <c r="R30" s="166">
        <v>6</v>
      </c>
      <c r="S30" s="240">
        <v>98</v>
      </c>
      <c r="T30" s="167">
        <v>2</v>
      </c>
      <c r="U30" s="240">
        <v>97</v>
      </c>
      <c r="V30" s="168">
        <v>2</v>
      </c>
      <c r="W30" s="240">
        <v>219809</v>
      </c>
      <c r="X30" s="167">
        <v>1</v>
      </c>
      <c r="Y30" s="240">
        <v>133185</v>
      </c>
      <c r="Z30" s="169">
        <v>1</v>
      </c>
      <c r="AA30" s="240">
        <v>99</v>
      </c>
      <c r="AB30" s="168">
        <v>1</v>
      </c>
      <c r="AC30" s="170">
        <v>7</v>
      </c>
      <c r="AD30" s="240">
        <v>70322</v>
      </c>
      <c r="AE30" s="171">
        <v>15.058244111349037</v>
      </c>
      <c r="AF30" s="172">
        <v>1</v>
      </c>
      <c r="AG30" s="240">
        <v>45996</v>
      </c>
      <c r="AH30" s="173">
        <v>12.996891777338231</v>
      </c>
      <c r="AI30" s="174">
        <v>1</v>
      </c>
      <c r="AJ30" s="240">
        <v>11941</v>
      </c>
      <c r="AK30" s="173">
        <v>80.682432432432435</v>
      </c>
      <c r="AL30" s="175">
        <v>1</v>
      </c>
      <c r="AM30" s="176">
        <v>3</v>
      </c>
      <c r="AN30" s="177">
        <v>1</v>
      </c>
      <c r="AO30" s="178">
        <v>0</v>
      </c>
      <c r="AP30" s="178">
        <v>1</v>
      </c>
      <c r="AQ30" s="178">
        <v>2</v>
      </c>
      <c r="AR30" s="178">
        <v>2</v>
      </c>
      <c r="AS30" s="179">
        <v>2</v>
      </c>
      <c r="AT30" s="176">
        <v>8</v>
      </c>
      <c r="AU30" s="180">
        <v>24</v>
      </c>
      <c r="AV30" s="181">
        <v>0.96</v>
      </c>
      <c r="AW30" s="95" t="s">
        <v>188</v>
      </c>
    </row>
    <row r="31" spans="1:49" s="182" customFormat="1" x14ac:dyDescent="0.25">
      <c r="A31" s="214">
        <v>27</v>
      </c>
      <c r="B31" s="140" t="s">
        <v>80</v>
      </c>
      <c r="C31" s="140" t="s">
        <v>239</v>
      </c>
      <c r="D31" s="285">
        <v>88</v>
      </c>
      <c r="E31" s="240">
        <v>94</v>
      </c>
      <c r="F31" s="162">
        <v>1</v>
      </c>
      <c r="G31" s="285">
        <v>1842</v>
      </c>
      <c r="H31" s="240">
        <v>1861</v>
      </c>
      <c r="I31" s="163">
        <v>1</v>
      </c>
      <c r="J31" s="285">
        <v>62</v>
      </c>
      <c r="K31" s="240">
        <v>62</v>
      </c>
      <c r="L31" s="164">
        <v>1</v>
      </c>
      <c r="M31" s="240">
        <v>2079</v>
      </c>
      <c r="N31" s="240">
        <v>100</v>
      </c>
      <c r="O31" s="165">
        <v>2</v>
      </c>
      <c r="P31" s="240">
        <v>470</v>
      </c>
      <c r="Q31" s="165">
        <v>1</v>
      </c>
      <c r="R31" s="166">
        <v>6</v>
      </c>
      <c r="S31" s="240">
        <v>100</v>
      </c>
      <c r="T31" s="167">
        <v>2</v>
      </c>
      <c r="U31" s="240">
        <v>95</v>
      </c>
      <c r="V31" s="168">
        <v>2</v>
      </c>
      <c r="W31" s="240">
        <v>100296</v>
      </c>
      <c r="X31" s="167">
        <v>1</v>
      </c>
      <c r="Y31" s="240">
        <v>53161</v>
      </c>
      <c r="Z31" s="169">
        <v>1</v>
      </c>
      <c r="AA31" s="240">
        <v>99</v>
      </c>
      <c r="AB31" s="168">
        <v>1</v>
      </c>
      <c r="AC31" s="170">
        <v>7</v>
      </c>
      <c r="AD31" s="240">
        <v>28603</v>
      </c>
      <c r="AE31" s="171">
        <v>13.758056758056759</v>
      </c>
      <c r="AF31" s="172">
        <v>1</v>
      </c>
      <c r="AG31" s="240">
        <v>7672</v>
      </c>
      <c r="AH31" s="173">
        <v>4.1225147770016122</v>
      </c>
      <c r="AI31" s="174">
        <v>0</v>
      </c>
      <c r="AJ31" s="240">
        <v>4449</v>
      </c>
      <c r="AK31" s="173">
        <v>47.329787234042556</v>
      </c>
      <c r="AL31" s="175">
        <v>1</v>
      </c>
      <c r="AM31" s="176">
        <v>2</v>
      </c>
      <c r="AN31" s="177">
        <v>1</v>
      </c>
      <c r="AO31" s="178">
        <v>1</v>
      </c>
      <c r="AP31" s="178">
        <v>1</v>
      </c>
      <c r="AQ31" s="178">
        <v>2</v>
      </c>
      <c r="AR31" s="178">
        <v>2</v>
      </c>
      <c r="AS31" s="179">
        <v>2</v>
      </c>
      <c r="AT31" s="176">
        <v>9</v>
      </c>
      <c r="AU31" s="180">
        <v>24</v>
      </c>
      <c r="AV31" s="181">
        <v>0.96</v>
      </c>
      <c r="AW31" s="96" t="s">
        <v>194</v>
      </c>
    </row>
    <row r="32" spans="1:49" s="182" customFormat="1" ht="15" customHeight="1" x14ac:dyDescent="0.25">
      <c r="A32" s="214">
        <v>28</v>
      </c>
      <c r="B32" s="140" t="s">
        <v>88</v>
      </c>
      <c r="C32" s="140" t="s">
        <v>239</v>
      </c>
      <c r="D32" s="285">
        <v>43</v>
      </c>
      <c r="E32" s="240">
        <v>48</v>
      </c>
      <c r="F32" s="162">
        <v>1</v>
      </c>
      <c r="G32" s="285">
        <v>909</v>
      </c>
      <c r="H32" s="240">
        <v>932</v>
      </c>
      <c r="I32" s="163">
        <v>1</v>
      </c>
      <c r="J32" s="285">
        <v>34</v>
      </c>
      <c r="K32" s="240">
        <v>34</v>
      </c>
      <c r="L32" s="164">
        <v>1</v>
      </c>
      <c r="M32" s="240">
        <v>1484</v>
      </c>
      <c r="N32" s="240">
        <v>100</v>
      </c>
      <c r="O32" s="165">
        <v>2</v>
      </c>
      <c r="P32" s="240">
        <v>379</v>
      </c>
      <c r="Q32" s="165">
        <v>1</v>
      </c>
      <c r="R32" s="166">
        <v>6</v>
      </c>
      <c r="S32" s="240">
        <v>98</v>
      </c>
      <c r="T32" s="167">
        <v>2</v>
      </c>
      <c r="U32" s="240">
        <v>95</v>
      </c>
      <c r="V32" s="168">
        <v>2</v>
      </c>
      <c r="W32" s="240">
        <v>70543</v>
      </c>
      <c r="X32" s="167">
        <v>1</v>
      </c>
      <c r="Y32" s="240">
        <v>23754</v>
      </c>
      <c r="Z32" s="169">
        <v>1</v>
      </c>
      <c r="AA32" s="240">
        <v>99</v>
      </c>
      <c r="AB32" s="168">
        <v>1</v>
      </c>
      <c r="AC32" s="170">
        <v>7</v>
      </c>
      <c r="AD32" s="240">
        <v>6735</v>
      </c>
      <c r="AE32" s="171">
        <v>4.5384097035040432</v>
      </c>
      <c r="AF32" s="172">
        <v>1</v>
      </c>
      <c r="AG32" s="240">
        <v>3752</v>
      </c>
      <c r="AH32" s="173">
        <v>4.0257510729613735</v>
      </c>
      <c r="AI32" s="245">
        <v>1</v>
      </c>
      <c r="AJ32" s="240">
        <v>2685</v>
      </c>
      <c r="AK32" s="173">
        <v>55.9375</v>
      </c>
      <c r="AL32" s="175">
        <v>1</v>
      </c>
      <c r="AM32" s="176">
        <v>3</v>
      </c>
      <c r="AN32" s="177">
        <v>1</v>
      </c>
      <c r="AO32" s="178">
        <v>1</v>
      </c>
      <c r="AP32" s="178">
        <v>1</v>
      </c>
      <c r="AQ32" s="178">
        <v>2</v>
      </c>
      <c r="AR32" s="178">
        <v>1</v>
      </c>
      <c r="AS32" s="179">
        <v>2</v>
      </c>
      <c r="AT32" s="176">
        <v>8</v>
      </c>
      <c r="AU32" s="180">
        <v>24</v>
      </c>
      <c r="AV32" s="181">
        <v>0.96</v>
      </c>
      <c r="AW32" s="96" t="s">
        <v>202</v>
      </c>
    </row>
    <row r="33" spans="1:49" s="182" customFormat="1" ht="15" customHeight="1" x14ac:dyDescent="0.25">
      <c r="A33" s="214">
        <v>29</v>
      </c>
      <c r="B33" s="140" t="s">
        <v>94</v>
      </c>
      <c r="C33" s="140" t="s">
        <v>235</v>
      </c>
      <c r="D33" s="285">
        <v>148</v>
      </c>
      <c r="E33" s="240">
        <v>160</v>
      </c>
      <c r="F33" s="162">
        <v>1</v>
      </c>
      <c r="G33" s="285">
        <v>3465</v>
      </c>
      <c r="H33" s="240">
        <v>3550</v>
      </c>
      <c r="I33" s="163">
        <v>1</v>
      </c>
      <c r="J33" s="285">
        <v>100</v>
      </c>
      <c r="K33" s="240">
        <v>100</v>
      </c>
      <c r="L33" s="164">
        <v>1</v>
      </c>
      <c r="M33" s="240">
        <v>5150</v>
      </c>
      <c r="N33" s="240">
        <v>99</v>
      </c>
      <c r="O33" s="165">
        <v>2</v>
      </c>
      <c r="P33" s="240">
        <v>542</v>
      </c>
      <c r="Q33" s="165">
        <v>1</v>
      </c>
      <c r="R33" s="166">
        <v>6</v>
      </c>
      <c r="S33" s="240">
        <v>98</v>
      </c>
      <c r="T33" s="167">
        <v>2</v>
      </c>
      <c r="U33" s="240">
        <v>96</v>
      </c>
      <c r="V33" s="168">
        <v>2</v>
      </c>
      <c r="W33" s="240">
        <v>192780</v>
      </c>
      <c r="X33" s="167">
        <v>1</v>
      </c>
      <c r="Y33" s="240">
        <v>107307</v>
      </c>
      <c r="Z33" s="169">
        <v>1</v>
      </c>
      <c r="AA33" s="240">
        <v>100</v>
      </c>
      <c r="AB33" s="168">
        <v>1</v>
      </c>
      <c r="AC33" s="170">
        <v>7</v>
      </c>
      <c r="AD33" s="240">
        <v>61745</v>
      </c>
      <c r="AE33" s="171">
        <v>11.989320388349515</v>
      </c>
      <c r="AF33" s="172">
        <v>1</v>
      </c>
      <c r="AG33" s="240">
        <v>44201</v>
      </c>
      <c r="AH33" s="173">
        <v>12.450985915492957</v>
      </c>
      <c r="AI33" s="174">
        <v>1</v>
      </c>
      <c r="AJ33" s="240">
        <v>8779</v>
      </c>
      <c r="AK33" s="173">
        <v>54.868749999999999</v>
      </c>
      <c r="AL33" s="175">
        <v>1</v>
      </c>
      <c r="AM33" s="176">
        <v>3</v>
      </c>
      <c r="AN33" s="177">
        <v>1</v>
      </c>
      <c r="AO33" s="178">
        <v>1</v>
      </c>
      <c r="AP33" s="178">
        <v>1</v>
      </c>
      <c r="AQ33" s="178">
        <v>2</v>
      </c>
      <c r="AR33" s="178">
        <v>1</v>
      </c>
      <c r="AS33" s="179">
        <v>2</v>
      </c>
      <c r="AT33" s="176">
        <v>8</v>
      </c>
      <c r="AU33" s="180">
        <v>24</v>
      </c>
      <c r="AV33" s="181">
        <v>0.96</v>
      </c>
      <c r="AW33" s="95" t="s">
        <v>208</v>
      </c>
    </row>
    <row r="34" spans="1:49" s="182" customFormat="1" x14ac:dyDescent="0.25">
      <c r="A34" s="214">
        <v>30</v>
      </c>
      <c r="B34" s="140" t="s">
        <v>95</v>
      </c>
      <c r="C34" s="140" t="s">
        <v>235</v>
      </c>
      <c r="D34" s="285">
        <v>57</v>
      </c>
      <c r="E34" s="240">
        <v>61</v>
      </c>
      <c r="F34" s="162">
        <v>1</v>
      </c>
      <c r="G34" s="285">
        <v>1548</v>
      </c>
      <c r="H34" s="240">
        <v>1564</v>
      </c>
      <c r="I34" s="163">
        <v>1</v>
      </c>
      <c r="J34" s="285">
        <v>46</v>
      </c>
      <c r="K34" s="240">
        <v>46</v>
      </c>
      <c r="L34" s="164">
        <v>1</v>
      </c>
      <c r="M34" s="240">
        <v>2570</v>
      </c>
      <c r="N34" s="240">
        <v>100</v>
      </c>
      <c r="O34" s="165">
        <v>2</v>
      </c>
      <c r="P34" s="240">
        <v>406</v>
      </c>
      <c r="Q34" s="165">
        <v>1</v>
      </c>
      <c r="R34" s="166">
        <v>6</v>
      </c>
      <c r="S34" s="240">
        <v>99</v>
      </c>
      <c r="T34" s="167">
        <v>2</v>
      </c>
      <c r="U34" s="240">
        <v>99</v>
      </c>
      <c r="V34" s="168">
        <v>2</v>
      </c>
      <c r="W34" s="240">
        <v>90512</v>
      </c>
      <c r="X34" s="167">
        <v>1</v>
      </c>
      <c r="Y34" s="240">
        <v>39480</v>
      </c>
      <c r="Z34" s="169">
        <v>1</v>
      </c>
      <c r="AA34" s="240">
        <v>100</v>
      </c>
      <c r="AB34" s="168">
        <v>1</v>
      </c>
      <c r="AC34" s="170">
        <v>7</v>
      </c>
      <c r="AD34" s="240">
        <v>18163</v>
      </c>
      <c r="AE34" s="171">
        <v>7.067315175097276</v>
      </c>
      <c r="AF34" s="172">
        <v>1</v>
      </c>
      <c r="AG34" s="240">
        <v>5643</v>
      </c>
      <c r="AH34" s="186">
        <v>3.6080562659846547</v>
      </c>
      <c r="AI34" s="245">
        <v>1</v>
      </c>
      <c r="AJ34" s="240">
        <v>4308</v>
      </c>
      <c r="AK34" s="173">
        <v>70.622950819672127</v>
      </c>
      <c r="AL34" s="175">
        <v>1</v>
      </c>
      <c r="AM34" s="176">
        <v>3</v>
      </c>
      <c r="AN34" s="177">
        <v>1</v>
      </c>
      <c r="AO34" s="178">
        <v>0</v>
      </c>
      <c r="AP34" s="178">
        <v>1</v>
      </c>
      <c r="AQ34" s="178">
        <v>2</v>
      </c>
      <c r="AR34" s="178">
        <v>2</v>
      </c>
      <c r="AS34" s="179">
        <v>2</v>
      </c>
      <c r="AT34" s="176">
        <v>8</v>
      </c>
      <c r="AU34" s="180">
        <v>24</v>
      </c>
      <c r="AV34" s="181">
        <v>0.96</v>
      </c>
      <c r="AW34" s="96" t="s">
        <v>209</v>
      </c>
    </row>
    <row r="35" spans="1:49" s="182" customFormat="1" ht="15" customHeight="1" x14ac:dyDescent="0.25">
      <c r="A35" s="214">
        <v>31</v>
      </c>
      <c r="B35" s="140" t="s">
        <v>238</v>
      </c>
      <c r="C35" s="140" t="s">
        <v>237</v>
      </c>
      <c r="D35" s="285">
        <v>65</v>
      </c>
      <c r="E35" s="240">
        <v>81</v>
      </c>
      <c r="F35" s="162">
        <v>1</v>
      </c>
      <c r="G35" s="285">
        <v>1369</v>
      </c>
      <c r="H35" s="240">
        <v>1373</v>
      </c>
      <c r="I35" s="163">
        <v>1</v>
      </c>
      <c r="J35" s="285">
        <v>43</v>
      </c>
      <c r="K35" s="240">
        <v>43</v>
      </c>
      <c r="L35" s="164">
        <v>1</v>
      </c>
      <c r="M35" s="240">
        <v>1841</v>
      </c>
      <c r="N35" s="240">
        <v>100</v>
      </c>
      <c r="O35" s="165">
        <v>2</v>
      </c>
      <c r="P35" s="240">
        <v>1060</v>
      </c>
      <c r="Q35" s="165">
        <v>1</v>
      </c>
      <c r="R35" s="166">
        <v>6</v>
      </c>
      <c r="S35" s="240">
        <v>97</v>
      </c>
      <c r="T35" s="167">
        <v>2</v>
      </c>
      <c r="U35" s="240">
        <v>95</v>
      </c>
      <c r="V35" s="168">
        <v>2</v>
      </c>
      <c r="W35" s="240">
        <v>58401</v>
      </c>
      <c r="X35" s="167">
        <v>1</v>
      </c>
      <c r="Y35" s="240">
        <v>43948</v>
      </c>
      <c r="Z35" s="169">
        <v>1</v>
      </c>
      <c r="AA35" s="240">
        <v>97</v>
      </c>
      <c r="AB35" s="168">
        <v>1</v>
      </c>
      <c r="AC35" s="170">
        <v>7</v>
      </c>
      <c r="AD35" s="240">
        <v>22454</v>
      </c>
      <c r="AE35" s="171">
        <v>12.19663226507333</v>
      </c>
      <c r="AF35" s="172">
        <v>1</v>
      </c>
      <c r="AG35" s="240">
        <v>14086</v>
      </c>
      <c r="AH35" s="173">
        <v>10.259286234522943</v>
      </c>
      <c r="AI35" s="174">
        <v>1</v>
      </c>
      <c r="AJ35" s="240">
        <v>4009</v>
      </c>
      <c r="AK35" s="173">
        <v>49.493827160493829</v>
      </c>
      <c r="AL35" s="175">
        <v>1</v>
      </c>
      <c r="AM35" s="176">
        <v>3</v>
      </c>
      <c r="AN35" s="177">
        <v>0</v>
      </c>
      <c r="AO35" s="178">
        <v>0</v>
      </c>
      <c r="AP35" s="178">
        <v>1</v>
      </c>
      <c r="AQ35" s="178">
        <v>2</v>
      </c>
      <c r="AR35" s="178">
        <v>2</v>
      </c>
      <c r="AS35" s="179">
        <v>2</v>
      </c>
      <c r="AT35" s="176">
        <v>7</v>
      </c>
      <c r="AU35" s="180">
        <v>23</v>
      </c>
      <c r="AV35" s="181">
        <v>0.92</v>
      </c>
      <c r="AW35" s="95" t="s">
        <v>129</v>
      </c>
    </row>
    <row r="36" spans="1:49" s="182" customFormat="1" ht="15" customHeight="1" x14ac:dyDescent="0.25">
      <c r="A36" s="214">
        <v>32</v>
      </c>
      <c r="B36" s="140" t="s">
        <v>21</v>
      </c>
      <c r="C36" s="140" t="s">
        <v>239</v>
      </c>
      <c r="D36" s="285">
        <v>74</v>
      </c>
      <c r="E36" s="240">
        <v>79</v>
      </c>
      <c r="F36" s="162">
        <v>1</v>
      </c>
      <c r="G36" s="285">
        <v>1550</v>
      </c>
      <c r="H36" s="240">
        <v>1553</v>
      </c>
      <c r="I36" s="163">
        <v>1</v>
      </c>
      <c r="J36" s="285">
        <v>47</v>
      </c>
      <c r="K36" s="240">
        <v>47</v>
      </c>
      <c r="L36" s="164">
        <v>1</v>
      </c>
      <c r="M36" s="240">
        <v>2034</v>
      </c>
      <c r="N36" s="240">
        <v>100</v>
      </c>
      <c r="O36" s="165">
        <v>2</v>
      </c>
      <c r="P36" s="240">
        <v>524</v>
      </c>
      <c r="Q36" s="165">
        <v>1</v>
      </c>
      <c r="R36" s="166">
        <v>6</v>
      </c>
      <c r="S36" s="240">
        <v>98</v>
      </c>
      <c r="T36" s="167">
        <v>2</v>
      </c>
      <c r="U36" s="240">
        <v>96</v>
      </c>
      <c r="V36" s="168">
        <v>2</v>
      </c>
      <c r="W36" s="240">
        <v>88465</v>
      </c>
      <c r="X36" s="167">
        <v>1</v>
      </c>
      <c r="Y36" s="240">
        <v>60619</v>
      </c>
      <c r="Z36" s="169">
        <v>1</v>
      </c>
      <c r="AA36" s="240">
        <v>100</v>
      </c>
      <c r="AB36" s="168">
        <v>1</v>
      </c>
      <c r="AC36" s="170">
        <v>7</v>
      </c>
      <c r="AD36" s="240">
        <v>50693</v>
      </c>
      <c r="AE36" s="171">
        <v>24.922812192723697</v>
      </c>
      <c r="AF36" s="172">
        <v>1</v>
      </c>
      <c r="AG36" s="240">
        <v>33925</v>
      </c>
      <c r="AH36" s="173">
        <v>21.844816484224083</v>
      </c>
      <c r="AI36" s="174">
        <v>1</v>
      </c>
      <c r="AJ36" s="240">
        <v>6342</v>
      </c>
      <c r="AK36" s="173">
        <v>80.278481012658233</v>
      </c>
      <c r="AL36" s="175">
        <v>1</v>
      </c>
      <c r="AM36" s="176">
        <v>3</v>
      </c>
      <c r="AN36" s="177">
        <v>1</v>
      </c>
      <c r="AO36" s="178">
        <v>1</v>
      </c>
      <c r="AP36" s="178">
        <v>1</v>
      </c>
      <c r="AQ36" s="178">
        <v>1</v>
      </c>
      <c r="AR36" s="178">
        <v>1</v>
      </c>
      <c r="AS36" s="179">
        <v>2</v>
      </c>
      <c r="AT36" s="176">
        <v>7</v>
      </c>
      <c r="AU36" s="180">
        <v>23</v>
      </c>
      <c r="AV36" s="181">
        <v>0.92</v>
      </c>
      <c r="AW36" s="95" t="s">
        <v>135</v>
      </c>
    </row>
    <row r="37" spans="1:49" s="182" customFormat="1" x14ac:dyDescent="0.25">
      <c r="A37" s="214">
        <v>33</v>
      </c>
      <c r="B37" s="140" t="s">
        <v>23</v>
      </c>
      <c r="C37" s="140" t="s">
        <v>239</v>
      </c>
      <c r="D37" s="285">
        <v>82</v>
      </c>
      <c r="E37" s="240">
        <v>80</v>
      </c>
      <c r="F37" s="162">
        <v>1</v>
      </c>
      <c r="G37" s="285">
        <v>1604</v>
      </c>
      <c r="H37" s="240">
        <v>1610</v>
      </c>
      <c r="I37" s="163">
        <v>1</v>
      </c>
      <c r="J37" s="285">
        <v>50</v>
      </c>
      <c r="K37" s="240">
        <v>50</v>
      </c>
      <c r="L37" s="164">
        <v>1</v>
      </c>
      <c r="M37" s="240">
        <v>2620</v>
      </c>
      <c r="N37" s="240">
        <v>100</v>
      </c>
      <c r="O37" s="165">
        <v>2</v>
      </c>
      <c r="P37" s="240">
        <v>791</v>
      </c>
      <c r="Q37" s="165">
        <v>1</v>
      </c>
      <c r="R37" s="166">
        <v>6</v>
      </c>
      <c r="S37" s="240">
        <v>99</v>
      </c>
      <c r="T37" s="167">
        <v>2</v>
      </c>
      <c r="U37" s="240">
        <v>99</v>
      </c>
      <c r="V37" s="168">
        <v>2</v>
      </c>
      <c r="W37" s="240">
        <v>102600</v>
      </c>
      <c r="X37" s="167">
        <v>1</v>
      </c>
      <c r="Y37" s="240">
        <v>55914</v>
      </c>
      <c r="Z37" s="169">
        <v>1</v>
      </c>
      <c r="AA37" s="240">
        <v>100</v>
      </c>
      <c r="AB37" s="168">
        <v>1</v>
      </c>
      <c r="AC37" s="170">
        <v>7</v>
      </c>
      <c r="AD37" s="240">
        <v>22461</v>
      </c>
      <c r="AE37" s="171">
        <v>8.5729007633587795</v>
      </c>
      <c r="AF37" s="172">
        <v>1</v>
      </c>
      <c r="AG37" s="240">
        <v>15461</v>
      </c>
      <c r="AH37" s="173">
        <v>9.6031055900621123</v>
      </c>
      <c r="AI37" s="174">
        <v>1</v>
      </c>
      <c r="AJ37" s="240">
        <v>5452</v>
      </c>
      <c r="AK37" s="173">
        <v>68.150000000000006</v>
      </c>
      <c r="AL37" s="175">
        <v>1</v>
      </c>
      <c r="AM37" s="176">
        <v>3</v>
      </c>
      <c r="AN37" s="177">
        <v>0</v>
      </c>
      <c r="AO37" s="178">
        <v>0</v>
      </c>
      <c r="AP37" s="178">
        <v>1</v>
      </c>
      <c r="AQ37" s="178">
        <v>2</v>
      </c>
      <c r="AR37" s="178">
        <v>2</v>
      </c>
      <c r="AS37" s="179">
        <v>2</v>
      </c>
      <c r="AT37" s="176">
        <v>7</v>
      </c>
      <c r="AU37" s="180">
        <v>23</v>
      </c>
      <c r="AV37" s="181">
        <v>0.92</v>
      </c>
      <c r="AW37" s="95" t="s">
        <v>137</v>
      </c>
    </row>
    <row r="38" spans="1:49" s="182" customFormat="1" ht="15" customHeight="1" x14ac:dyDescent="0.25">
      <c r="A38" s="214">
        <v>34</v>
      </c>
      <c r="B38" s="140" t="s">
        <v>26</v>
      </c>
      <c r="C38" s="140" t="s">
        <v>234</v>
      </c>
      <c r="D38" s="285">
        <v>61</v>
      </c>
      <c r="E38" s="240">
        <v>68</v>
      </c>
      <c r="F38" s="162">
        <v>1</v>
      </c>
      <c r="G38" s="285">
        <v>981</v>
      </c>
      <c r="H38" s="240">
        <v>959</v>
      </c>
      <c r="I38" s="163">
        <v>1</v>
      </c>
      <c r="J38" s="285">
        <v>37</v>
      </c>
      <c r="K38" s="240">
        <v>37</v>
      </c>
      <c r="L38" s="164">
        <v>1</v>
      </c>
      <c r="M38" s="240">
        <v>1585</v>
      </c>
      <c r="N38" s="240">
        <v>100</v>
      </c>
      <c r="O38" s="165">
        <v>2</v>
      </c>
      <c r="P38" s="240">
        <v>707</v>
      </c>
      <c r="Q38" s="165">
        <v>1</v>
      </c>
      <c r="R38" s="166">
        <v>6</v>
      </c>
      <c r="S38" s="240">
        <v>100</v>
      </c>
      <c r="T38" s="167">
        <v>2</v>
      </c>
      <c r="U38" s="240">
        <v>98</v>
      </c>
      <c r="V38" s="168">
        <v>2</v>
      </c>
      <c r="W38" s="240">
        <v>69674</v>
      </c>
      <c r="X38" s="167">
        <v>1</v>
      </c>
      <c r="Y38" s="240">
        <v>27520</v>
      </c>
      <c r="Z38" s="169">
        <v>1</v>
      </c>
      <c r="AA38" s="240">
        <v>98</v>
      </c>
      <c r="AB38" s="168">
        <v>1</v>
      </c>
      <c r="AC38" s="170">
        <v>7</v>
      </c>
      <c r="AD38" s="240">
        <v>20955</v>
      </c>
      <c r="AE38" s="171">
        <v>13.220820189274448</v>
      </c>
      <c r="AF38" s="172">
        <v>1</v>
      </c>
      <c r="AG38" s="240">
        <v>12505</v>
      </c>
      <c r="AH38" s="173">
        <v>13.039624608967674</v>
      </c>
      <c r="AI38" s="174">
        <v>1</v>
      </c>
      <c r="AJ38" s="240">
        <v>3291</v>
      </c>
      <c r="AK38" s="173">
        <v>48.397058823529413</v>
      </c>
      <c r="AL38" s="175">
        <v>1</v>
      </c>
      <c r="AM38" s="176">
        <v>3</v>
      </c>
      <c r="AN38" s="177">
        <v>1</v>
      </c>
      <c r="AO38" s="178">
        <v>0</v>
      </c>
      <c r="AP38" s="178">
        <v>1</v>
      </c>
      <c r="AQ38" s="178">
        <v>1</v>
      </c>
      <c r="AR38" s="178">
        <v>2</v>
      </c>
      <c r="AS38" s="179">
        <v>2</v>
      </c>
      <c r="AT38" s="176">
        <v>7</v>
      </c>
      <c r="AU38" s="180">
        <v>23</v>
      </c>
      <c r="AV38" s="181">
        <v>0.92</v>
      </c>
      <c r="AW38" s="95" t="s">
        <v>140</v>
      </c>
    </row>
    <row r="39" spans="1:49" s="182" customFormat="1" ht="15" customHeight="1" x14ac:dyDescent="0.25">
      <c r="A39" s="214">
        <v>35</v>
      </c>
      <c r="B39" s="140" t="s">
        <v>27</v>
      </c>
      <c r="C39" s="140" t="s">
        <v>234</v>
      </c>
      <c r="D39" s="285">
        <v>86</v>
      </c>
      <c r="E39" s="240">
        <v>88</v>
      </c>
      <c r="F39" s="162">
        <v>1</v>
      </c>
      <c r="G39" s="285">
        <v>1985</v>
      </c>
      <c r="H39" s="240">
        <v>1983</v>
      </c>
      <c r="I39" s="163">
        <v>1</v>
      </c>
      <c r="J39" s="285">
        <v>63</v>
      </c>
      <c r="K39" s="240">
        <v>63</v>
      </c>
      <c r="L39" s="164">
        <v>1</v>
      </c>
      <c r="M39" s="240">
        <v>2559</v>
      </c>
      <c r="N39" s="240">
        <v>100</v>
      </c>
      <c r="O39" s="165">
        <v>2</v>
      </c>
      <c r="P39" s="240">
        <v>1147</v>
      </c>
      <c r="Q39" s="165">
        <v>1</v>
      </c>
      <c r="R39" s="166">
        <v>6</v>
      </c>
      <c r="S39" s="240">
        <v>99</v>
      </c>
      <c r="T39" s="167">
        <v>2</v>
      </c>
      <c r="U39" s="240">
        <v>94</v>
      </c>
      <c r="V39" s="168">
        <v>2</v>
      </c>
      <c r="W39" s="240">
        <v>111411</v>
      </c>
      <c r="X39" s="167">
        <v>1</v>
      </c>
      <c r="Y39" s="240">
        <v>59598</v>
      </c>
      <c r="Z39" s="169">
        <v>1</v>
      </c>
      <c r="AA39" s="240">
        <v>100</v>
      </c>
      <c r="AB39" s="168">
        <v>1</v>
      </c>
      <c r="AC39" s="170">
        <v>7</v>
      </c>
      <c r="AD39" s="240">
        <v>48754</v>
      </c>
      <c r="AE39" s="171">
        <v>19.051973427119968</v>
      </c>
      <c r="AF39" s="172">
        <v>1</v>
      </c>
      <c r="AG39" s="240">
        <v>21811</v>
      </c>
      <c r="AH39" s="173">
        <v>10.99899142713061</v>
      </c>
      <c r="AI39" s="174">
        <v>1</v>
      </c>
      <c r="AJ39" s="240">
        <v>4715</v>
      </c>
      <c r="AK39" s="173">
        <v>53.579545454545453</v>
      </c>
      <c r="AL39" s="175">
        <v>1</v>
      </c>
      <c r="AM39" s="176">
        <v>3</v>
      </c>
      <c r="AN39" s="177">
        <v>1</v>
      </c>
      <c r="AO39" s="178">
        <v>0</v>
      </c>
      <c r="AP39" s="178">
        <v>1</v>
      </c>
      <c r="AQ39" s="178">
        <v>2</v>
      </c>
      <c r="AR39" s="178">
        <v>1</v>
      </c>
      <c r="AS39" s="179">
        <v>2</v>
      </c>
      <c r="AT39" s="176">
        <v>7</v>
      </c>
      <c r="AU39" s="180">
        <v>23</v>
      </c>
      <c r="AV39" s="181">
        <v>0.92</v>
      </c>
      <c r="AW39" s="95" t="s">
        <v>141</v>
      </c>
    </row>
    <row r="40" spans="1:49" s="182" customFormat="1" ht="15" customHeight="1" x14ac:dyDescent="0.25">
      <c r="A40" s="214">
        <v>36</v>
      </c>
      <c r="B40" s="140" t="s">
        <v>33</v>
      </c>
      <c r="C40" s="140" t="s">
        <v>234</v>
      </c>
      <c r="D40" s="285">
        <v>59</v>
      </c>
      <c r="E40" s="240">
        <v>66</v>
      </c>
      <c r="F40" s="162">
        <v>1</v>
      </c>
      <c r="G40" s="285">
        <v>1099</v>
      </c>
      <c r="H40" s="240">
        <v>1098</v>
      </c>
      <c r="I40" s="163">
        <v>1</v>
      </c>
      <c r="J40" s="285">
        <v>40</v>
      </c>
      <c r="K40" s="240">
        <v>40</v>
      </c>
      <c r="L40" s="164">
        <v>1</v>
      </c>
      <c r="M40" s="240">
        <v>1342</v>
      </c>
      <c r="N40" s="240">
        <v>100</v>
      </c>
      <c r="O40" s="165">
        <v>2</v>
      </c>
      <c r="P40" s="240">
        <v>811</v>
      </c>
      <c r="Q40" s="165">
        <v>1</v>
      </c>
      <c r="R40" s="166">
        <v>6</v>
      </c>
      <c r="S40" s="240">
        <v>97</v>
      </c>
      <c r="T40" s="167">
        <v>2</v>
      </c>
      <c r="U40" s="240">
        <v>97</v>
      </c>
      <c r="V40" s="168">
        <v>2</v>
      </c>
      <c r="W40" s="240">
        <v>70342</v>
      </c>
      <c r="X40" s="167">
        <v>1</v>
      </c>
      <c r="Y40" s="240">
        <v>42888</v>
      </c>
      <c r="Z40" s="169">
        <v>1</v>
      </c>
      <c r="AA40" s="240">
        <v>98</v>
      </c>
      <c r="AB40" s="168">
        <v>1</v>
      </c>
      <c r="AC40" s="170">
        <v>7</v>
      </c>
      <c r="AD40" s="240">
        <v>10607</v>
      </c>
      <c r="AE40" s="171">
        <v>7.9038748137108792</v>
      </c>
      <c r="AF40" s="172">
        <v>1</v>
      </c>
      <c r="AG40" s="240">
        <v>5416</v>
      </c>
      <c r="AH40" s="173">
        <v>4.9326047358834249</v>
      </c>
      <c r="AI40" s="174">
        <v>1</v>
      </c>
      <c r="AJ40" s="240">
        <v>2732</v>
      </c>
      <c r="AK40" s="173">
        <v>41.393939393939391</v>
      </c>
      <c r="AL40" s="175">
        <v>1</v>
      </c>
      <c r="AM40" s="176">
        <v>3</v>
      </c>
      <c r="AN40" s="177">
        <v>1</v>
      </c>
      <c r="AO40" s="178">
        <v>0</v>
      </c>
      <c r="AP40" s="178">
        <v>1</v>
      </c>
      <c r="AQ40" s="178">
        <v>1</v>
      </c>
      <c r="AR40" s="178">
        <v>2</v>
      </c>
      <c r="AS40" s="179">
        <v>2</v>
      </c>
      <c r="AT40" s="176">
        <v>7</v>
      </c>
      <c r="AU40" s="180">
        <v>23</v>
      </c>
      <c r="AV40" s="181">
        <v>0.92</v>
      </c>
      <c r="AW40" s="95" t="s">
        <v>147</v>
      </c>
    </row>
    <row r="41" spans="1:49" s="182" customFormat="1" ht="15" customHeight="1" x14ac:dyDescent="0.25">
      <c r="A41" s="214">
        <v>37</v>
      </c>
      <c r="B41" s="140" t="s">
        <v>35</v>
      </c>
      <c r="C41" s="140" t="s">
        <v>234</v>
      </c>
      <c r="D41" s="285">
        <v>45</v>
      </c>
      <c r="E41" s="240">
        <v>48</v>
      </c>
      <c r="F41" s="162">
        <v>1</v>
      </c>
      <c r="G41" s="285">
        <v>1104</v>
      </c>
      <c r="H41" s="240">
        <v>1105</v>
      </c>
      <c r="I41" s="163">
        <v>1</v>
      </c>
      <c r="J41" s="285">
        <v>36</v>
      </c>
      <c r="K41" s="240">
        <v>36</v>
      </c>
      <c r="L41" s="164">
        <v>1</v>
      </c>
      <c r="M41" s="240">
        <v>1124</v>
      </c>
      <c r="N41" s="240">
        <v>100</v>
      </c>
      <c r="O41" s="165">
        <v>2</v>
      </c>
      <c r="P41" s="240">
        <v>988</v>
      </c>
      <c r="Q41" s="165">
        <v>1</v>
      </c>
      <c r="R41" s="166">
        <v>6</v>
      </c>
      <c r="S41" s="240">
        <v>99</v>
      </c>
      <c r="T41" s="167">
        <v>2</v>
      </c>
      <c r="U41" s="240">
        <v>101</v>
      </c>
      <c r="V41" s="168">
        <v>2</v>
      </c>
      <c r="W41" s="240">
        <v>74218</v>
      </c>
      <c r="X41" s="167">
        <v>1</v>
      </c>
      <c r="Y41" s="240">
        <v>38962</v>
      </c>
      <c r="Z41" s="169">
        <v>1</v>
      </c>
      <c r="AA41" s="240">
        <v>100</v>
      </c>
      <c r="AB41" s="168">
        <v>1</v>
      </c>
      <c r="AC41" s="170">
        <v>7</v>
      </c>
      <c r="AD41" s="240">
        <v>25871</v>
      </c>
      <c r="AE41" s="171">
        <v>23.016903914590749</v>
      </c>
      <c r="AF41" s="172">
        <v>1</v>
      </c>
      <c r="AG41" s="240">
        <v>24619</v>
      </c>
      <c r="AH41" s="173">
        <v>22.279638009049773</v>
      </c>
      <c r="AI41" s="174">
        <v>1</v>
      </c>
      <c r="AJ41" s="240">
        <v>5816</v>
      </c>
      <c r="AK41" s="173">
        <v>121.16666666666667</v>
      </c>
      <c r="AL41" s="175">
        <v>1</v>
      </c>
      <c r="AM41" s="176">
        <v>3</v>
      </c>
      <c r="AN41" s="177">
        <v>1</v>
      </c>
      <c r="AO41" s="178">
        <v>0</v>
      </c>
      <c r="AP41" s="178">
        <v>1</v>
      </c>
      <c r="AQ41" s="178">
        <v>2</v>
      </c>
      <c r="AR41" s="178">
        <v>1</v>
      </c>
      <c r="AS41" s="179">
        <v>2</v>
      </c>
      <c r="AT41" s="176">
        <v>7</v>
      </c>
      <c r="AU41" s="180">
        <v>23</v>
      </c>
      <c r="AV41" s="181">
        <v>0.92</v>
      </c>
      <c r="AW41" s="95" t="s">
        <v>149</v>
      </c>
    </row>
    <row r="42" spans="1:49" s="182" customFormat="1" ht="15" customHeight="1" x14ac:dyDescent="0.25">
      <c r="A42" s="214">
        <v>38</v>
      </c>
      <c r="B42" s="140" t="s">
        <v>41</v>
      </c>
      <c r="C42" s="140" t="s">
        <v>235</v>
      </c>
      <c r="D42" s="285">
        <v>69</v>
      </c>
      <c r="E42" s="240">
        <v>82</v>
      </c>
      <c r="F42" s="162">
        <v>1</v>
      </c>
      <c r="G42" s="285">
        <v>1871</v>
      </c>
      <c r="H42" s="240">
        <v>1882</v>
      </c>
      <c r="I42" s="163">
        <v>1</v>
      </c>
      <c r="J42" s="285">
        <v>58</v>
      </c>
      <c r="K42" s="240">
        <v>58</v>
      </c>
      <c r="L42" s="164">
        <v>1</v>
      </c>
      <c r="M42" s="240">
        <v>2643</v>
      </c>
      <c r="N42" s="240">
        <v>98</v>
      </c>
      <c r="O42" s="165">
        <v>2</v>
      </c>
      <c r="P42" s="240">
        <v>1069</v>
      </c>
      <c r="Q42" s="165">
        <v>1</v>
      </c>
      <c r="R42" s="166">
        <v>6</v>
      </c>
      <c r="S42" s="240">
        <v>99</v>
      </c>
      <c r="T42" s="167">
        <v>2</v>
      </c>
      <c r="U42" s="240">
        <v>97</v>
      </c>
      <c r="V42" s="168">
        <v>2</v>
      </c>
      <c r="W42" s="240">
        <v>110179</v>
      </c>
      <c r="X42" s="167">
        <v>1</v>
      </c>
      <c r="Y42" s="240">
        <v>63143</v>
      </c>
      <c r="Z42" s="169">
        <v>1</v>
      </c>
      <c r="AA42" s="240">
        <v>100</v>
      </c>
      <c r="AB42" s="168">
        <v>1</v>
      </c>
      <c r="AC42" s="170">
        <v>7</v>
      </c>
      <c r="AD42" s="240">
        <v>35757</v>
      </c>
      <c r="AE42" s="171">
        <v>13.52894438138479</v>
      </c>
      <c r="AF42" s="172">
        <v>1</v>
      </c>
      <c r="AG42" s="240">
        <v>12759</v>
      </c>
      <c r="AH42" s="173">
        <v>6.7794899043570673</v>
      </c>
      <c r="AI42" s="174">
        <v>1</v>
      </c>
      <c r="AJ42" s="240">
        <v>5138</v>
      </c>
      <c r="AK42" s="173">
        <v>62.658536585365852</v>
      </c>
      <c r="AL42" s="175">
        <v>1</v>
      </c>
      <c r="AM42" s="176">
        <v>3</v>
      </c>
      <c r="AN42" s="177">
        <v>1</v>
      </c>
      <c r="AO42" s="178">
        <v>0</v>
      </c>
      <c r="AP42" s="178">
        <v>1</v>
      </c>
      <c r="AQ42" s="178">
        <v>2</v>
      </c>
      <c r="AR42" s="178">
        <v>2</v>
      </c>
      <c r="AS42" s="179">
        <v>1</v>
      </c>
      <c r="AT42" s="176">
        <v>7</v>
      </c>
      <c r="AU42" s="180">
        <v>23</v>
      </c>
      <c r="AV42" s="181">
        <v>0.92</v>
      </c>
      <c r="AW42" s="95" t="s">
        <v>155</v>
      </c>
    </row>
    <row r="43" spans="1:49" s="182" customFormat="1" ht="16.5" customHeight="1" x14ac:dyDescent="0.25">
      <c r="A43" s="214">
        <v>39</v>
      </c>
      <c r="B43" s="140" t="s">
        <v>42</v>
      </c>
      <c r="C43" s="140" t="s">
        <v>235</v>
      </c>
      <c r="D43" s="285">
        <v>61</v>
      </c>
      <c r="E43" s="240">
        <v>67</v>
      </c>
      <c r="F43" s="162">
        <v>1</v>
      </c>
      <c r="G43" s="285">
        <v>1492</v>
      </c>
      <c r="H43" s="240">
        <v>1528</v>
      </c>
      <c r="I43" s="163">
        <v>1</v>
      </c>
      <c r="J43" s="285">
        <v>50</v>
      </c>
      <c r="K43" s="240">
        <v>50</v>
      </c>
      <c r="L43" s="164">
        <v>1</v>
      </c>
      <c r="M43" s="240">
        <v>2169</v>
      </c>
      <c r="N43" s="240">
        <v>97</v>
      </c>
      <c r="O43" s="165">
        <v>2</v>
      </c>
      <c r="P43" s="240">
        <v>1932</v>
      </c>
      <c r="Q43" s="165">
        <v>1</v>
      </c>
      <c r="R43" s="166">
        <v>6</v>
      </c>
      <c r="S43" s="240">
        <v>97</v>
      </c>
      <c r="T43" s="167">
        <v>2</v>
      </c>
      <c r="U43" s="240">
        <v>96</v>
      </c>
      <c r="V43" s="168">
        <v>2</v>
      </c>
      <c r="W43" s="240">
        <v>78342</v>
      </c>
      <c r="X43" s="167">
        <v>1</v>
      </c>
      <c r="Y43" s="240">
        <v>44606</v>
      </c>
      <c r="Z43" s="169">
        <v>1</v>
      </c>
      <c r="AA43" s="240">
        <v>99</v>
      </c>
      <c r="AB43" s="168">
        <v>1</v>
      </c>
      <c r="AC43" s="170">
        <v>7</v>
      </c>
      <c r="AD43" s="240">
        <v>15296</v>
      </c>
      <c r="AE43" s="171">
        <v>7.0520977408944212</v>
      </c>
      <c r="AF43" s="172">
        <v>1</v>
      </c>
      <c r="AG43" s="240">
        <v>10900</v>
      </c>
      <c r="AH43" s="173">
        <v>7.1335078534031418</v>
      </c>
      <c r="AI43" s="174">
        <v>1</v>
      </c>
      <c r="AJ43" s="240">
        <v>4153</v>
      </c>
      <c r="AK43" s="173">
        <v>61.985074626865675</v>
      </c>
      <c r="AL43" s="175">
        <v>1</v>
      </c>
      <c r="AM43" s="176">
        <v>3</v>
      </c>
      <c r="AN43" s="177">
        <v>1</v>
      </c>
      <c r="AO43" s="178">
        <v>0</v>
      </c>
      <c r="AP43" s="178">
        <v>1</v>
      </c>
      <c r="AQ43" s="178">
        <v>2</v>
      </c>
      <c r="AR43" s="178">
        <v>1</v>
      </c>
      <c r="AS43" s="179">
        <v>2</v>
      </c>
      <c r="AT43" s="176">
        <v>7</v>
      </c>
      <c r="AU43" s="180">
        <v>23</v>
      </c>
      <c r="AV43" s="181">
        <v>0.92</v>
      </c>
      <c r="AW43" s="96" t="s">
        <v>156</v>
      </c>
    </row>
    <row r="44" spans="1:49" s="182" customFormat="1" ht="16.5" customHeight="1" x14ac:dyDescent="0.25">
      <c r="A44" s="214">
        <v>40</v>
      </c>
      <c r="B44" s="140" t="s">
        <v>46</v>
      </c>
      <c r="C44" s="140" t="s">
        <v>239</v>
      </c>
      <c r="D44" s="285">
        <v>44</v>
      </c>
      <c r="E44" s="240">
        <v>52</v>
      </c>
      <c r="F44" s="162">
        <v>1</v>
      </c>
      <c r="G44" s="285">
        <v>902</v>
      </c>
      <c r="H44" s="240">
        <v>913</v>
      </c>
      <c r="I44" s="163">
        <v>1</v>
      </c>
      <c r="J44" s="285">
        <v>34</v>
      </c>
      <c r="K44" s="240">
        <v>34</v>
      </c>
      <c r="L44" s="164">
        <v>1</v>
      </c>
      <c r="M44" s="240">
        <v>1290</v>
      </c>
      <c r="N44" s="240">
        <v>100</v>
      </c>
      <c r="O44" s="165">
        <v>2</v>
      </c>
      <c r="P44" s="240">
        <v>1265</v>
      </c>
      <c r="Q44" s="165">
        <v>1</v>
      </c>
      <c r="R44" s="166">
        <v>6</v>
      </c>
      <c r="S44" s="240">
        <v>96</v>
      </c>
      <c r="T44" s="167">
        <v>2</v>
      </c>
      <c r="U44" s="240">
        <v>94</v>
      </c>
      <c r="V44" s="168">
        <v>2</v>
      </c>
      <c r="W44" s="240">
        <v>60172</v>
      </c>
      <c r="X44" s="167">
        <v>1</v>
      </c>
      <c r="Y44" s="240">
        <v>30812</v>
      </c>
      <c r="Z44" s="169">
        <v>1</v>
      </c>
      <c r="AA44" s="240">
        <v>100</v>
      </c>
      <c r="AB44" s="168">
        <v>1</v>
      </c>
      <c r="AC44" s="170">
        <v>7</v>
      </c>
      <c r="AD44" s="240">
        <v>7247</v>
      </c>
      <c r="AE44" s="171">
        <v>5.6178294573643415</v>
      </c>
      <c r="AF44" s="172">
        <v>1</v>
      </c>
      <c r="AG44" s="240">
        <v>4740</v>
      </c>
      <c r="AH44" s="173">
        <v>5.191675794085433</v>
      </c>
      <c r="AI44" s="174">
        <v>1</v>
      </c>
      <c r="AJ44" s="240">
        <v>2825</v>
      </c>
      <c r="AK44" s="173">
        <v>54.32692307692308</v>
      </c>
      <c r="AL44" s="175">
        <v>1</v>
      </c>
      <c r="AM44" s="176">
        <v>3</v>
      </c>
      <c r="AN44" s="177">
        <v>1</v>
      </c>
      <c r="AO44" s="178">
        <v>0</v>
      </c>
      <c r="AP44" s="178">
        <v>1</v>
      </c>
      <c r="AQ44" s="178">
        <v>1</v>
      </c>
      <c r="AR44" s="178">
        <v>2</v>
      </c>
      <c r="AS44" s="179">
        <v>2</v>
      </c>
      <c r="AT44" s="176">
        <v>7</v>
      </c>
      <c r="AU44" s="180">
        <v>23</v>
      </c>
      <c r="AV44" s="181">
        <v>0.92</v>
      </c>
      <c r="AW44" s="96" t="s">
        <v>160</v>
      </c>
    </row>
    <row r="45" spans="1:49" s="183" customFormat="1" ht="15" customHeight="1" x14ac:dyDescent="0.25">
      <c r="A45" s="214">
        <v>41</v>
      </c>
      <c r="B45" s="140" t="s">
        <v>48</v>
      </c>
      <c r="C45" s="140" t="s">
        <v>234</v>
      </c>
      <c r="D45" s="285">
        <v>47</v>
      </c>
      <c r="E45" s="240">
        <v>44</v>
      </c>
      <c r="F45" s="162">
        <v>1</v>
      </c>
      <c r="G45" s="285">
        <v>888</v>
      </c>
      <c r="H45" s="240">
        <v>864</v>
      </c>
      <c r="I45" s="163">
        <v>1</v>
      </c>
      <c r="J45" s="285">
        <v>33</v>
      </c>
      <c r="K45" s="240">
        <v>33</v>
      </c>
      <c r="L45" s="164">
        <v>1</v>
      </c>
      <c r="M45" s="240">
        <v>1401</v>
      </c>
      <c r="N45" s="240">
        <v>100</v>
      </c>
      <c r="O45" s="165">
        <v>2</v>
      </c>
      <c r="P45" s="240">
        <v>563</v>
      </c>
      <c r="Q45" s="165">
        <v>1</v>
      </c>
      <c r="R45" s="166">
        <v>6</v>
      </c>
      <c r="S45" s="240">
        <v>98</v>
      </c>
      <c r="T45" s="167">
        <v>2</v>
      </c>
      <c r="U45" s="240">
        <v>96</v>
      </c>
      <c r="V45" s="168">
        <v>2</v>
      </c>
      <c r="W45" s="240">
        <v>46950</v>
      </c>
      <c r="X45" s="167">
        <v>1</v>
      </c>
      <c r="Y45" s="240">
        <v>33095</v>
      </c>
      <c r="Z45" s="169">
        <v>1</v>
      </c>
      <c r="AA45" s="240">
        <v>100</v>
      </c>
      <c r="AB45" s="168">
        <v>1</v>
      </c>
      <c r="AC45" s="170">
        <v>7</v>
      </c>
      <c r="AD45" s="240">
        <v>4941</v>
      </c>
      <c r="AE45" s="171">
        <v>3.5267665952890792</v>
      </c>
      <c r="AF45" s="172">
        <v>0</v>
      </c>
      <c r="AG45" s="240">
        <v>12645</v>
      </c>
      <c r="AH45" s="173">
        <v>14.635416666666666</v>
      </c>
      <c r="AI45" s="174">
        <v>1</v>
      </c>
      <c r="AJ45" s="240">
        <v>2320</v>
      </c>
      <c r="AK45" s="173">
        <v>52.727272727272727</v>
      </c>
      <c r="AL45" s="175">
        <v>1</v>
      </c>
      <c r="AM45" s="176">
        <v>2</v>
      </c>
      <c r="AN45" s="177">
        <v>1</v>
      </c>
      <c r="AO45" s="178">
        <v>1</v>
      </c>
      <c r="AP45" s="178">
        <v>1</v>
      </c>
      <c r="AQ45" s="178">
        <v>1</v>
      </c>
      <c r="AR45" s="178">
        <v>2</v>
      </c>
      <c r="AS45" s="179">
        <v>2</v>
      </c>
      <c r="AT45" s="176">
        <v>8</v>
      </c>
      <c r="AU45" s="180">
        <v>23</v>
      </c>
      <c r="AV45" s="181">
        <v>0.92</v>
      </c>
      <c r="AW45" s="95" t="s">
        <v>162</v>
      </c>
    </row>
    <row r="46" spans="1:49" s="183" customFormat="1" ht="15" customHeight="1" x14ac:dyDescent="0.25">
      <c r="A46" s="214">
        <v>42</v>
      </c>
      <c r="B46" s="140" t="s">
        <v>49</v>
      </c>
      <c r="C46" s="140" t="s">
        <v>237</v>
      </c>
      <c r="D46" s="285">
        <v>64</v>
      </c>
      <c r="E46" s="240">
        <v>69</v>
      </c>
      <c r="F46" s="162">
        <v>1</v>
      </c>
      <c r="G46" s="285">
        <v>1328</v>
      </c>
      <c r="H46" s="240">
        <v>1322</v>
      </c>
      <c r="I46" s="163">
        <v>1</v>
      </c>
      <c r="J46" s="285">
        <v>43</v>
      </c>
      <c r="K46" s="240">
        <v>43</v>
      </c>
      <c r="L46" s="164">
        <v>1</v>
      </c>
      <c r="M46" s="240">
        <v>1939</v>
      </c>
      <c r="N46" s="240">
        <v>100</v>
      </c>
      <c r="O46" s="165">
        <v>2</v>
      </c>
      <c r="P46" s="240">
        <v>494</v>
      </c>
      <c r="Q46" s="165">
        <v>1</v>
      </c>
      <c r="R46" s="166">
        <v>6</v>
      </c>
      <c r="S46" s="240">
        <v>99</v>
      </c>
      <c r="T46" s="167">
        <v>2</v>
      </c>
      <c r="U46" s="240">
        <v>98</v>
      </c>
      <c r="V46" s="168">
        <v>2</v>
      </c>
      <c r="W46" s="240">
        <v>67255</v>
      </c>
      <c r="X46" s="167">
        <v>1</v>
      </c>
      <c r="Y46" s="240">
        <v>44896</v>
      </c>
      <c r="Z46" s="169">
        <v>1</v>
      </c>
      <c r="AA46" s="240">
        <v>100</v>
      </c>
      <c r="AB46" s="168">
        <v>1</v>
      </c>
      <c r="AC46" s="170">
        <v>7</v>
      </c>
      <c r="AD46" s="240">
        <v>21210</v>
      </c>
      <c r="AE46" s="171">
        <v>10.938628158844764</v>
      </c>
      <c r="AF46" s="172">
        <v>1</v>
      </c>
      <c r="AG46" s="240">
        <v>12991</v>
      </c>
      <c r="AH46" s="173">
        <v>9.8267776096822992</v>
      </c>
      <c r="AI46" s="174">
        <v>1</v>
      </c>
      <c r="AJ46" s="240">
        <v>4018</v>
      </c>
      <c r="AK46" s="173">
        <v>58.231884057971016</v>
      </c>
      <c r="AL46" s="175">
        <v>1</v>
      </c>
      <c r="AM46" s="176">
        <v>3</v>
      </c>
      <c r="AN46" s="177">
        <v>1</v>
      </c>
      <c r="AO46" s="178">
        <v>0</v>
      </c>
      <c r="AP46" s="178">
        <v>1</v>
      </c>
      <c r="AQ46" s="178">
        <v>1</v>
      </c>
      <c r="AR46" s="178">
        <v>2</v>
      </c>
      <c r="AS46" s="179">
        <v>2</v>
      </c>
      <c r="AT46" s="176">
        <v>7</v>
      </c>
      <c r="AU46" s="180">
        <v>23</v>
      </c>
      <c r="AV46" s="181">
        <v>0.92</v>
      </c>
      <c r="AW46" s="95" t="s">
        <v>163</v>
      </c>
    </row>
    <row r="47" spans="1:49" s="182" customFormat="1" ht="16.5" customHeight="1" x14ac:dyDescent="0.25">
      <c r="A47" s="214">
        <v>43</v>
      </c>
      <c r="B47" s="140" t="s">
        <v>61</v>
      </c>
      <c r="C47" s="140" t="s">
        <v>234</v>
      </c>
      <c r="D47" s="285">
        <v>58</v>
      </c>
      <c r="E47" s="240">
        <v>67</v>
      </c>
      <c r="F47" s="162">
        <v>1</v>
      </c>
      <c r="G47" s="285">
        <v>1230</v>
      </c>
      <c r="H47" s="240">
        <v>1227</v>
      </c>
      <c r="I47" s="163">
        <v>1</v>
      </c>
      <c r="J47" s="285">
        <v>43</v>
      </c>
      <c r="K47" s="240">
        <v>43</v>
      </c>
      <c r="L47" s="164">
        <v>1</v>
      </c>
      <c r="M47" s="240">
        <v>1782</v>
      </c>
      <c r="N47" s="240">
        <v>100</v>
      </c>
      <c r="O47" s="165">
        <v>2</v>
      </c>
      <c r="P47" s="240">
        <v>289</v>
      </c>
      <c r="Q47" s="165">
        <v>1</v>
      </c>
      <c r="R47" s="166">
        <v>6</v>
      </c>
      <c r="S47" s="240">
        <v>98</v>
      </c>
      <c r="T47" s="167">
        <v>2</v>
      </c>
      <c r="U47" s="240">
        <v>97</v>
      </c>
      <c r="V47" s="168">
        <v>2</v>
      </c>
      <c r="W47" s="240">
        <v>68959</v>
      </c>
      <c r="X47" s="167">
        <v>1</v>
      </c>
      <c r="Y47" s="240">
        <v>38935</v>
      </c>
      <c r="Z47" s="169">
        <v>1</v>
      </c>
      <c r="AA47" s="240">
        <v>100</v>
      </c>
      <c r="AB47" s="168">
        <v>1</v>
      </c>
      <c r="AC47" s="170">
        <v>7</v>
      </c>
      <c r="AD47" s="240">
        <v>14318</v>
      </c>
      <c r="AE47" s="171">
        <v>8.0347923681257019</v>
      </c>
      <c r="AF47" s="172">
        <v>1</v>
      </c>
      <c r="AG47" s="240">
        <v>11620</v>
      </c>
      <c r="AH47" s="173">
        <v>9.4702526487367571</v>
      </c>
      <c r="AI47" s="174">
        <v>1</v>
      </c>
      <c r="AJ47" s="240">
        <v>3162</v>
      </c>
      <c r="AK47" s="173">
        <v>47.194029850746269</v>
      </c>
      <c r="AL47" s="175">
        <v>1</v>
      </c>
      <c r="AM47" s="176">
        <v>3</v>
      </c>
      <c r="AN47" s="177">
        <v>1</v>
      </c>
      <c r="AO47" s="178">
        <v>0</v>
      </c>
      <c r="AP47" s="178">
        <v>1</v>
      </c>
      <c r="AQ47" s="178">
        <v>2</v>
      </c>
      <c r="AR47" s="178">
        <v>1</v>
      </c>
      <c r="AS47" s="179">
        <v>2</v>
      </c>
      <c r="AT47" s="176">
        <v>7</v>
      </c>
      <c r="AU47" s="180">
        <v>23</v>
      </c>
      <c r="AV47" s="181">
        <v>0.92</v>
      </c>
      <c r="AW47" s="95" t="s">
        <v>175</v>
      </c>
    </row>
    <row r="48" spans="1:49" s="183" customFormat="1" ht="15" customHeight="1" x14ac:dyDescent="0.25">
      <c r="A48" s="214">
        <v>44</v>
      </c>
      <c r="B48" s="140" t="s">
        <v>65</v>
      </c>
      <c r="C48" s="140" t="s">
        <v>239</v>
      </c>
      <c r="D48" s="285">
        <v>104</v>
      </c>
      <c r="E48" s="240">
        <v>112</v>
      </c>
      <c r="F48" s="162">
        <v>1</v>
      </c>
      <c r="G48" s="285">
        <v>2752</v>
      </c>
      <c r="H48" s="240">
        <v>2800</v>
      </c>
      <c r="I48" s="163">
        <v>1</v>
      </c>
      <c r="J48" s="285">
        <v>84</v>
      </c>
      <c r="K48" s="240">
        <v>84</v>
      </c>
      <c r="L48" s="164">
        <v>1</v>
      </c>
      <c r="M48" s="240">
        <v>4569</v>
      </c>
      <c r="N48" s="240">
        <v>100</v>
      </c>
      <c r="O48" s="165">
        <v>2</v>
      </c>
      <c r="P48" s="240">
        <v>1890</v>
      </c>
      <c r="Q48" s="165">
        <v>1</v>
      </c>
      <c r="R48" s="166">
        <v>6</v>
      </c>
      <c r="S48" s="240">
        <v>98</v>
      </c>
      <c r="T48" s="167">
        <v>2</v>
      </c>
      <c r="U48" s="240">
        <v>96</v>
      </c>
      <c r="V48" s="168">
        <v>2</v>
      </c>
      <c r="W48" s="240">
        <v>188873</v>
      </c>
      <c r="X48" s="167">
        <v>1</v>
      </c>
      <c r="Y48" s="240">
        <v>72808</v>
      </c>
      <c r="Z48" s="169">
        <v>1</v>
      </c>
      <c r="AA48" s="240">
        <v>100</v>
      </c>
      <c r="AB48" s="168">
        <v>1</v>
      </c>
      <c r="AC48" s="170">
        <v>7</v>
      </c>
      <c r="AD48" s="240">
        <v>57251</v>
      </c>
      <c r="AE48" s="171">
        <v>12.530312978769972</v>
      </c>
      <c r="AF48" s="172">
        <v>1</v>
      </c>
      <c r="AG48" s="240">
        <v>21925</v>
      </c>
      <c r="AH48" s="173">
        <v>7.8303571428571432</v>
      </c>
      <c r="AI48" s="174">
        <v>1</v>
      </c>
      <c r="AJ48" s="240">
        <v>9666</v>
      </c>
      <c r="AK48" s="173">
        <v>86.303571428571431</v>
      </c>
      <c r="AL48" s="175">
        <v>1</v>
      </c>
      <c r="AM48" s="176">
        <v>3</v>
      </c>
      <c r="AN48" s="177">
        <v>1</v>
      </c>
      <c r="AO48" s="178">
        <v>0</v>
      </c>
      <c r="AP48" s="178">
        <v>1</v>
      </c>
      <c r="AQ48" s="178">
        <v>1</v>
      </c>
      <c r="AR48" s="178">
        <v>2</v>
      </c>
      <c r="AS48" s="179">
        <v>2</v>
      </c>
      <c r="AT48" s="176">
        <v>7</v>
      </c>
      <c r="AU48" s="180">
        <v>23</v>
      </c>
      <c r="AV48" s="181">
        <v>0.92</v>
      </c>
      <c r="AW48" s="96" t="s">
        <v>179</v>
      </c>
    </row>
    <row r="49" spans="1:49" s="183" customFormat="1" ht="15" customHeight="1" x14ac:dyDescent="0.25">
      <c r="A49" s="214">
        <v>45</v>
      </c>
      <c r="B49" s="140" t="s">
        <v>76</v>
      </c>
      <c r="C49" s="140" t="s">
        <v>235</v>
      </c>
      <c r="D49" s="285">
        <v>27</v>
      </c>
      <c r="E49" s="240">
        <v>35</v>
      </c>
      <c r="F49" s="162">
        <v>0</v>
      </c>
      <c r="G49" s="285">
        <v>666</v>
      </c>
      <c r="H49" s="240">
        <v>674</v>
      </c>
      <c r="I49" s="163">
        <v>1</v>
      </c>
      <c r="J49" s="285">
        <v>24</v>
      </c>
      <c r="K49" s="240">
        <v>25</v>
      </c>
      <c r="L49" s="164">
        <v>1</v>
      </c>
      <c r="M49" s="240">
        <v>1004</v>
      </c>
      <c r="N49" s="240">
        <v>97</v>
      </c>
      <c r="O49" s="165">
        <v>2</v>
      </c>
      <c r="P49" s="240">
        <v>367</v>
      </c>
      <c r="Q49" s="165">
        <v>1</v>
      </c>
      <c r="R49" s="166">
        <v>5</v>
      </c>
      <c r="S49" s="240">
        <v>98</v>
      </c>
      <c r="T49" s="167">
        <v>2</v>
      </c>
      <c r="U49" s="240">
        <v>95</v>
      </c>
      <c r="V49" s="168">
        <v>2</v>
      </c>
      <c r="W49" s="240">
        <v>45698</v>
      </c>
      <c r="X49" s="167">
        <v>1</v>
      </c>
      <c r="Y49" s="240">
        <v>19087</v>
      </c>
      <c r="Z49" s="169">
        <v>1</v>
      </c>
      <c r="AA49" s="240">
        <v>100</v>
      </c>
      <c r="AB49" s="168">
        <v>1</v>
      </c>
      <c r="AC49" s="170">
        <v>7</v>
      </c>
      <c r="AD49" s="240">
        <v>4680</v>
      </c>
      <c r="AE49" s="171">
        <v>4.6613545816733071</v>
      </c>
      <c r="AF49" s="172">
        <v>1</v>
      </c>
      <c r="AG49" s="240">
        <v>4920</v>
      </c>
      <c r="AH49" s="173">
        <v>7.2997032640949557</v>
      </c>
      <c r="AI49" s="174">
        <v>1</v>
      </c>
      <c r="AJ49" s="240">
        <v>2121</v>
      </c>
      <c r="AK49" s="173">
        <v>60.6</v>
      </c>
      <c r="AL49" s="175">
        <v>1</v>
      </c>
      <c r="AM49" s="176">
        <v>3</v>
      </c>
      <c r="AN49" s="177">
        <v>1</v>
      </c>
      <c r="AO49" s="178">
        <v>0</v>
      </c>
      <c r="AP49" s="178">
        <v>1</v>
      </c>
      <c r="AQ49" s="178">
        <v>2</v>
      </c>
      <c r="AR49" s="178">
        <v>2</v>
      </c>
      <c r="AS49" s="179">
        <v>2</v>
      </c>
      <c r="AT49" s="176">
        <v>8</v>
      </c>
      <c r="AU49" s="180">
        <v>23</v>
      </c>
      <c r="AV49" s="181">
        <v>0.92</v>
      </c>
      <c r="AW49" s="95" t="s">
        <v>190</v>
      </c>
    </row>
    <row r="50" spans="1:49" s="183" customFormat="1" ht="15" customHeight="1" x14ac:dyDescent="0.25">
      <c r="A50" s="214">
        <v>46</v>
      </c>
      <c r="B50" s="140" t="s">
        <v>78</v>
      </c>
      <c r="C50" s="140" t="s">
        <v>239</v>
      </c>
      <c r="D50" s="285">
        <v>81</v>
      </c>
      <c r="E50" s="240">
        <v>90</v>
      </c>
      <c r="F50" s="162">
        <v>1</v>
      </c>
      <c r="G50" s="285">
        <v>1915</v>
      </c>
      <c r="H50" s="240">
        <v>1875</v>
      </c>
      <c r="I50" s="163">
        <v>1</v>
      </c>
      <c r="J50" s="285">
        <v>62</v>
      </c>
      <c r="K50" s="240">
        <v>62</v>
      </c>
      <c r="L50" s="164">
        <v>1</v>
      </c>
      <c r="M50" s="240">
        <v>2499</v>
      </c>
      <c r="N50" s="240">
        <v>99</v>
      </c>
      <c r="O50" s="165">
        <v>2</v>
      </c>
      <c r="P50" s="240">
        <v>1944</v>
      </c>
      <c r="Q50" s="165">
        <v>1</v>
      </c>
      <c r="R50" s="166">
        <v>6</v>
      </c>
      <c r="S50" s="240">
        <v>97</v>
      </c>
      <c r="T50" s="167">
        <v>2</v>
      </c>
      <c r="U50" s="240">
        <v>94</v>
      </c>
      <c r="V50" s="168">
        <v>2</v>
      </c>
      <c r="W50" s="240">
        <v>112879</v>
      </c>
      <c r="X50" s="167">
        <v>1</v>
      </c>
      <c r="Y50" s="240">
        <v>53124</v>
      </c>
      <c r="Z50" s="169">
        <v>1</v>
      </c>
      <c r="AA50" s="240">
        <v>99</v>
      </c>
      <c r="AB50" s="168">
        <v>1</v>
      </c>
      <c r="AC50" s="170">
        <v>7</v>
      </c>
      <c r="AD50" s="240">
        <v>28544</v>
      </c>
      <c r="AE50" s="171">
        <v>11.422168867547018</v>
      </c>
      <c r="AF50" s="172">
        <v>1</v>
      </c>
      <c r="AG50" s="240">
        <v>4700</v>
      </c>
      <c r="AH50" s="173">
        <v>2.5066666666666668</v>
      </c>
      <c r="AI50" s="174">
        <v>0</v>
      </c>
      <c r="AJ50" s="240">
        <v>5438</v>
      </c>
      <c r="AK50" s="173">
        <v>60.422222222222224</v>
      </c>
      <c r="AL50" s="175">
        <v>1</v>
      </c>
      <c r="AM50" s="176">
        <v>2</v>
      </c>
      <c r="AN50" s="177">
        <v>1</v>
      </c>
      <c r="AO50" s="178">
        <v>0</v>
      </c>
      <c r="AP50" s="178">
        <v>1</v>
      </c>
      <c r="AQ50" s="178">
        <v>2</v>
      </c>
      <c r="AR50" s="178">
        <v>2</v>
      </c>
      <c r="AS50" s="179">
        <v>2</v>
      </c>
      <c r="AT50" s="176">
        <v>8</v>
      </c>
      <c r="AU50" s="180">
        <v>23</v>
      </c>
      <c r="AV50" s="181">
        <v>0.92</v>
      </c>
      <c r="AW50" s="95" t="s">
        <v>192</v>
      </c>
    </row>
    <row r="51" spans="1:49" s="183" customFormat="1" ht="16.5" customHeight="1" x14ac:dyDescent="0.25">
      <c r="A51" s="214">
        <v>47</v>
      </c>
      <c r="B51" s="140" t="s">
        <v>82</v>
      </c>
      <c r="C51" s="140" t="s">
        <v>235</v>
      </c>
      <c r="D51" s="285">
        <v>69</v>
      </c>
      <c r="E51" s="240">
        <v>87</v>
      </c>
      <c r="F51" s="162">
        <v>1</v>
      </c>
      <c r="G51" s="285">
        <v>1844</v>
      </c>
      <c r="H51" s="240">
        <v>1864</v>
      </c>
      <c r="I51" s="163">
        <v>1</v>
      </c>
      <c r="J51" s="285">
        <v>58</v>
      </c>
      <c r="K51" s="240">
        <v>58</v>
      </c>
      <c r="L51" s="164">
        <v>1</v>
      </c>
      <c r="M51" s="240">
        <v>2693</v>
      </c>
      <c r="N51" s="240">
        <v>100</v>
      </c>
      <c r="O51" s="165">
        <v>2</v>
      </c>
      <c r="P51" s="240">
        <v>981</v>
      </c>
      <c r="Q51" s="165">
        <v>1</v>
      </c>
      <c r="R51" s="166">
        <v>6</v>
      </c>
      <c r="S51" s="240">
        <v>99</v>
      </c>
      <c r="T51" s="167">
        <v>2</v>
      </c>
      <c r="U51" s="240">
        <v>98</v>
      </c>
      <c r="V51" s="168">
        <v>2</v>
      </c>
      <c r="W51" s="240">
        <v>117912</v>
      </c>
      <c r="X51" s="167">
        <v>1</v>
      </c>
      <c r="Y51" s="240">
        <v>60431</v>
      </c>
      <c r="Z51" s="169">
        <v>1</v>
      </c>
      <c r="AA51" s="240">
        <v>100</v>
      </c>
      <c r="AB51" s="168">
        <v>1</v>
      </c>
      <c r="AC51" s="170">
        <v>7</v>
      </c>
      <c r="AD51" s="240">
        <v>18474</v>
      </c>
      <c r="AE51" s="171">
        <v>6.8600074266617153</v>
      </c>
      <c r="AF51" s="172">
        <v>1</v>
      </c>
      <c r="AG51" s="240">
        <v>8048</v>
      </c>
      <c r="AH51" s="173">
        <v>4.3175965665236049</v>
      </c>
      <c r="AI51" s="174">
        <v>0</v>
      </c>
      <c r="AJ51" s="240">
        <v>5622</v>
      </c>
      <c r="AK51" s="173">
        <v>64.620689655172413</v>
      </c>
      <c r="AL51" s="175">
        <v>1</v>
      </c>
      <c r="AM51" s="176">
        <v>2</v>
      </c>
      <c r="AN51" s="177">
        <v>1</v>
      </c>
      <c r="AO51" s="178">
        <v>0</v>
      </c>
      <c r="AP51" s="178">
        <v>1</v>
      </c>
      <c r="AQ51" s="178">
        <v>2</v>
      </c>
      <c r="AR51" s="178">
        <v>2</v>
      </c>
      <c r="AS51" s="179">
        <v>2</v>
      </c>
      <c r="AT51" s="176">
        <v>8</v>
      </c>
      <c r="AU51" s="180">
        <v>23</v>
      </c>
      <c r="AV51" s="181">
        <v>0.92</v>
      </c>
      <c r="AW51" s="96" t="s">
        <v>196</v>
      </c>
    </row>
    <row r="52" spans="1:49" s="183" customFormat="1" ht="15" customHeight="1" x14ac:dyDescent="0.25">
      <c r="A52" s="214">
        <v>48</v>
      </c>
      <c r="B52" s="140" t="s">
        <v>89</v>
      </c>
      <c r="C52" s="140" t="s">
        <v>239</v>
      </c>
      <c r="D52" s="285">
        <v>78</v>
      </c>
      <c r="E52" s="240">
        <v>95</v>
      </c>
      <c r="F52" s="162">
        <v>1</v>
      </c>
      <c r="G52" s="285">
        <v>2028</v>
      </c>
      <c r="H52" s="240">
        <v>2040</v>
      </c>
      <c r="I52" s="163">
        <v>1</v>
      </c>
      <c r="J52" s="285">
        <v>65</v>
      </c>
      <c r="K52" s="240">
        <v>65</v>
      </c>
      <c r="L52" s="164">
        <v>1</v>
      </c>
      <c r="M52" s="240">
        <v>2888</v>
      </c>
      <c r="N52" s="240">
        <v>99</v>
      </c>
      <c r="O52" s="165">
        <v>2</v>
      </c>
      <c r="P52" s="240">
        <v>313</v>
      </c>
      <c r="Q52" s="165">
        <v>1</v>
      </c>
      <c r="R52" s="166">
        <v>6</v>
      </c>
      <c r="S52" s="240">
        <v>99</v>
      </c>
      <c r="T52" s="167">
        <v>2</v>
      </c>
      <c r="U52" s="240">
        <v>99</v>
      </c>
      <c r="V52" s="168">
        <v>2</v>
      </c>
      <c r="W52" s="240">
        <v>116299</v>
      </c>
      <c r="X52" s="167">
        <v>1</v>
      </c>
      <c r="Y52" s="240">
        <v>66167</v>
      </c>
      <c r="Z52" s="169">
        <v>1</v>
      </c>
      <c r="AA52" s="240">
        <v>100</v>
      </c>
      <c r="AB52" s="168">
        <v>1</v>
      </c>
      <c r="AC52" s="170">
        <v>7</v>
      </c>
      <c r="AD52" s="240">
        <v>29649</v>
      </c>
      <c r="AE52" s="171">
        <v>10.266274238227147</v>
      </c>
      <c r="AF52" s="172">
        <v>1</v>
      </c>
      <c r="AG52" s="240">
        <v>10267</v>
      </c>
      <c r="AH52" s="173">
        <v>5.0328431372549023</v>
      </c>
      <c r="AI52" s="174">
        <v>1</v>
      </c>
      <c r="AJ52" s="240">
        <v>5480</v>
      </c>
      <c r="AK52" s="173">
        <v>57.684210526315788</v>
      </c>
      <c r="AL52" s="175">
        <v>1</v>
      </c>
      <c r="AM52" s="176">
        <v>3</v>
      </c>
      <c r="AN52" s="177">
        <v>1</v>
      </c>
      <c r="AO52" s="178">
        <v>0</v>
      </c>
      <c r="AP52" s="178">
        <v>1</v>
      </c>
      <c r="AQ52" s="178">
        <v>1</v>
      </c>
      <c r="AR52" s="178">
        <v>2</v>
      </c>
      <c r="AS52" s="179">
        <v>2</v>
      </c>
      <c r="AT52" s="176">
        <v>7</v>
      </c>
      <c r="AU52" s="180">
        <v>23</v>
      </c>
      <c r="AV52" s="181">
        <v>0.92</v>
      </c>
      <c r="AW52" s="95" t="s">
        <v>203</v>
      </c>
    </row>
    <row r="53" spans="1:49" s="183" customFormat="1" ht="15" customHeight="1" x14ac:dyDescent="0.25">
      <c r="A53" s="214">
        <v>49</v>
      </c>
      <c r="B53" s="140" t="s">
        <v>92</v>
      </c>
      <c r="C53" s="140" t="s">
        <v>239</v>
      </c>
      <c r="D53" s="285">
        <v>38</v>
      </c>
      <c r="E53" s="240">
        <v>47</v>
      </c>
      <c r="F53" s="162">
        <v>1</v>
      </c>
      <c r="G53" s="285">
        <v>760</v>
      </c>
      <c r="H53" s="240">
        <v>768</v>
      </c>
      <c r="I53" s="163">
        <v>1</v>
      </c>
      <c r="J53" s="285">
        <v>30</v>
      </c>
      <c r="K53" s="240">
        <v>30</v>
      </c>
      <c r="L53" s="164">
        <v>1</v>
      </c>
      <c r="M53" s="240">
        <v>1208</v>
      </c>
      <c r="N53" s="240">
        <v>100</v>
      </c>
      <c r="O53" s="165">
        <v>2</v>
      </c>
      <c r="P53" s="240">
        <v>623</v>
      </c>
      <c r="Q53" s="165">
        <v>1</v>
      </c>
      <c r="R53" s="166">
        <v>6</v>
      </c>
      <c r="S53" s="240">
        <v>98</v>
      </c>
      <c r="T53" s="167">
        <v>2</v>
      </c>
      <c r="U53" s="240">
        <v>97</v>
      </c>
      <c r="V53" s="168">
        <v>2</v>
      </c>
      <c r="W53" s="240">
        <v>47504</v>
      </c>
      <c r="X53" s="167">
        <v>1</v>
      </c>
      <c r="Y53" s="240">
        <v>24614</v>
      </c>
      <c r="Z53" s="169">
        <v>1</v>
      </c>
      <c r="AA53" s="240">
        <v>98</v>
      </c>
      <c r="AB53" s="168">
        <v>1</v>
      </c>
      <c r="AC53" s="170">
        <v>7</v>
      </c>
      <c r="AD53" s="240">
        <v>3474</v>
      </c>
      <c r="AE53" s="171">
        <v>2.8758278145695364</v>
      </c>
      <c r="AF53" s="172">
        <v>0</v>
      </c>
      <c r="AG53" s="240">
        <v>1786</v>
      </c>
      <c r="AH53" s="173">
        <v>2.3255208333333335</v>
      </c>
      <c r="AI53" s="174">
        <v>0</v>
      </c>
      <c r="AJ53" s="240">
        <v>2169</v>
      </c>
      <c r="AK53" s="173">
        <v>46.148936170212764</v>
      </c>
      <c r="AL53" s="175">
        <v>1</v>
      </c>
      <c r="AM53" s="176">
        <v>1</v>
      </c>
      <c r="AN53" s="177">
        <v>1</v>
      </c>
      <c r="AO53" s="178">
        <v>1</v>
      </c>
      <c r="AP53" s="178">
        <v>1</v>
      </c>
      <c r="AQ53" s="178">
        <v>2</v>
      </c>
      <c r="AR53" s="178">
        <v>2</v>
      </c>
      <c r="AS53" s="179">
        <v>2</v>
      </c>
      <c r="AT53" s="176">
        <v>9</v>
      </c>
      <c r="AU53" s="180">
        <v>23</v>
      </c>
      <c r="AV53" s="181">
        <v>0.92</v>
      </c>
      <c r="AW53" s="96" t="s">
        <v>206</v>
      </c>
    </row>
    <row r="54" spans="1:49" s="183" customFormat="1" ht="16.5" customHeight="1" x14ac:dyDescent="0.25">
      <c r="A54" s="214">
        <v>50</v>
      </c>
      <c r="B54" s="140" t="s">
        <v>93</v>
      </c>
      <c r="C54" s="140" t="s">
        <v>237</v>
      </c>
      <c r="D54" s="285">
        <v>80</v>
      </c>
      <c r="E54" s="240">
        <v>92</v>
      </c>
      <c r="F54" s="162">
        <v>1</v>
      </c>
      <c r="G54" s="285">
        <v>2114</v>
      </c>
      <c r="H54" s="240">
        <v>2123</v>
      </c>
      <c r="I54" s="163">
        <v>1</v>
      </c>
      <c r="J54" s="285">
        <v>64</v>
      </c>
      <c r="K54" s="240">
        <v>64</v>
      </c>
      <c r="L54" s="164">
        <v>1</v>
      </c>
      <c r="M54" s="240">
        <v>3283</v>
      </c>
      <c r="N54" s="240">
        <v>100</v>
      </c>
      <c r="O54" s="165">
        <v>2</v>
      </c>
      <c r="P54" s="240">
        <v>632</v>
      </c>
      <c r="Q54" s="165">
        <v>1</v>
      </c>
      <c r="R54" s="166">
        <v>6</v>
      </c>
      <c r="S54" s="240">
        <v>99</v>
      </c>
      <c r="T54" s="167">
        <v>2</v>
      </c>
      <c r="U54" s="240">
        <v>99</v>
      </c>
      <c r="V54" s="168">
        <v>2</v>
      </c>
      <c r="W54" s="240">
        <v>138552</v>
      </c>
      <c r="X54" s="167">
        <v>1</v>
      </c>
      <c r="Y54" s="240">
        <v>58233</v>
      </c>
      <c r="Z54" s="169">
        <v>1</v>
      </c>
      <c r="AA54" s="240">
        <v>100</v>
      </c>
      <c r="AB54" s="168">
        <v>1</v>
      </c>
      <c r="AC54" s="170">
        <v>7</v>
      </c>
      <c r="AD54" s="240">
        <v>59879</v>
      </c>
      <c r="AE54" s="171">
        <v>18.239110569600975</v>
      </c>
      <c r="AF54" s="172">
        <v>1</v>
      </c>
      <c r="AG54" s="240">
        <v>37260</v>
      </c>
      <c r="AH54" s="173">
        <v>17.550635892604806</v>
      </c>
      <c r="AI54" s="174">
        <v>1</v>
      </c>
      <c r="AJ54" s="240">
        <v>8179</v>
      </c>
      <c r="AK54" s="173">
        <v>88.902173913043484</v>
      </c>
      <c r="AL54" s="175">
        <v>1</v>
      </c>
      <c r="AM54" s="176">
        <v>3</v>
      </c>
      <c r="AN54" s="177">
        <v>1</v>
      </c>
      <c r="AO54" s="178">
        <v>0</v>
      </c>
      <c r="AP54" s="178">
        <v>1</v>
      </c>
      <c r="AQ54" s="178">
        <v>2</v>
      </c>
      <c r="AR54" s="178">
        <v>1</v>
      </c>
      <c r="AS54" s="179">
        <v>2</v>
      </c>
      <c r="AT54" s="176">
        <v>7</v>
      </c>
      <c r="AU54" s="180">
        <v>23</v>
      </c>
      <c r="AV54" s="181">
        <v>0.92</v>
      </c>
      <c r="AW54" s="95" t="s">
        <v>207</v>
      </c>
    </row>
    <row r="55" spans="1:49" s="182" customFormat="1" ht="15" customHeight="1" x14ac:dyDescent="0.25">
      <c r="A55" s="214">
        <v>51</v>
      </c>
      <c r="B55" s="140" t="s">
        <v>100</v>
      </c>
      <c r="C55" s="140" t="s">
        <v>235</v>
      </c>
      <c r="D55" s="285">
        <v>88</v>
      </c>
      <c r="E55" s="240">
        <v>98</v>
      </c>
      <c r="F55" s="162">
        <v>1</v>
      </c>
      <c r="G55" s="285">
        <v>2430</v>
      </c>
      <c r="H55" s="240">
        <v>2430</v>
      </c>
      <c r="I55" s="163">
        <v>1</v>
      </c>
      <c r="J55" s="285">
        <v>72</v>
      </c>
      <c r="K55" s="240">
        <v>72</v>
      </c>
      <c r="L55" s="164">
        <v>1</v>
      </c>
      <c r="M55" s="240">
        <v>3775</v>
      </c>
      <c r="N55" s="240">
        <v>99</v>
      </c>
      <c r="O55" s="165">
        <v>2</v>
      </c>
      <c r="P55" s="240">
        <v>955</v>
      </c>
      <c r="Q55" s="165">
        <v>1</v>
      </c>
      <c r="R55" s="166">
        <v>6</v>
      </c>
      <c r="S55" s="240">
        <v>98</v>
      </c>
      <c r="T55" s="167">
        <v>2</v>
      </c>
      <c r="U55" s="240">
        <v>94</v>
      </c>
      <c r="V55" s="168">
        <v>2</v>
      </c>
      <c r="W55" s="240">
        <v>142553</v>
      </c>
      <c r="X55" s="167">
        <v>1</v>
      </c>
      <c r="Y55" s="240">
        <v>81963</v>
      </c>
      <c r="Z55" s="169">
        <v>1</v>
      </c>
      <c r="AA55" s="240">
        <v>100</v>
      </c>
      <c r="AB55" s="168">
        <v>1</v>
      </c>
      <c r="AC55" s="170">
        <v>7</v>
      </c>
      <c r="AD55" s="240">
        <v>33220</v>
      </c>
      <c r="AE55" s="171">
        <v>8.8000000000000007</v>
      </c>
      <c r="AF55" s="172">
        <v>1</v>
      </c>
      <c r="AG55" s="240">
        <v>22155</v>
      </c>
      <c r="AH55" s="173">
        <v>9.1172839506172831</v>
      </c>
      <c r="AI55" s="174">
        <v>1</v>
      </c>
      <c r="AJ55" s="240">
        <v>6951</v>
      </c>
      <c r="AK55" s="173">
        <v>70.928571428571431</v>
      </c>
      <c r="AL55" s="175">
        <v>1</v>
      </c>
      <c r="AM55" s="176">
        <v>3</v>
      </c>
      <c r="AN55" s="177">
        <v>1</v>
      </c>
      <c r="AO55" s="178">
        <v>0</v>
      </c>
      <c r="AP55" s="178">
        <v>1</v>
      </c>
      <c r="AQ55" s="178">
        <v>1</v>
      </c>
      <c r="AR55" s="178">
        <v>2</v>
      </c>
      <c r="AS55" s="179">
        <v>2</v>
      </c>
      <c r="AT55" s="176">
        <v>7</v>
      </c>
      <c r="AU55" s="180">
        <v>23</v>
      </c>
      <c r="AV55" s="181">
        <v>0.92</v>
      </c>
      <c r="AW55" s="95" t="s">
        <v>214</v>
      </c>
    </row>
    <row r="56" spans="1:49" s="182" customFormat="1" ht="15" customHeight="1" x14ac:dyDescent="0.25">
      <c r="A56" s="214">
        <v>52</v>
      </c>
      <c r="B56" s="140" t="s">
        <v>25</v>
      </c>
      <c r="C56" s="140" t="s">
        <v>239</v>
      </c>
      <c r="D56" s="285">
        <v>55</v>
      </c>
      <c r="E56" s="240">
        <v>58</v>
      </c>
      <c r="F56" s="162">
        <v>1</v>
      </c>
      <c r="G56" s="285">
        <v>992</v>
      </c>
      <c r="H56" s="240">
        <v>982</v>
      </c>
      <c r="I56" s="163">
        <v>1</v>
      </c>
      <c r="J56" s="285">
        <v>33</v>
      </c>
      <c r="K56" s="240">
        <v>33</v>
      </c>
      <c r="L56" s="164">
        <v>1</v>
      </c>
      <c r="M56" s="240">
        <v>1390</v>
      </c>
      <c r="N56" s="240">
        <v>100</v>
      </c>
      <c r="O56" s="165">
        <v>2</v>
      </c>
      <c r="P56" s="240">
        <v>610</v>
      </c>
      <c r="Q56" s="165">
        <v>1</v>
      </c>
      <c r="R56" s="166">
        <v>6</v>
      </c>
      <c r="S56" s="240">
        <v>96</v>
      </c>
      <c r="T56" s="167">
        <v>2</v>
      </c>
      <c r="U56" s="240">
        <v>92</v>
      </c>
      <c r="V56" s="168">
        <v>2</v>
      </c>
      <c r="W56" s="240">
        <v>61004</v>
      </c>
      <c r="X56" s="167">
        <v>1</v>
      </c>
      <c r="Y56" s="240">
        <v>29299</v>
      </c>
      <c r="Z56" s="169">
        <v>1</v>
      </c>
      <c r="AA56" s="240">
        <v>97</v>
      </c>
      <c r="AB56" s="168">
        <v>1</v>
      </c>
      <c r="AC56" s="170">
        <v>7</v>
      </c>
      <c r="AD56" s="240">
        <v>13405</v>
      </c>
      <c r="AE56" s="171">
        <v>9.6438848920863318</v>
      </c>
      <c r="AF56" s="172">
        <v>1</v>
      </c>
      <c r="AG56" s="240">
        <v>4210</v>
      </c>
      <c r="AH56" s="173">
        <v>4.2871690427698574</v>
      </c>
      <c r="AI56" s="174">
        <v>0</v>
      </c>
      <c r="AJ56" s="240">
        <v>3653</v>
      </c>
      <c r="AK56" s="173">
        <v>62.982758620689658</v>
      </c>
      <c r="AL56" s="175">
        <v>1</v>
      </c>
      <c r="AM56" s="176">
        <v>2</v>
      </c>
      <c r="AN56" s="177">
        <v>1</v>
      </c>
      <c r="AO56" s="178">
        <v>0</v>
      </c>
      <c r="AP56" s="178">
        <v>1</v>
      </c>
      <c r="AQ56" s="178">
        <v>2</v>
      </c>
      <c r="AR56" s="178">
        <v>2</v>
      </c>
      <c r="AS56" s="179">
        <v>1</v>
      </c>
      <c r="AT56" s="176">
        <v>7</v>
      </c>
      <c r="AU56" s="180">
        <v>22</v>
      </c>
      <c r="AV56" s="181">
        <v>0.88</v>
      </c>
      <c r="AW56" s="95" t="s">
        <v>139</v>
      </c>
    </row>
    <row r="57" spans="1:49" s="185" customFormat="1" ht="16.5" customHeight="1" x14ac:dyDescent="0.25">
      <c r="A57" s="214">
        <v>53</v>
      </c>
      <c r="B57" s="140" t="s">
        <v>34</v>
      </c>
      <c r="C57" s="140" t="s">
        <v>237</v>
      </c>
      <c r="D57" s="285">
        <v>47</v>
      </c>
      <c r="E57" s="240">
        <v>58</v>
      </c>
      <c r="F57" s="162">
        <v>1</v>
      </c>
      <c r="G57" s="285">
        <v>1220</v>
      </c>
      <c r="H57" s="240">
        <v>1232</v>
      </c>
      <c r="I57" s="163">
        <v>1</v>
      </c>
      <c r="J57" s="285">
        <v>39</v>
      </c>
      <c r="K57" s="240">
        <v>39</v>
      </c>
      <c r="L57" s="164">
        <v>1</v>
      </c>
      <c r="M57" s="240">
        <v>1558</v>
      </c>
      <c r="N57" s="240">
        <v>100</v>
      </c>
      <c r="O57" s="165">
        <v>2</v>
      </c>
      <c r="P57" s="240">
        <v>697</v>
      </c>
      <c r="Q57" s="165">
        <v>1</v>
      </c>
      <c r="R57" s="166">
        <v>6</v>
      </c>
      <c r="S57" s="240">
        <v>97</v>
      </c>
      <c r="T57" s="167">
        <v>2</v>
      </c>
      <c r="U57" s="240">
        <v>93</v>
      </c>
      <c r="V57" s="168">
        <v>2</v>
      </c>
      <c r="W57" s="240">
        <v>58424</v>
      </c>
      <c r="X57" s="167">
        <v>1</v>
      </c>
      <c r="Y57" s="240">
        <v>37293</v>
      </c>
      <c r="Z57" s="169">
        <v>1</v>
      </c>
      <c r="AA57" s="240">
        <v>99</v>
      </c>
      <c r="AB57" s="168">
        <v>1</v>
      </c>
      <c r="AC57" s="170">
        <v>7</v>
      </c>
      <c r="AD57" s="240">
        <v>18586</v>
      </c>
      <c r="AE57" s="171">
        <v>11.929396662387676</v>
      </c>
      <c r="AF57" s="172">
        <v>1</v>
      </c>
      <c r="AG57" s="240">
        <v>11551</v>
      </c>
      <c r="AH57" s="173">
        <v>9.3758116883116891</v>
      </c>
      <c r="AI57" s="174">
        <v>1</v>
      </c>
      <c r="AJ57" s="240">
        <v>2371</v>
      </c>
      <c r="AK57" s="173">
        <v>40.879310344827587</v>
      </c>
      <c r="AL57" s="175">
        <v>1</v>
      </c>
      <c r="AM57" s="176">
        <v>3</v>
      </c>
      <c r="AN57" s="177">
        <v>1</v>
      </c>
      <c r="AO57" s="178">
        <v>0</v>
      </c>
      <c r="AP57" s="178">
        <v>1</v>
      </c>
      <c r="AQ57" s="178">
        <v>0</v>
      </c>
      <c r="AR57" s="178">
        <v>2</v>
      </c>
      <c r="AS57" s="179">
        <v>2</v>
      </c>
      <c r="AT57" s="176">
        <v>6</v>
      </c>
      <c r="AU57" s="180">
        <v>22</v>
      </c>
      <c r="AV57" s="181">
        <v>0.88</v>
      </c>
      <c r="AW57" s="97" t="s">
        <v>148</v>
      </c>
    </row>
    <row r="58" spans="1:49" s="182" customFormat="1" x14ac:dyDescent="0.25">
      <c r="A58" s="214">
        <v>54</v>
      </c>
      <c r="B58" s="140" t="s">
        <v>53</v>
      </c>
      <c r="C58" s="140" t="s">
        <v>239</v>
      </c>
      <c r="D58" s="285">
        <v>64</v>
      </c>
      <c r="E58" s="240">
        <v>75</v>
      </c>
      <c r="F58" s="162">
        <v>1</v>
      </c>
      <c r="G58" s="285">
        <v>1350</v>
      </c>
      <c r="H58" s="240">
        <v>1361</v>
      </c>
      <c r="I58" s="163">
        <v>1</v>
      </c>
      <c r="J58" s="285">
        <v>48</v>
      </c>
      <c r="K58" s="240">
        <v>48</v>
      </c>
      <c r="L58" s="164">
        <v>1</v>
      </c>
      <c r="M58" s="240">
        <v>2200</v>
      </c>
      <c r="N58" s="240">
        <v>100</v>
      </c>
      <c r="O58" s="165">
        <v>2</v>
      </c>
      <c r="P58" s="240">
        <v>428</v>
      </c>
      <c r="Q58" s="165">
        <v>1</v>
      </c>
      <c r="R58" s="166">
        <v>6</v>
      </c>
      <c r="S58" s="240">
        <v>97</v>
      </c>
      <c r="T58" s="167">
        <v>2</v>
      </c>
      <c r="U58" s="240">
        <v>93</v>
      </c>
      <c r="V58" s="168">
        <v>2</v>
      </c>
      <c r="W58" s="240">
        <v>86976</v>
      </c>
      <c r="X58" s="167">
        <v>1</v>
      </c>
      <c r="Y58" s="240">
        <v>44222</v>
      </c>
      <c r="Z58" s="169">
        <v>1</v>
      </c>
      <c r="AA58" s="240">
        <v>99</v>
      </c>
      <c r="AB58" s="168">
        <v>1</v>
      </c>
      <c r="AC58" s="170">
        <v>7</v>
      </c>
      <c r="AD58" s="240">
        <v>24127</v>
      </c>
      <c r="AE58" s="171">
        <v>10.966818181818182</v>
      </c>
      <c r="AF58" s="172">
        <v>1</v>
      </c>
      <c r="AG58" s="240">
        <v>4667</v>
      </c>
      <c r="AH58" s="173">
        <v>3.4290962527553268</v>
      </c>
      <c r="AI58" s="174">
        <v>0</v>
      </c>
      <c r="AJ58" s="240">
        <v>4882</v>
      </c>
      <c r="AK58" s="173">
        <v>65.093333333333334</v>
      </c>
      <c r="AL58" s="175">
        <v>1</v>
      </c>
      <c r="AM58" s="176">
        <v>2</v>
      </c>
      <c r="AN58" s="177">
        <v>1</v>
      </c>
      <c r="AO58" s="178">
        <v>0</v>
      </c>
      <c r="AP58" s="178">
        <v>1</v>
      </c>
      <c r="AQ58" s="178">
        <v>2</v>
      </c>
      <c r="AR58" s="178">
        <v>1</v>
      </c>
      <c r="AS58" s="179">
        <v>2</v>
      </c>
      <c r="AT58" s="176">
        <v>7</v>
      </c>
      <c r="AU58" s="180">
        <v>22</v>
      </c>
      <c r="AV58" s="181">
        <v>0.88</v>
      </c>
      <c r="AW58" s="95" t="s">
        <v>167</v>
      </c>
    </row>
    <row r="59" spans="1:49" s="182" customFormat="1" x14ac:dyDescent="0.25">
      <c r="A59" s="214">
        <v>55</v>
      </c>
      <c r="B59" s="140" t="s">
        <v>55</v>
      </c>
      <c r="C59" s="140" t="s">
        <v>237</v>
      </c>
      <c r="D59" s="285">
        <v>30</v>
      </c>
      <c r="E59" s="240">
        <v>37</v>
      </c>
      <c r="F59" s="162">
        <v>1</v>
      </c>
      <c r="G59" s="285">
        <v>719</v>
      </c>
      <c r="H59" s="240">
        <v>722</v>
      </c>
      <c r="I59" s="163">
        <v>1</v>
      </c>
      <c r="J59" s="285">
        <v>25</v>
      </c>
      <c r="K59" s="240">
        <v>25</v>
      </c>
      <c r="L59" s="164">
        <v>1</v>
      </c>
      <c r="M59" s="240">
        <v>939</v>
      </c>
      <c r="N59" s="240">
        <v>100</v>
      </c>
      <c r="O59" s="165">
        <v>2</v>
      </c>
      <c r="P59" s="240">
        <v>395</v>
      </c>
      <c r="Q59" s="165">
        <v>1</v>
      </c>
      <c r="R59" s="166">
        <v>6</v>
      </c>
      <c r="S59" s="240">
        <v>97</v>
      </c>
      <c r="T59" s="167">
        <v>2</v>
      </c>
      <c r="U59" s="240">
        <v>93</v>
      </c>
      <c r="V59" s="168">
        <v>2</v>
      </c>
      <c r="W59" s="240">
        <v>35622</v>
      </c>
      <c r="X59" s="167">
        <v>1</v>
      </c>
      <c r="Y59" s="240">
        <v>23611</v>
      </c>
      <c r="Z59" s="169">
        <v>1</v>
      </c>
      <c r="AA59" s="240">
        <v>100</v>
      </c>
      <c r="AB59" s="168">
        <v>1</v>
      </c>
      <c r="AC59" s="170">
        <v>7</v>
      </c>
      <c r="AD59" s="240">
        <v>9683</v>
      </c>
      <c r="AE59" s="171">
        <v>10.312034078807242</v>
      </c>
      <c r="AF59" s="172">
        <v>1</v>
      </c>
      <c r="AG59" s="240">
        <v>2039</v>
      </c>
      <c r="AH59" s="173">
        <v>2.8240997229916895</v>
      </c>
      <c r="AI59" s="174">
        <v>0</v>
      </c>
      <c r="AJ59" s="240">
        <v>2610</v>
      </c>
      <c r="AK59" s="173">
        <v>70.540540540540547</v>
      </c>
      <c r="AL59" s="175">
        <v>1</v>
      </c>
      <c r="AM59" s="176">
        <v>2</v>
      </c>
      <c r="AN59" s="177">
        <v>1</v>
      </c>
      <c r="AO59" s="178">
        <v>0</v>
      </c>
      <c r="AP59" s="178">
        <v>1</v>
      </c>
      <c r="AQ59" s="178">
        <v>1</v>
      </c>
      <c r="AR59" s="178">
        <v>2</v>
      </c>
      <c r="AS59" s="179">
        <v>2</v>
      </c>
      <c r="AT59" s="176">
        <v>7</v>
      </c>
      <c r="AU59" s="180">
        <v>22</v>
      </c>
      <c r="AV59" s="181">
        <v>0.88</v>
      </c>
      <c r="AW59" s="96" t="s">
        <v>169</v>
      </c>
    </row>
    <row r="60" spans="1:49" s="182" customFormat="1" ht="16.5" customHeight="1" x14ac:dyDescent="0.25">
      <c r="A60" s="214">
        <v>56</v>
      </c>
      <c r="B60" s="140" t="s">
        <v>57</v>
      </c>
      <c r="C60" s="140" t="s">
        <v>235</v>
      </c>
      <c r="D60" s="285">
        <v>90</v>
      </c>
      <c r="E60" s="240">
        <v>98</v>
      </c>
      <c r="F60" s="162">
        <v>1</v>
      </c>
      <c r="G60" s="285">
        <v>2076</v>
      </c>
      <c r="H60" s="240">
        <v>2114</v>
      </c>
      <c r="I60" s="163">
        <v>1</v>
      </c>
      <c r="J60" s="285">
        <v>63</v>
      </c>
      <c r="K60" s="240">
        <v>63</v>
      </c>
      <c r="L60" s="164">
        <v>1</v>
      </c>
      <c r="M60" s="240">
        <v>3129</v>
      </c>
      <c r="N60" s="240">
        <v>100</v>
      </c>
      <c r="O60" s="165">
        <v>2</v>
      </c>
      <c r="P60" s="240">
        <v>315</v>
      </c>
      <c r="Q60" s="165">
        <v>1</v>
      </c>
      <c r="R60" s="166">
        <v>6</v>
      </c>
      <c r="S60" s="240">
        <v>94</v>
      </c>
      <c r="T60" s="167">
        <v>1</v>
      </c>
      <c r="U60" s="240">
        <v>92</v>
      </c>
      <c r="V60" s="168">
        <v>2</v>
      </c>
      <c r="W60" s="240">
        <v>105976</v>
      </c>
      <c r="X60" s="167">
        <v>1</v>
      </c>
      <c r="Y60" s="240">
        <v>64797</v>
      </c>
      <c r="Z60" s="169">
        <v>1</v>
      </c>
      <c r="AA60" s="240">
        <v>99</v>
      </c>
      <c r="AB60" s="168">
        <v>1</v>
      </c>
      <c r="AC60" s="170">
        <v>6</v>
      </c>
      <c r="AD60" s="240">
        <v>31044</v>
      </c>
      <c r="AE60" s="171">
        <v>9.9213806327900294</v>
      </c>
      <c r="AF60" s="172">
        <v>1</v>
      </c>
      <c r="AG60" s="240">
        <v>10402</v>
      </c>
      <c r="AH60" s="173">
        <v>4.9205298013245029</v>
      </c>
      <c r="AI60" s="174">
        <v>1</v>
      </c>
      <c r="AJ60" s="240">
        <v>4679</v>
      </c>
      <c r="AK60" s="173">
        <v>47.744897959183675</v>
      </c>
      <c r="AL60" s="175">
        <v>1</v>
      </c>
      <c r="AM60" s="176">
        <v>3</v>
      </c>
      <c r="AN60" s="177">
        <v>1</v>
      </c>
      <c r="AO60" s="178">
        <v>1</v>
      </c>
      <c r="AP60" s="178">
        <v>1</v>
      </c>
      <c r="AQ60" s="178">
        <v>0</v>
      </c>
      <c r="AR60" s="178">
        <v>2</v>
      </c>
      <c r="AS60" s="179">
        <v>2</v>
      </c>
      <c r="AT60" s="176">
        <v>7</v>
      </c>
      <c r="AU60" s="180">
        <v>22</v>
      </c>
      <c r="AV60" s="181">
        <v>0.88</v>
      </c>
      <c r="AW60" s="95" t="s">
        <v>171</v>
      </c>
    </row>
    <row r="61" spans="1:49" s="182" customFormat="1" ht="16.5" customHeight="1" x14ac:dyDescent="0.25">
      <c r="A61" s="214">
        <v>57</v>
      </c>
      <c r="B61" s="140" t="s">
        <v>59</v>
      </c>
      <c r="C61" s="140" t="s">
        <v>235</v>
      </c>
      <c r="D61" s="285">
        <v>40</v>
      </c>
      <c r="E61" s="240">
        <v>49</v>
      </c>
      <c r="F61" s="162">
        <v>1</v>
      </c>
      <c r="G61" s="285">
        <v>913</v>
      </c>
      <c r="H61" s="240">
        <v>925</v>
      </c>
      <c r="I61" s="163">
        <v>1</v>
      </c>
      <c r="J61" s="285">
        <v>34</v>
      </c>
      <c r="K61" s="240">
        <v>34</v>
      </c>
      <c r="L61" s="164">
        <v>1</v>
      </c>
      <c r="M61" s="240">
        <v>1029</v>
      </c>
      <c r="N61" s="240">
        <v>99</v>
      </c>
      <c r="O61" s="165">
        <v>2</v>
      </c>
      <c r="P61" s="240">
        <v>478</v>
      </c>
      <c r="Q61" s="165">
        <v>1</v>
      </c>
      <c r="R61" s="166">
        <v>6</v>
      </c>
      <c r="S61" s="240">
        <v>97</v>
      </c>
      <c r="T61" s="167">
        <v>2</v>
      </c>
      <c r="U61" s="240">
        <v>94</v>
      </c>
      <c r="V61" s="168">
        <v>2</v>
      </c>
      <c r="W61" s="240">
        <v>49560</v>
      </c>
      <c r="X61" s="167">
        <v>1</v>
      </c>
      <c r="Y61" s="240">
        <v>35002</v>
      </c>
      <c r="Z61" s="169">
        <v>1</v>
      </c>
      <c r="AA61" s="240">
        <v>100</v>
      </c>
      <c r="AB61" s="168">
        <v>1</v>
      </c>
      <c r="AC61" s="170">
        <v>7</v>
      </c>
      <c r="AD61" s="240">
        <v>7832</v>
      </c>
      <c r="AE61" s="171">
        <v>7.611273080660836</v>
      </c>
      <c r="AF61" s="172">
        <v>1</v>
      </c>
      <c r="AG61" s="240">
        <v>13478</v>
      </c>
      <c r="AH61" s="173">
        <v>14.57081081081081</v>
      </c>
      <c r="AI61" s="174">
        <v>1</v>
      </c>
      <c r="AJ61" s="240">
        <v>3824</v>
      </c>
      <c r="AK61" s="173">
        <v>78.040816326530617</v>
      </c>
      <c r="AL61" s="175">
        <v>1</v>
      </c>
      <c r="AM61" s="176">
        <v>3</v>
      </c>
      <c r="AN61" s="177">
        <v>1</v>
      </c>
      <c r="AO61" s="178">
        <v>0</v>
      </c>
      <c r="AP61" s="178">
        <v>1</v>
      </c>
      <c r="AQ61" s="178">
        <v>1</v>
      </c>
      <c r="AR61" s="178">
        <v>2</v>
      </c>
      <c r="AS61" s="179">
        <v>1</v>
      </c>
      <c r="AT61" s="176">
        <v>6</v>
      </c>
      <c r="AU61" s="180">
        <v>22</v>
      </c>
      <c r="AV61" s="181">
        <v>0.88</v>
      </c>
      <c r="AW61" s="95" t="s">
        <v>173</v>
      </c>
    </row>
    <row r="62" spans="1:49" s="182" customFormat="1" ht="15" customHeight="1" x14ac:dyDescent="0.25">
      <c r="A62" s="214">
        <v>58</v>
      </c>
      <c r="B62" s="140" t="s">
        <v>64</v>
      </c>
      <c r="C62" s="140" t="s">
        <v>234</v>
      </c>
      <c r="D62" s="285">
        <v>58</v>
      </c>
      <c r="E62" s="240">
        <v>61</v>
      </c>
      <c r="F62" s="162">
        <v>1</v>
      </c>
      <c r="G62" s="285">
        <v>1239</v>
      </c>
      <c r="H62" s="240">
        <v>1244</v>
      </c>
      <c r="I62" s="163">
        <v>1</v>
      </c>
      <c r="J62" s="285">
        <v>48</v>
      </c>
      <c r="K62" s="240">
        <v>48</v>
      </c>
      <c r="L62" s="164">
        <v>1</v>
      </c>
      <c r="M62" s="240">
        <v>1337</v>
      </c>
      <c r="N62" s="240">
        <v>100</v>
      </c>
      <c r="O62" s="165">
        <v>2</v>
      </c>
      <c r="P62" s="240">
        <v>765</v>
      </c>
      <c r="Q62" s="165">
        <v>1</v>
      </c>
      <c r="R62" s="166">
        <v>6</v>
      </c>
      <c r="S62" s="240">
        <v>98</v>
      </c>
      <c r="T62" s="167">
        <v>2</v>
      </c>
      <c r="U62" s="240">
        <v>98</v>
      </c>
      <c r="V62" s="168">
        <v>2</v>
      </c>
      <c r="W62" s="240">
        <v>57712</v>
      </c>
      <c r="X62" s="167">
        <v>1</v>
      </c>
      <c r="Y62" s="240">
        <v>44273</v>
      </c>
      <c r="Z62" s="169">
        <v>1</v>
      </c>
      <c r="AA62" s="240">
        <v>100</v>
      </c>
      <c r="AB62" s="168">
        <v>1</v>
      </c>
      <c r="AC62" s="170">
        <v>7</v>
      </c>
      <c r="AD62" s="240">
        <v>19291</v>
      </c>
      <c r="AE62" s="171">
        <v>14.428571428571429</v>
      </c>
      <c r="AF62" s="172">
        <v>1</v>
      </c>
      <c r="AG62" s="240">
        <v>20782</v>
      </c>
      <c r="AH62" s="173">
        <v>16.705787781350484</v>
      </c>
      <c r="AI62" s="174">
        <v>1</v>
      </c>
      <c r="AJ62" s="240">
        <v>5043</v>
      </c>
      <c r="AK62" s="173">
        <v>82.672131147540981</v>
      </c>
      <c r="AL62" s="175">
        <v>1</v>
      </c>
      <c r="AM62" s="176">
        <v>3</v>
      </c>
      <c r="AN62" s="177">
        <v>1</v>
      </c>
      <c r="AO62" s="178">
        <v>0</v>
      </c>
      <c r="AP62" s="178">
        <v>1</v>
      </c>
      <c r="AQ62" s="178">
        <v>0</v>
      </c>
      <c r="AR62" s="178">
        <v>2</v>
      </c>
      <c r="AS62" s="179">
        <v>2</v>
      </c>
      <c r="AT62" s="176">
        <v>6</v>
      </c>
      <c r="AU62" s="180">
        <v>22</v>
      </c>
      <c r="AV62" s="181">
        <v>0.88</v>
      </c>
      <c r="AW62" s="95" t="s">
        <v>178</v>
      </c>
    </row>
    <row r="63" spans="1:49" s="182" customFormat="1" ht="15" customHeight="1" x14ac:dyDescent="0.25">
      <c r="A63" s="214">
        <v>59</v>
      </c>
      <c r="B63" s="140" t="s">
        <v>83</v>
      </c>
      <c r="C63" s="140" t="s">
        <v>235</v>
      </c>
      <c r="D63" s="285">
        <v>80</v>
      </c>
      <c r="E63" s="240">
        <v>87</v>
      </c>
      <c r="F63" s="162">
        <v>1</v>
      </c>
      <c r="G63" s="285">
        <v>1922</v>
      </c>
      <c r="H63" s="240">
        <v>1905</v>
      </c>
      <c r="I63" s="163">
        <v>1</v>
      </c>
      <c r="J63" s="285">
        <v>63</v>
      </c>
      <c r="K63" s="240">
        <v>63</v>
      </c>
      <c r="L63" s="164">
        <v>1</v>
      </c>
      <c r="M63" s="240">
        <v>3047</v>
      </c>
      <c r="N63" s="240">
        <v>100</v>
      </c>
      <c r="O63" s="165">
        <v>2</v>
      </c>
      <c r="P63" s="240">
        <v>336</v>
      </c>
      <c r="Q63" s="165">
        <v>1</v>
      </c>
      <c r="R63" s="166">
        <v>6</v>
      </c>
      <c r="S63" s="240">
        <v>99</v>
      </c>
      <c r="T63" s="167">
        <v>2</v>
      </c>
      <c r="U63" s="240">
        <v>98</v>
      </c>
      <c r="V63" s="168">
        <v>2</v>
      </c>
      <c r="W63" s="240">
        <v>122402</v>
      </c>
      <c r="X63" s="167">
        <v>1</v>
      </c>
      <c r="Y63" s="240">
        <v>73527</v>
      </c>
      <c r="Z63" s="169">
        <v>1</v>
      </c>
      <c r="AA63" s="240">
        <v>100</v>
      </c>
      <c r="AB63" s="168">
        <v>1</v>
      </c>
      <c r="AC63" s="170">
        <v>7</v>
      </c>
      <c r="AD63" s="240">
        <v>20481</v>
      </c>
      <c r="AE63" s="171">
        <v>6.7216934689858876</v>
      </c>
      <c r="AF63" s="172">
        <v>1</v>
      </c>
      <c r="AG63" s="240">
        <v>6436</v>
      </c>
      <c r="AH63" s="173">
        <v>3.3784776902887139</v>
      </c>
      <c r="AI63" s="174">
        <v>0</v>
      </c>
      <c r="AJ63" s="240">
        <v>5341</v>
      </c>
      <c r="AK63" s="173">
        <v>61.390804597701148</v>
      </c>
      <c r="AL63" s="175">
        <v>1</v>
      </c>
      <c r="AM63" s="176">
        <v>2</v>
      </c>
      <c r="AN63" s="177">
        <v>1</v>
      </c>
      <c r="AO63" s="178">
        <v>0</v>
      </c>
      <c r="AP63" s="178">
        <v>1</v>
      </c>
      <c r="AQ63" s="178">
        <v>1</v>
      </c>
      <c r="AR63" s="178">
        <v>2</v>
      </c>
      <c r="AS63" s="179">
        <v>2</v>
      </c>
      <c r="AT63" s="176">
        <v>7</v>
      </c>
      <c r="AU63" s="180">
        <v>22</v>
      </c>
      <c r="AV63" s="181">
        <v>0.88</v>
      </c>
      <c r="AW63" s="95" t="s">
        <v>197</v>
      </c>
    </row>
    <row r="64" spans="1:49" s="182" customFormat="1" ht="15" customHeight="1" x14ac:dyDescent="0.25">
      <c r="A64" s="214">
        <v>60</v>
      </c>
      <c r="B64" s="140" t="s">
        <v>85</v>
      </c>
      <c r="C64" s="140" t="s">
        <v>235</v>
      </c>
      <c r="D64" s="285">
        <v>100</v>
      </c>
      <c r="E64" s="240">
        <v>120</v>
      </c>
      <c r="F64" s="162">
        <v>1</v>
      </c>
      <c r="G64" s="285">
        <v>2875</v>
      </c>
      <c r="H64" s="240">
        <v>2886</v>
      </c>
      <c r="I64" s="163">
        <v>1</v>
      </c>
      <c r="J64" s="285">
        <v>96</v>
      </c>
      <c r="K64" s="240">
        <v>96</v>
      </c>
      <c r="L64" s="164">
        <v>1</v>
      </c>
      <c r="M64" s="240">
        <v>4483</v>
      </c>
      <c r="N64" s="240">
        <v>98</v>
      </c>
      <c r="O64" s="165">
        <v>2</v>
      </c>
      <c r="P64" s="240">
        <v>336</v>
      </c>
      <c r="Q64" s="165">
        <v>1</v>
      </c>
      <c r="R64" s="166">
        <v>6</v>
      </c>
      <c r="S64" s="240">
        <v>97</v>
      </c>
      <c r="T64" s="167">
        <v>2</v>
      </c>
      <c r="U64" s="240">
        <v>92</v>
      </c>
      <c r="V64" s="168">
        <v>2</v>
      </c>
      <c r="W64" s="240">
        <v>180945</v>
      </c>
      <c r="X64" s="167">
        <v>1</v>
      </c>
      <c r="Y64" s="240">
        <v>77411</v>
      </c>
      <c r="Z64" s="169">
        <v>1</v>
      </c>
      <c r="AA64" s="240">
        <v>99</v>
      </c>
      <c r="AB64" s="168">
        <v>1</v>
      </c>
      <c r="AC64" s="170">
        <v>7</v>
      </c>
      <c r="AD64" s="240">
        <v>41918</v>
      </c>
      <c r="AE64" s="171">
        <v>9.3504349765781836</v>
      </c>
      <c r="AF64" s="172">
        <v>1</v>
      </c>
      <c r="AG64" s="240">
        <v>32365</v>
      </c>
      <c r="AH64" s="173">
        <v>11.214483714483714</v>
      </c>
      <c r="AI64" s="174">
        <v>1</v>
      </c>
      <c r="AJ64" s="240">
        <v>7854</v>
      </c>
      <c r="AK64" s="173">
        <v>65.45</v>
      </c>
      <c r="AL64" s="175">
        <v>1</v>
      </c>
      <c r="AM64" s="176">
        <v>3</v>
      </c>
      <c r="AN64" s="177">
        <v>1</v>
      </c>
      <c r="AO64" s="178">
        <v>0</v>
      </c>
      <c r="AP64" s="178">
        <v>1</v>
      </c>
      <c r="AQ64" s="178">
        <v>1</v>
      </c>
      <c r="AR64" s="178">
        <v>2</v>
      </c>
      <c r="AS64" s="179">
        <v>1</v>
      </c>
      <c r="AT64" s="176">
        <v>6</v>
      </c>
      <c r="AU64" s="180">
        <v>22</v>
      </c>
      <c r="AV64" s="181">
        <v>0.88</v>
      </c>
      <c r="AW64" s="95" t="s">
        <v>199</v>
      </c>
    </row>
    <row r="65" spans="1:49" s="182" customFormat="1" ht="15" customHeight="1" x14ac:dyDescent="0.25">
      <c r="A65" s="214">
        <v>61</v>
      </c>
      <c r="B65" s="140" t="s">
        <v>86</v>
      </c>
      <c r="C65" s="140" t="s">
        <v>235</v>
      </c>
      <c r="D65" s="285">
        <v>13</v>
      </c>
      <c r="E65" s="240">
        <v>19</v>
      </c>
      <c r="F65" s="162">
        <v>1</v>
      </c>
      <c r="G65" s="285">
        <v>235</v>
      </c>
      <c r="H65" s="240">
        <v>236</v>
      </c>
      <c r="I65" s="163">
        <v>1</v>
      </c>
      <c r="J65" s="285">
        <v>12</v>
      </c>
      <c r="K65" s="240">
        <v>12</v>
      </c>
      <c r="L65" s="164">
        <v>1</v>
      </c>
      <c r="M65" s="240">
        <v>325</v>
      </c>
      <c r="N65" s="240">
        <v>100</v>
      </c>
      <c r="O65" s="165">
        <v>2</v>
      </c>
      <c r="P65" s="240">
        <v>190</v>
      </c>
      <c r="Q65" s="248">
        <v>1</v>
      </c>
      <c r="R65" s="166">
        <v>6</v>
      </c>
      <c r="S65" s="240">
        <v>96</v>
      </c>
      <c r="T65" s="167">
        <v>2</v>
      </c>
      <c r="U65" s="240">
        <v>97</v>
      </c>
      <c r="V65" s="168">
        <v>2</v>
      </c>
      <c r="W65" s="240">
        <v>16108</v>
      </c>
      <c r="X65" s="167">
        <v>1</v>
      </c>
      <c r="Y65" s="240">
        <v>6132</v>
      </c>
      <c r="Z65" s="169">
        <v>1</v>
      </c>
      <c r="AA65" s="240">
        <v>100</v>
      </c>
      <c r="AB65" s="168">
        <v>1</v>
      </c>
      <c r="AC65" s="170">
        <v>7</v>
      </c>
      <c r="AD65" s="240">
        <v>861</v>
      </c>
      <c r="AE65" s="171">
        <v>2.6492307692307691</v>
      </c>
      <c r="AF65" s="172">
        <v>0</v>
      </c>
      <c r="AG65" s="240">
        <v>121</v>
      </c>
      <c r="AH65" s="173">
        <v>0.51271186440677963</v>
      </c>
      <c r="AI65" s="245">
        <v>1</v>
      </c>
      <c r="AJ65" s="240">
        <v>549</v>
      </c>
      <c r="AK65" s="173">
        <v>28.894736842105264</v>
      </c>
      <c r="AL65" s="175">
        <v>0</v>
      </c>
      <c r="AM65" s="176">
        <v>1</v>
      </c>
      <c r="AN65" s="177">
        <v>0</v>
      </c>
      <c r="AO65" s="178">
        <v>1</v>
      </c>
      <c r="AP65" s="178">
        <v>1</v>
      </c>
      <c r="AQ65" s="178">
        <v>2</v>
      </c>
      <c r="AR65" s="178">
        <v>2</v>
      </c>
      <c r="AS65" s="179">
        <v>2</v>
      </c>
      <c r="AT65" s="176">
        <v>8</v>
      </c>
      <c r="AU65" s="180">
        <v>22</v>
      </c>
      <c r="AV65" s="181">
        <v>0.88</v>
      </c>
      <c r="AW65" s="95" t="s">
        <v>200</v>
      </c>
    </row>
    <row r="66" spans="1:49" s="182" customFormat="1" ht="16.5" customHeight="1" x14ac:dyDescent="0.25">
      <c r="A66" s="214">
        <v>62</v>
      </c>
      <c r="B66" s="140" t="s">
        <v>87</v>
      </c>
      <c r="C66" s="140" t="s">
        <v>235</v>
      </c>
      <c r="D66" s="285">
        <v>63</v>
      </c>
      <c r="E66" s="240">
        <v>75</v>
      </c>
      <c r="F66" s="162">
        <v>1</v>
      </c>
      <c r="G66" s="285">
        <v>1488</v>
      </c>
      <c r="H66" s="240">
        <v>1507</v>
      </c>
      <c r="I66" s="163">
        <v>1</v>
      </c>
      <c r="J66" s="285">
        <v>52</v>
      </c>
      <c r="K66" s="240">
        <v>52</v>
      </c>
      <c r="L66" s="164">
        <v>1</v>
      </c>
      <c r="M66" s="240">
        <v>1779</v>
      </c>
      <c r="N66" s="240">
        <v>99</v>
      </c>
      <c r="O66" s="165">
        <v>2</v>
      </c>
      <c r="P66" s="240">
        <v>513</v>
      </c>
      <c r="Q66" s="165">
        <v>1</v>
      </c>
      <c r="R66" s="166">
        <v>6</v>
      </c>
      <c r="S66" s="240">
        <v>94</v>
      </c>
      <c r="T66" s="167">
        <v>1</v>
      </c>
      <c r="U66" s="240">
        <v>88</v>
      </c>
      <c r="V66" s="168">
        <v>1</v>
      </c>
      <c r="W66" s="240">
        <v>88656</v>
      </c>
      <c r="X66" s="167">
        <v>1</v>
      </c>
      <c r="Y66" s="240">
        <v>48442</v>
      </c>
      <c r="Z66" s="169">
        <v>1</v>
      </c>
      <c r="AA66" s="240">
        <v>100</v>
      </c>
      <c r="AB66" s="168">
        <v>1</v>
      </c>
      <c r="AC66" s="170">
        <v>5</v>
      </c>
      <c r="AD66" s="240">
        <v>25597</v>
      </c>
      <c r="AE66" s="171">
        <v>14.388420460933109</v>
      </c>
      <c r="AF66" s="172">
        <v>1</v>
      </c>
      <c r="AG66" s="240">
        <v>7637</v>
      </c>
      <c r="AH66" s="173">
        <v>5.0676841406768416</v>
      </c>
      <c r="AI66" s="174">
        <v>1</v>
      </c>
      <c r="AJ66" s="240">
        <v>4696</v>
      </c>
      <c r="AK66" s="173">
        <v>62.613333333333337</v>
      </c>
      <c r="AL66" s="175">
        <v>1</v>
      </c>
      <c r="AM66" s="176">
        <v>3</v>
      </c>
      <c r="AN66" s="177">
        <v>1</v>
      </c>
      <c r="AO66" s="178">
        <v>0</v>
      </c>
      <c r="AP66" s="178">
        <v>1</v>
      </c>
      <c r="AQ66" s="178">
        <v>2</v>
      </c>
      <c r="AR66" s="178">
        <v>2</v>
      </c>
      <c r="AS66" s="179">
        <v>2</v>
      </c>
      <c r="AT66" s="176">
        <v>8</v>
      </c>
      <c r="AU66" s="180">
        <v>22</v>
      </c>
      <c r="AV66" s="181">
        <v>0.88</v>
      </c>
      <c r="AW66" s="95" t="s">
        <v>201</v>
      </c>
    </row>
    <row r="67" spans="1:49" s="182" customFormat="1" ht="15" customHeight="1" x14ac:dyDescent="0.25">
      <c r="A67" s="214">
        <v>63</v>
      </c>
      <c r="B67" s="140" t="s">
        <v>90</v>
      </c>
      <c r="C67" s="140" t="s">
        <v>239</v>
      </c>
      <c r="D67" s="285">
        <v>97</v>
      </c>
      <c r="E67" s="240">
        <v>108</v>
      </c>
      <c r="F67" s="162">
        <v>1</v>
      </c>
      <c r="G67" s="285">
        <v>2362</v>
      </c>
      <c r="H67" s="240">
        <v>2365</v>
      </c>
      <c r="I67" s="163">
        <v>1</v>
      </c>
      <c r="J67" s="285">
        <v>71</v>
      </c>
      <c r="K67" s="240">
        <v>71</v>
      </c>
      <c r="L67" s="164">
        <v>1</v>
      </c>
      <c r="M67" s="240">
        <v>3838</v>
      </c>
      <c r="N67" s="240">
        <v>100</v>
      </c>
      <c r="O67" s="165">
        <v>2</v>
      </c>
      <c r="P67" s="240">
        <v>350</v>
      </c>
      <c r="Q67" s="165">
        <v>1</v>
      </c>
      <c r="R67" s="166">
        <v>6</v>
      </c>
      <c r="S67" s="240">
        <v>99</v>
      </c>
      <c r="T67" s="167">
        <v>2</v>
      </c>
      <c r="U67" s="240">
        <v>98</v>
      </c>
      <c r="V67" s="168">
        <v>2</v>
      </c>
      <c r="W67" s="240">
        <v>139177</v>
      </c>
      <c r="X67" s="167">
        <v>1</v>
      </c>
      <c r="Y67" s="240">
        <v>79357</v>
      </c>
      <c r="Z67" s="169">
        <v>1</v>
      </c>
      <c r="AA67" s="240">
        <v>100</v>
      </c>
      <c r="AB67" s="168">
        <v>1</v>
      </c>
      <c r="AC67" s="170">
        <v>7</v>
      </c>
      <c r="AD67" s="240">
        <v>29164</v>
      </c>
      <c r="AE67" s="171">
        <v>7.598749348619072</v>
      </c>
      <c r="AF67" s="172">
        <v>1</v>
      </c>
      <c r="AG67" s="240">
        <v>26260</v>
      </c>
      <c r="AH67" s="173">
        <v>11.103594080338267</v>
      </c>
      <c r="AI67" s="174">
        <v>1</v>
      </c>
      <c r="AJ67" s="240">
        <v>8040</v>
      </c>
      <c r="AK67" s="173">
        <v>74.444444444444443</v>
      </c>
      <c r="AL67" s="175">
        <v>1</v>
      </c>
      <c r="AM67" s="176">
        <v>3</v>
      </c>
      <c r="AN67" s="177">
        <v>1</v>
      </c>
      <c r="AO67" s="178">
        <v>0</v>
      </c>
      <c r="AP67" s="178">
        <v>1</v>
      </c>
      <c r="AQ67" s="178">
        <v>1</v>
      </c>
      <c r="AR67" s="178">
        <v>1</v>
      </c>
      <c r="AS67" s="179">
        <v>2</v>
      </c>
      <c r="AT67" s="176">
        <v>6</v>
      </c>
      <c r="AU67" s="180">
        <v>22</v>
      </c>
      <c r="AV67" s="181">
        <v>0.88</v>
      </c>
      <c r="AW67" s="95" t="s">
        <v>204</v>
      </c>
    </row>
    <row r="68" spans="1:49" s="182" customFormat="1" ht="16.5" customHeight="1" x14ac:dyDescent="0.25">
      <c r="A68" s="214">
        <v>64</v>
      </c>
      <c r="B68" s="140" t="s">
        <v>91</v>
      </c>
      <c r="C68" s="140" t="s">
        <v>239</v>
      </c>
      <c r="D68" s="285">
        <v>48</v>
      </c>
      <c r="E68" s="240">
        <v>54</v>
      </c>
      <c r="F68" s="162">
        <v>1</v>
      </c>
      <c r="G68" s="285">
        <v>975</v>
      </c>
      <c r="H68" s="240">
        <v>980</v>
      </c>
      <c r="I68" s="163">
        <v>1</v>
      </c>
      <c r="J68" s="285">
        <v>37</v>
      </c>
      <c r="K68" s="240">
        <v>37</v>
      </c>
      <c r="L68" s="164">
        <v>1</v>
      </c>
      <c r="M68" s="240">
        <v>1400</v>
      </c>
      <c r="N68" s="240">
        <v>97</v>
      </c>
      <c r="O68" s="165">
        <v>2</v>
      </c>
      <c r="P68" s="240">
        <v>813</v>
      </c>
      <c r="Q68" s="165">
        <v>1</v>
      </c>
      <c r="R68" s="166">
        <v>6</v>
      </c>
      <c r="S68" s="240">
        <v>98</v>
      </c>
      <c r="T68" s="167">
        <v>2</v>
      </c>
      <c r="U68" s="240">
        <v>92</v>
      </c>
      <c r="V68" s="168">
        <v>2</v>
      </c>
      <c r="W68" s="240">
        <v>57802</v>
      </c>
      <c r="X68" s="167">
        <v>1</v>
      </c>
      <c r="Y68" s="240">
        <v>31942</v>
      </c>
      <c r="Z68" s="169">
        <v>1</v>
      </c>
      <c r="AA68" s="240">
        <v>99</v>
      </c>
      <c r="AB68" s="168">
        <v>1</v>
      </c>
      <c r="AC68" s="170">
        <v>7</v>
      </c>
      <c r="AD68" s="240">
        <v>4372</v>
      </c>
      <c r="AE68" s="171">
        <v>3.1228571428571428</v>
      </c>
      <c r="AF68" s="172">
        <v>0</v>
      </c>
      <c r="AG68" s="240">
        <v>4683</v>
      </c>
      <c r="AH68" s="173">
        <v>4.7785714285714285</v>
      </c>
      <c r="AI68" s="174">
        <v>1</v>
      </c>
      <c r="AJ68" s="240">
        <v>2561</v>
      </c>
      <c r="AK68" s="173">
        <v>47.425925925925924</v>
      </c>
      <c r="AL68" s="175">
        <v>1</v>
      </c>
      <c r="AM68" s="176">
        <v>2</v>
      </c>
      <c r="AN68" s="177">
        <v>1</v>
      </c>
      <c r="AO68" s="178">
        <v>0</v>
      </c>
      <c r="AP68" s="178">
        <v>1</v>
      </c>
      <c r="AQ68" s="178">
        <v>2</v>
      </c>
      <c r="AR68" s="178">
        <v>1</v>
      </c>
      <c r="AS68" s="179">
        <v>2</v>
      </c>
      <c r="AT68" s="176">
        <v>7</v>
      </c>
      <c r="AU68" s="180">
        <v>22</v>
      </c>
      <c r="AV68" s="181">
        <v>0.88</v>
      </c>
      <c r="AW68" s="95" t="s">
        <v>205</v>
      </c>
    </row>
    <row r="69" spans="1:49" s="182" customFormat="1" ht="16.5" customHeight="1" x14ac:dyDescent="0.25">
      <c r="A69" s="214">
        <v>65</v>
      </c>
      <c r="B69" s="140" t="s">
        <v>98</v>
      </c>
      <c r="C69" s="140" t="s">
        <v>235</v>
      </c>
      <c r="D69" s="285">
        <v>64</v>
      </c>
      <c r="E69" s="240">
        <v>79</v>
      </c>
      <c r="F69" s="162">
        <v>1</v>
      </c>
      <c r="G69" s="285">
        <v>1799</v>
      </c>
      <c r="H69" s="240">
        <v>1798</v>
      </c>
      <c r="I69" s="163">
        <v>1</v>
      </c>
      <c r="J69" s="285">
        <v>50</v>
      </c>
      <c r="K69" s="240">
        <v>50</v>
      </c>
      <c r="L69" s="164">
        <v>1</v>
      </c>
      <c r="M69" s="240">
        <v>3053</v>
      </c>
      <c r="N69" s="240">
        <v>99</v>
      </c>
      <c r="O69" s="165">
        <v>2</v>
      </c>
      <c r="P69" s="240">
        <v>1514</v>
      </c>
      <c r="Q69" s="165">
        <v>1</v>
      </c>
      <c r="R69" s="166">
        <v>6</v>
      </c>
      <c r="S69" s="240">
        <v>97</v>
      </c>
      <c r="T69" s="167">
        <v>2</v>
      </c>
      <c r="U69" s="240">
        <v>96</v>
      </c>
      <c r="V69" s="168">
        <v>2</v>
      </c>
      <c r="W69" s="240">
        <v>115511</v>
      </c>
      <c r="X69" s="167">
        <v>1</v>
      </c>
      <c r="Y69" s="240">
        <v>58883</v>
      </c>
      <c r="Z69" s="169">
        <v>1</v>
      </c>
      <c r="AA69" s="240">
        <v>100</v>
      </c>
      <c r="AB69" s="168">
        <v>1</v>
      </c>
      <c r="AC69" s="170">
        <v>7</v>
      </c>
      <c r="AD69" s="240">
        <v>52101</v>
      </c>
      <c r="AE69" s="171">
        <v>17.06550933508025</v>
      </c>
      <c r="AF69" s="172">
        <v>1</v>
      </c>
      <c r="AG69" s="240">
        <v>45066</v>
      </c>
      <c r="AH69" s="173">
        <v>25.06451612903226</v>
      </c>
      <c r="AI69" s="174">
        <v>1</v>
      </c>
      <c r="AJ69" s="240">
        <v>7128</v>
      </c>
      <c r="AK69" s="173">
        <v>90.22784810126582</v>
      </c>
      <c r="AL69" s="175">
        <v>1</v>
      </c>
      <c r="AM69" s="176">
        <v>3</v>
      </c>
      <c r="AN69" s="177">
        <v>1</v>
      </c>
      <c r="AO69" s="178">
        <v>0</v>
      </c>
      <c r="AP69" s="178">
        <v>1</v>
      </c>
      <c r="AQ69" s="178">
        <v>2</v>
      </c>
      <c r="AR69" s="178">
        <v>1</v>
      </c>
      <c r="AS69" s="179">
        <v>1</v>
      </c>
      <c r="AT69" s="176">
        <v>6</v>
      </c>
      <c r="AU69" s="180">
        <v>22</v>
      </c>
      <c r="AV69" s="181">
        <v>0.88</v>
      </c>
      <c r="AW69" s="95" t="s">
        <v>212</v>
      </c>
    </row>
    <row r="70" spans="1:49" s="182" customFormat="1" ht="15" customHeight="1" x14ac:dyDescent="0.25">
      <c r="A70" s="214">
        <v>66</v>
      </c>
      <c r="B70" s="140" t="s">
        <v>99</v>
      </c>
      <c r="C70" s="140" t="s">
        <v>235</v>
      </c>
      <c r="D70" s="285">
        <v>78</v>
      </c>
      <c r="E70" s="240">
        <v>84</v>
      </c>
      <c r="F70" s="162">
        <v>1</v>
      </c>
      <c r="G70" s="285">
        <v>2391</v>
      </c>
      <c r="H70" s="240">
        <v>2376</v>
      </c>
      <c r="I70" s="163">
        <v>1</v>
      </c>
      <c r="J70" s="285">
        <v>67</v>
      </c>
      <c r="K70" s="240">
        <v>68</v>
      </c>
      <c r="L70" s="164">
        <v>1</v>
      </c>
      <c r="M70" s="240">
        <v>3482</v>
      </c>
      <c r="N70" s="240">
        <v>99</v>
      </c>
      <c r="O70" s="165">
        <v>2</v>
      </c>
      <c r="P70" s="240">
        <v>1256</v>
      </c>
      <c r="Q70" s="165">
        <v>1</v>
      </c>
      <c r="R70" s="166">
        <v>6</v>
      </c>
      <c r="S70" s="240">
        <v>98</v>
      </c>
      <c r="T70" s="167">
        <v>2</v>
      </c>
      <c r="U70" s="240">
        <v>94</v>
      </c>
      <c r="V70" s="168">
        <v>2</v>
      </c>
      <c r="W70" s="240">
        <v>164814</v>
      </c>
      <c r="X70" s="167">
        <v>1</v>
      </c>
      <c r="Y70" s="240">
        <v>88932</v>
      </c>
      <c r="Z70" s="169">
        <v>1</v>
      </c>
      <c r="AA70" s="240">
        <v>98</v>
      </c>
      <c r="AB70" s="168">
        <v>1</v>
      </c>
      <c r="AC70" s="170">
        <v>7</v>
      </c>
      <c r="AD70" s="240">
        <v>41726</v>
      </c>
      <c r="AE70" s="171">
        <v>11.983342906375647</v>
      </c>
      <c r="AF70" s="172">
        <v>1</v>
      </c>
      <c r="AG70" s="240">
        <v>18174</v>
      </c>
      <c r="AH70" s="173">
        <v>7.6489898989898988</v>
      </c>
      <c r="AI70" s="174">
        <v>1</v>
      </c>
      <c r="AJ70" s="240">
        <v>6670</v>
      </c>
      <c r="AK70" s="173">
        <v>79.404761904761898</v>
      </c>
      <c r="AL70" s="175">
        <v>1</v>
      </c>
      <c r="AM70" s="176">
        <v>3</v>
      </c>
      <c r="AN70" s="177">
        <v>1</v>
      </c>
      <c r="AO70" s="178">
        <v>0</v>
      </c>
      <c r="AP70" s="178">
        <v>1</v>
      </c>
      <c r="AQ70" s="178">
        <v>0</v>
      </c>
      <c r="AR70" s="178">
        <v>2</v>
      </c>
      <c r="AS70" s="179">
        <v>2</v>
      </c>
      <c r="AT70" s="176">
        <v>6</v>
      </c>
      <c r="AU70" s="180">
        <v>22</v>
      </c>
      <c r="AV70" s="181">
        <v>0.88</v>
      </c>
      <c r="AW70" s="96" t="s">
        <v>213</v>
      </c>
    </row>
    <row r="71" spans="1:49" s="182" customFormat="1" ht="15" customHeight="1" x14ac:dyDescent="0.25">
      <c r="A71" s="214">
        <v>67</v>
      </c>
      <c r="B71" s="140" t="s">
        <v>243</v>
      </c>
      <c r="C71" s="140" t="s">
        <v>237</v>
      </c>
      <c r="D71" s="285">
        <v>14</v>
      </c>
      <c r="E71" s="240">
        <v>19</v>
      </c>
      <c r="F71" s="162">
        <v>1</v>
      </c>
      <c r="G71" s="285">
        <v>650</v>
      </c>
      <c r="H71" s="240">
        <v>584</v>
      </c>
      <c r="I71" s="163">
        <v>1</v>
      </c>
      <c r="J71" s="285">
        <v>26</v>
      </c>
      <c r="K71" s="240">
        <v>26</v>
      </c>
      <c r="L71" s="164">
        <v>1</v>
      </c>
      <c r="M71" s="240">
        <v>516</v>
      </c>
      <c r="N71" s="240">
        <v>65</v>
      </c>
      <c r="O71" s="246">
        <v>2</v>
      </c>
      <c r="P71" s="240">
        <v>107</v>
      </c>
      <c r="Q71" s="248">
        <v>1</v>
      </c>
      <c r="R71" s="166">
        <v>6</v>
      </c>
      <c r="S71" s="240">
        <v>93</v>
      </c>
      <c r="T71" s="167">
        <v>1</v>
      </c>
      <c r="U71" s="240">
        <v>93</v>
      </c>
      <c r="V71" s="168">
        <v>2</v>
      </c>
      <c r="W71" s="240">
        <v>24924</v>
      </c>
      <c r="X71" s="167">
        <v>1</v>
      </c>
      <c r="Y71" s="240">
        <v>10127</v>
      </c>
      <c r="Z71" s="169">
        <v>1</v>
      </c>
      <c r="AA71" s="240">
        <v>99</v>
      </c>
      <c r="AB71" s="168">
        <v>1</v>
      </c>
      <c r="AC71" s="170">
        <v>6</v>
      </c>
      <c r="AD71" s="240">
        <v>38</v>
      </c>
      <c r="AE71" s="171">
        <v>7.3643410852713184E-2</v>
      </c>
      <c r="AF71" s="244">
        <v>1</v>
      </c>
      <c r="AG71" s="240">
        <v>197</v>
      </c>
      <c r="AH71" s="173">
        <v>0.33732876712328769</v>
      </c>
      <c r="AI71" s="174">
        <v>0</v>
      </c>
      <c r="AJ71" s="240">
        <v>848</v>
      </c>
      <c r="AK71" s="173">
        <v>44.631578947368418</v>
      </c>
      <c r="AL71" s="175">
        <v>1</v>
      </c>
      <c r="AM71" s="176">
        <v>2</v>
      </c>
      <c r="AN71" s="177">
        <v>1</v>
      </c>
      <c r="AO71" s="178">
        <v>1</v>
      </c>
      <c r="AP71" s="178">
        <v>1</v>
      </c>
      <c r="AQ71" s="178">
        <v>2</v>
      </c>
      <c r="AR71" s="178">
        <v>2</v>
      </c>
      <c r="AS71" s="179">
        <v>1</v>
      </c>
      <c r="AT71" s="176">
        <v>8</v>
      </c>
      <c r="AU71" s="180">
        <v>22</v>
      </c>
      <c r="AV71" s="181">
        <v>0.88</v>
      </c>
      <c r="AW71" s="95" t="s">
        <v>216</v>
      </c>
    </row>
    <row r="72" spans="1:49" s="182" customFormat="1" ht="15" customHeight="1" x14ac:dyDescent="0.25">
      <c r="A72" s="214">
        <v>68</v>
      </c>
      <c r="B72" s="140" t="s">
        <v>13</v>
      </c>
      <c r="C72" s="140" t="s">
        <v>235</v>
      </c>
      <c r="D72" s="285">
        <v>90</v>
      </c>
      <c r="E72" s="240">
        <v>105</v>
      </c>
      <c r="F72" s="162">
        <v>1</v>
      </c>
      <c r="G72" s="285">
        <v>1995</v>
      </c>
      <c r="H72" s="240">
        <v>1997</v>
      </c>
      <c r="I72" s="163">
        <v>1</v>
      </c>
      <c r="J72" s="285">
        <v>62</v>
      </c>
      <c r="K72" s="240">
        <v>62</v>
      </c>
      <c r="L72" s="164">
        <v>1</v>
      </c>
      <c r="M72" s="240">
        <v>3440</v>
      </c>
      <c r="N72" s="240">
        <v>100</v>
      </c>
      <c r="O72" s="165">
        <v>2</v>
      </c>
      <c r="P72" s="240">
        <v>791</v>
      </c>
      <c r="Q72" s="165">
        <v>1</v>
      </c>
      <c r="R72" s="166">
        <v>6</v>
      </c>
      <c r="S72" s="240">
        <v>99</v>
      </c>
      <c r="T72" s="167">
        <v>2</v>
      </c>
      <c r="U72" s="240">
        <v>97</v>
      </c>
      <c r="V72" s="168">
        <v>2</v>
      </c>
      <c r="W72" s="240">
        <v>116594</v>
      </c>
      <c r="X72" s="167">
        <v>1</v>
      </c>
      <c r="Y72" s="240">
        <v>68422</v>
      </c>
      <c r="Z72" s="169">
        <v>1</v>
      </c>
      <c r="AA72" s="240">
        <v>99</v>
      </c>
      <c r="AB72" s="168">
        <v>1</v>
      </c>
      <c r="AC72" s="170">
        <v>7</v>
      </c>
      <c r="AD72" s="240">
        <v>35606</v>
      </c>
      <c r="AE72" s="171">
        <v>10.350581395348836</v>
      </c>
      <c r="AF72" s="172">
        <v>1</v>
      </c>
      <c r="AG72" s="240">
        <v>26401</v>
      </c>
      <c r="AH72" s="173">
        <v>13.220330495743616</v>
      </c>
      <c r="AI72" s="174">
        <v>1</v>
      </c>
      <c r="AJ72" s="240">
        <v>6516</v>
      </c>
      <c r="AK72" s="173">
        <v>62.057142857142857</v>
      </c>
      <c r="AL72" s="175">
        <v>1</v>
      </c>
      <c r="AM72" s="176">
        <v>3</v>
      </c>
      <c r="AN72" s="177">
        <v>1</v>
      </c>
      <c r="AO72" s="178">
        <v>0</v>
      </c>
      <c r="AP72" s="178">
        <v>1</v>
      </c>
      <c r="AQ72" s="178">
        <v>1</v>
      </c>
      <c r="AR72" s="178">
        <v>2</v>
      </c>
      <c r="AS72" s="179">
        <v>0</v>
      </c>
      <c r="AT72" s="176">
        <v>5</v>
      </c>
      <c r="AU72" s="180">
        <v>21</v>
      </c>
      <c r="AV72" s="181">
        <v>0.84</v>
      </c>
      <c r="AW72" s="95" t="s">
        <v>127</v>
      </c>
    </row>
    <row r="73" spans="1:49" s="182" customFormat="1" ht="15" customHeight="1" x14ac:dyDescent="0.25">
      <c r="A73" s="214">
        <v>69</v>
      </c>
      <c r="B73" s="140" t="s">
        <v>40</v>
      </c>
      <c r="C73" s="140" t="s">
        <v>239</v>
      </c>
      <c r="D73" s="285">
        <v>32</v>
      </c>
      <c r="E73" s="240">
        <v>39</v>
      </c>
      <c r="F73" s="162">
        <v>1</v>
      </c>
      <c r="G73" s="285">
        <v>736</v>
      </c>
      <c r="H73" s="240">
        <v>750</v>
      </c>
      <c r="I73" s="163">
        <v>1</v>
      </c>
      <c r="J73" s="285">
        <v>24</v>
      </c>
      <c r="K73" s="240">
        <v>24</v>
      </c>
      <c r="L73" s="164">
        <v>1</v>
      </c>
      <c r="M73" s="240">
        <v>941</v>
      </c>
      <c r="N73" s="240">
        <v>99</v>
      </c>
      <c r="O73" s="165">
        <v>2</v>
      </c>
      <c r="P73" s="240">
        <v>328</v>
      </c>
      <c r="Q73" s="165">
        <v>1</v>
      </c>
      <c r="R73" s="166">
        <v>6</v>
      </c>
      <c r="S73" s="240">
        <v>98</v>
      </c>
      <c r="T73" s="167">
        <v>2</v>
      </c>
      <c r="U73" s="240">
        <v>83</v>
      </c>
      <c r="V73" s="168">
        <v>1</v>
      </c>
      <c r="W73" s="240">
        <v>41521</v>
      </c>
      <c r="X73" s="167">
        <v>1</v>
      </c>
      <c r="Y73" s="240">
        <v>20414</v>
      </c>
      <c r="Z73" s="169">
        <v>1</v>
      </c>
      <c r="AA73" s="240">
        <v>100</v>
      </c>
      <c r="AB73" s="168">
        <v>1</v>
      </c>
      <c r="AC73" s="170">
        <v>6</v>
      </c>
      <c r="AD73" s="240">
        <v>5459</v>
      </c>
      <c r="AE73" s="171">
        <v>5.8012752391073326</v>
      </c>
      <c r="AF73" s="172">
        <v>1</v>
      </c>
      <c r="AG73" s="240">
        <v>2436</v>
      </c>
      <c r="AH73" s="173">
        <v>3.2480000000000002</v>
      </c>
      <c r="AI73" s="174">
        <v>0</v>
      </c>
      <c r="AJ73" s="240">
        <v>1905</v>
      </c>
      <c r="AK73" s="173">
        <v>48.846153846153847</v>
      </c>
      <c r="AL73" s="175">
        <v>1</v>
      </c>
      <c r="AM73" s="176">
        <v>2</v>
      </c>
      <c r="AN73" s="177">
        <v>1</v>
      </c>
      <c r="AO73" s="178">
        <v>0</v>
      </c>
      <c r="AP73" s="178">
        <v>1</v>
      </c>
      <c r="AQ73" s="178">
        <v>2</v>
      </c>
      <c r="AR73" s="178">
        <v>1</v>
      </c>
      <c r="AS73" s="179">
        <v>2</v>
      </c>
      <c r="AT73" s="176">
        <v>7</v>
      </c>
      <c r="AU73" s="180">
        <v>21</v>
      </c>
      <c r="AV73" s="181">
        <v>0.84</v>
      </c>
      <c r="AW73" s="95" t="s">
        <v>154</v>
      </c>
    </row>
    <row r="74" spans="1:49" s="182" customFormat="1" ht="15" customHeight="1" x14ac:dyDescent="0.25">
      <c r="A74" s="214">
        <v>70</v>
      </c>
      <c r="B74" s="140" t="s">
        <v>43</v>
      </c>
      <c r="C74" s="140" t="s">
        <v>237</v>
      </c>
      <c r="D74" s="285">
        <v>49</v>
      </c>
      <c r="E74" s="240">
        <v>54</v>
      </c>
      <c r="F74" s="162">
        <v>1</v>
      </c>
      <c r="G74" s="285">
        <v>951</v>
      </c>
      <c r="H74" s="240">
        <v>943</v>
      </c>
      <c r="I74" s="163">
        <v>1</v>
      </c>
      <c r="J74" s="285">
        <v>35</v>
      </c>
      <c r="K74" s="240">
        <v>35</v>
      </c>
      <c r="L74" s="164">
        <v>1</v>
      </c>
      <c r="M74" s="240">
        <v>1402</v>
      </c>
      <c r="N74" s="240">
        <v>100</v>
      </c>
      <c r="O74" s="165">
        <v>2</v>
      </c>
      <c r="P74" s="240">
        <v>436</v>
      </c>
      <c r="Q74" s="165">
        <v>1</v>
      </c>
      <c r="R74" s="166">
        <v>6</v>
      </c>
      <c r="S74" s="240">
        <v>92</v>
      </c>
      <c r="T74" s="167">
        <v>1</v>
      </c>
      <c r="U74" s="240">
        <v>88</v>
      </c>
      <c r="V74" s="168">
        <v>1</v>
      </c>
      <c r="W74" s="240">
        <v>42317</v>
      </c>
      <c r="X74" s="167">
        <v>1</v>
      </c>
      <c r="Y74" s="240">
        <v>23144</v>
      </c>
      <c r="Z74" s="169">
        <v>1</v>
      </c>
      <c r="AA74" s="240">
        <v>99</v>
      </c>
      <c r="AB74" s="168">
        <v>1</v>
      </c>
      <c r="AC74" s="170">
        <v>5</v>
      </c>
      <c r="AD74" s="240">
        <v>4187</v>
      </c>
      <c r="AE74" s="171">
        <v>2.9864479315263908</v>
      </c>
      <c r="AF74" s="172">
        <v>0</v>
      </c>
      <c r="AG74" s="240">
        <v>5659</v>
      </c>
      <c r="AH74" s="173">
        <v>6.0010604453870622</v>
      </c>
      <c r="AI74" s="174">
        <v>1</v>
      </c>
      <c r="AJ74" s="240">
        <v>2387</v>
      </c>
      <c r="AK74" s="173">
        <v>44.203703703703702</v>
      </c>
      <c r="AL74" s="175">
        <v>1</v>
      </c>
      <c r="AM74" s="176">
        <v>2</v>
      </c>
      <c r="AN74" s="177">
        <v>1</v>
      </c>
      <c r="AO74" s="178">
        <v>0</v>
      </c>
      <c r="AP74" s="178">
        <v>1</v>
      </c>
      <c r="AQ74" s="178">
        <v>2</v>
      </c>
      <c r="AR74" s="178">
        <v>2</v>
      </c>
      <c r="AS74" s="179">
        <v>2</v>
      </c>
      <c r="AT74" s="176">
        <v>8</v>
      </c>
      <c r="AU74" s="180">
        <v>21</v>
      </c>
      <c r="AV74" s="181">
        <v>0.84</v>
      </c>
      <c r="AW74" s="96" t="s">
        <v>157</v>
      </c>
    </row>
    <row r="75" spans="1:49" s="182" customFormat="1" ht="16.5" customHeight="1" x14ac:dyDescent="0.25">
      <c r="A75" s="214">
        <v>71</v>
      </c>
      <c r="B75" s="140" t="s">
        <v>47</v>
      </c>
      <c r="C75" s="140" t="s">
        <v>237</v>
      </c>
      <c r="D75" s="285">
        <v>29</v>
      </c>
      <c r="E75" s="240">
        <v>34</v>
      </c>
      <c r="F75" s="162">
        <v>1</v>
      </c>
      <c r="G75" s="285">
        <v>548</v>
      </c>
      <c r="H75" s="240">
        <v>574</v>
      </c>
      <c r="I75" s="163">
        <v>1</v>
      </c>
      <c r="J75" s="285">
        <v>22</v>
      </c>
      <c r="K75" s="240">
        <v>22</v>
      </c>
      <c r="L75" s="164">
        <v>1</v>
      </c>
      <c r="M75" s="240">
        <v>621</v>
      </c>
      <c r="N75" s="240">
        <v>100</v>
      </c>
      <c r="O75" s="165">
        <v>2</v>
      </c>
      <c r="P75" s="240">
        <v>390</v>
      </c>
      <c r="Q75" s="165">
        <v>1</v>
      </c>
      <c r="R75" s="166">
        <v>6</v>
      </c>
      <c r="S75" s="240">
        <v>99</v>
      </c>
      <c r="T75" s="167">
        <v>2</v>
      </c>
      <c r="U75" s="240">
        <v>99</v>
      </c>
      <c r="V75" s="168">
        <v>2</v>
      </c>
      <c r="W75" s="240">
        <v>29649</v>
      </c>
      <c r="X75" s="167">
        <v>1</v>
      </c>
      <c r="Y75" s="240">
        <v>21915</v>
      </c>
      <c r="Z75" s="169">
        <v>1</v>
      </c>
      <c r="AA75" s="240">
        <v>99</v>
      </c>
      <c r="AB75" s="168">
        <v>1</v>
      </c>
      <c r="AC75" s="170">
        <v>7</v>
      </c>
      <c r="AD75" s="240">
        <v>1691</v>
      </c>
      <c r="AE75" s="171">
        <v>2.7230273752012883</v>
      </c>
      <c r="AF75" s="172">
        <v>0</v>
      </c>
      <c r="AG75" s="240">
        <v>2581</v>
      </c>
      <c r="AH75" s="173">
        <v>4.496515679442509</v>
      </c>
      <c r="AI75" s="174">
        <v>0</v>
      </c>
      <c r="AJ75" s="240">
        <v>1518</v>
      </c>
      <c r="AK75" s="173">
        <v>44.647058823529413</v>
      </c>
      <c r="AL75" s="175">
        <v>1</v>
      </c>
      <c r="AM75" s="176">
        <v>1</v>
      </c>
      <c r="AN75" s="177">
        <v>1</v>
      </c>
      <c r="AO75" s="178">
        <v>1</v>
      </c>
      <c r="AP75" s="178">
        <v>1</v>
      </c>
      <c r="AQ75" s="178">
        <v>1</v>
      </c>
      <c r="AR75" s="178">
        <v>2</v>
      </c>
      <c r="AS75" s="179">
        <v>1</v>
      </c>
      <c r="AT75" s="176">
        <v>7</v>
      </c>
      <c r="AU75" s="180">
        <v>21</v>
      </c>
      <c r="AV75" s="181">
        <v>0.84</v>
      </c>
      <c r="AW75" s="95" t="s">
        <v>161</v>
      </c>
    </row>
    <row r="76" spans="1:49" s="182" customFormat="1" ht="16.5" customHeight="1" x14ac:dyDescent="0.25">
      <c r="A76" s="214">
        <v>72</v>
      </c>
      <c r="B76" s="140" t="s">
        <v>51</v>
      </c>
      <c r="C76" s="140" t="s">
        <v>234</v>
      </c>
      <c r="D76" s="285">
        <v>40</v>
      </c>
      <c r="E76" s="240">
        <v>45</v>
      </c>
      <c r="F76" s="162">
        <v>1</v>
      </c>
      <c r="G76" s="285">
        <v>774</v>
      </c>
      <c r="H76" s="240">
        <v>754</v>
      </c>
      <c r="I76" s="163">
        <v>1</v>
      </c>
      <c r="J76" s="285">
        <v>28</v>
      </c>
      <c r="K76" s="240">
        <v>28</v>
      </c>
      <c r="L76" s="164">
        <v>1</v>
      </c>
      <c r="M76" s="240">
        <v>1113</v>
      </c>
      <c r="N76" s="240">
        <v>100</v>
      </c>
      <c r="O76" s="165">
        <v>2</v>
      </c>
      <c r="P76" s="240">
        <v>386</v>
      </c>
      <c r="Q76" s="165">
        <v>1</v>
      </c>
      <c r="R76" s="166">
        <v>6</v>
      </c>
      <c r="S76" s="240">
        <v>99</v>
      </c>
      <c r="T76" s="167">
        <v>2</v>
      </c>
      <c r="U76" s="240">
        <v>96</v>
      </c>
      <c r="V76" s="168">
        <v>2</v>
      </c>
      <c r="W76" s="240">
        <v>43305</v>
      </c>
      <c r="X76" s="167">
        <v>1</v>
      </c>
      <c r="Y76" s="240">
        <v>26624</v>
      </c>
      <c r="Z76" s="169">
        <v>1</v>
      </c>
      <c r="AA76" s="240">
        <v>100</v>
      </c>
      <c r="AB76" s="168">
        <v>1</v>
      </c>
      <c r="AC76" s="170">
        <v>7</v>
      </c>
      <c r="AD76" s="240">
        <v>15211</v>
      </c>
      <c r="AE76" s="171">
        <v>13.666666666666666</v>
      </c>
      <c r="AF76" s="172">
        <v>1</v>
      </c>
      <c r="AG76" s="240">
        <v>7756</v>
      </c>
      <c r="AH76" s="173">
        <v>10.286472148541113</v>
      </c>
      <c r="AI76" s="174">
        <v>1</v>
      </c>
      <c r="AJ76" s="240">
        <v>3444</v>
      </c>
      <c r="AK76" s="173">
        <v>76.533333333333331</v>
      </c>
      <c r="AL76" s="175">
        <v>1</v>
      </c>
      <c r="AM76" s="176">
        <v>3</v>
      </c>
      <c r="AN76" s="177">
        <v>1</v>
      </c>
      <c r="AO76" s="178">
        <v>0</v>
      </c>
      <c r="AP76" s="178">
        <v>0</v>
      </c>
      <c r="AQ76" s="178">
        <v>0</v>
      </c>
      <c r="AR76" s="178">
        <v>2</v>
      </c>
      <c r="AS76" s="179">
        <v>2</v>
      </c>
      <c r="AT76" s="176">
        <v>5</v>
      </c>
      <c r="AU76" s="180">
        <v>21</v>
      </c>
      <c r="AV76" s="181">
        <v>0.84</v>
      </c>
      <c r="AW76" s="95" t="s">
        <v>165</v>
      </c>
    </row>
    <row r="77" spans="1:49" s="182" customFormat="1" ht="15" customHeight="1" x14ac:dyDescent="0.25">
      <c r="A77" s="214">
        <v>73</v>
      </c>
      <c r="B77" s="140" t="s">
        <v>62</v>
      </c>
      <c r="C77" s="140" t="s">
        <v>239</v>
      </c>
      <c r="D77" s="285">
        <v>51</v>
      </c>
      <c r="E77" s="240">
        <v>60</v>
      </c>
      <c r="F77" s="162">
        <v>1</v>
      </c>
      <c r="G77" s="285">
        <v>1020</v>
      </c>
      <c r="H77" s="240">
        <v>1033</v>
      </c>
      <c r="I77" s="163">
        <v>1</v>
      </c>
      <c r="J77" s="285">
        <v>36</v>
      </c>
      <c r="K77" s="240">
        <v>36</v>
      </c>
      <c r="L77" s="164">
        <v>1</v>
      </c>
      <c r="M77" s="240">
        <v>1621</v>
      </c>
      <c r="N77" s="240">
        <v>100</v>
      </c>
      <c r="O77" s="165">
        <v>2</v>
      </c>
      <c r="P77" s="240">
        <v>561</v>
      </c>
      <c r="Q77" s="165">
        <v>1</v>
      </c>
      <c r="R77" s="166">
        <v>6</v>
      </c>
      <c r="S77" s="240">
        <v>93</v>
      </c>
      <c r="T77" s="167">
        <v>1</v>
      </c>
      <c r="U77" s="240">
        <v>92</v>
      </c>
      <c r="V77" s="168">
        <v>2</v>
      </c>
      <c r="W77" s="240">
        <v>56591</v>
      </c>
      <c r="X77" s="167">
        <v>1</v>
      </c>
      <c r="Y77" s="240">
        <v>35659</v>
      </c>
      <c r="Z77" s="169">
        <v>1</v>
      </c>
      <c r="AA77" s="240">
        <v>98</v>
      </c>
      <c r="AB77" s="168">
        <v>1</v>
      </c>
      <c r="AC77" s="170">
        <v>6</v>
      </c>
      <c r="AD77" s="240">
        <v>4126</v>
      </c>
      <c r="AE77" s="171">
        <v>2.5453423812461442</v>
      </c>
      <c r="AF77" s="172">
        <v>0</v>
      </c>
      <c r="AG77" s="240">
        <v>5290</v>
      </c>
      <c r="AH77" s="173">
        <v>5.1210067763794775</v>
      </c>
      <c r="AI77" s="174">
        <v>1</v>
      </c>
      <c r="AJ77" s="240">
        <v>2066</v>
      </c>
      <c r="AK77" s="173">
        <v>34.43333333333333</v>
      </c>
      <c r="AL77" s="175">
        <v>1</v>
      </c>
      <c r="AM77" s="176">
        <v>2</v>
      </c>
      <c r="AN77" s="177">
        <v>1</v>
      </c>
      <c r="AO77" s="178">
        <v>0</v>
      </c>
      <c r="AP77" s="178">
        <v>1</v>
      </c>
      <c r="AQ77" s="178">
        <v>1</v>
      </c>
      <c r="AR77" s="178">
        <v>2</v>
      </c>
      <c r="AS77" s="179">
        <v>2</v>
      </c>
      <c r="AT77" s="176">
        <v>7</v>
      </c>
      <c r="AU77" s="180">
        <v>21</v>
      </c>
      <c r="AV77" s="181">
        <v>0.84</v>
      </c>
      <c r="AW77" s="96" t="s">
        <v>176</v>
      </c>
    </row>
    <row r="78" spans="1:49" s="182" customFormat="1" x14ac:dyDescent="0.25">
      <c r="A78" s="214">
        <v>74</v>
      </c>
      <c r="B78" s="140" t="s">
        <v>72</v>
      </c>
      <c r="C78" s="140" t="s">
        <v>235</v>
      </c>
      <c r="D78" s="285">
        <v>95</v>
      </c>
      <c r="E78" s="240">
        <v>83</v>
      </c>
      <c r="F78" s="162">
        <v>1</v>
      </c>
      <c r="G78" s="285">
        <v>2331</v>
      </c>
      <c r="H78" s="240">
        <v>2359</v>
      </c>
      <c r="I78" s="163">
        <v>1</v>
      </c>
      <c r="J78" s="285">
        <v>69</v>
      </c>
      <c r="K78" s="240">
        <v>69</v>
      </c>
      <c r="L78" s="164">
        <v>1</v>
      </c>
      <c r="M78" s="240">
        <v>2690</v>
      </c>
      <c r="N78" s="240">
        <v>98</v>
      </c>
      <c r="O78" s="165">
        <v>2</v>
      </c>
      <c r="P78" s="240">
        <v>1037</v>
      </c>
      <c r="Q78" s="165">
        <v>1</v>
      </c>
      <c r="R78" s="166">
        <v>6</v>
      </c>
      <c r="S78" s="240">
        <v>98</v>
      </c>
      <c r="T78" s="167">
        <v>2</v>
      </c>
      <c r="U78" s="240">
        <v>95</v>
      </c>
      <c r="V78" s="168">
        <v>2</v>
      </c>
      <c r="W78" s="240">
        <v>133269</v>
      </c>
      <c r="X78" s="167">
        <v>1</v>
      </c>
      <c r="Y78" s="240">
        <v>67901</v>
      </c>
      <c r="Z78" s="169">
        <v>1</v>
      </c>
      <c r="AA78" s="240">
        <v>98</v>
      </c>
      <c r="AB78" s="168">
        <v>1</v>
      </c>
      <c r="AC78" s="170">
        <v>7</v>
      </c>
      <c r="AD78" s="240">
        <v>22747</v>
      </c>
      <c r="AE78" s="171">
        <v>8.4561338289962826</v>
      </c>
      <c r="AF78" s="172">
        <v>1</v>
      </c>
      <c r="AG78" s="240">
        <v>23113</v>
      </c>
      <c r="AH78" s="173">
        <v>9.7977956761339549</v>
      </c>
      <c r="AI78" s="174">
        <v>1</v>
      </c>
      <c r="AJ78" s="240">
        <v>6272</v>
      </c>
      <c r="AK78" s="173">
        <v>75.566265060240966</v>
      </c>
      <c r="AL78" s="175">
        <v>1</v>
      </c>
      <c r="AM78" s="176">
        <v>3</v>
      </c>
      <c r="AN78" s="177">
        <v>1</v>
      </c>
      <c r="AO78" s="178">
        <v>0</v>
      </c>
      <c r="AP78" s="178">
        <v>1</v>
      </c>
      <c r="AQ78" s="178">
        <v>1</v>
      </c>
      <c r="AR78" s="178">
        <v>1</v>
      </c>
      <c r="AS78" s="179">
        <v>1</v>
      </c>
      <c r="AT78" s="176">
        <v>5</v>
      </c>
      <c r="AU78" s="180">
        <v>21</v>
      </c>
      <c r="AV78" s="181">
        <v>0.84</v>
      </c>
      <c r="AW78" s="95" t="s">
        <v>186</v>
      </c>
    </row>
    <row r="79" spans="1:49" s="182" customFormat="1" x14ac:dyDescent="0.25">
      <c r="A79" s="214">
        <v>75</v>
      </c>
      <c r="B79" s="140" t="s">
        <v>116</v>
      </c>
      <c r="C79" s="140" t="s">
        <v>235</v>
      </c>
      <c r="D79" s="285">
        <v>125</v>
      </c>
      <c r="E79" s="240">
        <v>141</v>
      </c>
      <c r="F79" s="162">
        <v>1</v>
      </c>
      <c r="G79" s="285">
        <v>4308</v>
      </c>
      <c r="H79" s="240">
        <v>4334</v>
      </c>
      <c r="I79" s="163">
        <v>1</v>
      </c>
      <c r="J79" s="285">
        <v>116</v>
      </c>
      <c r="K79" s="240">
        <v>117</v>
      </c>
      <c r="L79" s="164">
        <v>0</v>
      </c>
      <c r="M79" s="240">
        <v>7113</v>
      </c>
      <c r="N79" s="240">
        <v>100</v>
      </c>
      <c r="O79" s="165">
        <v>2</v>
      </c>
      <c r="P79" s="240">
        <v>1643</v>
      </c>
      <c r="Q79" s="165">
        <v>1</v>
      </c>
      <c r="R79" s="166">
        <v>5</v>
      </c>
      <c r="S79" s="240">
        <v>99</v>
      </c>
      <c r="T79" s="167">
        <v>2</v>
      </c>
      <c r="U79" s="240">
        <v>93</v>
      </c>
      <c r="V79" s="168">
        <v>2</v>
      </c>
      <c r="W79" s="240">
        <v>246801</v>
      </c>
      <c r="X79" s="167">
        <v>1</v>
      </c>
      <c r="Y79" s="240">
        <v>139819</v>
      </c>
      <c r="Z79" s="169">
        <v>1</v>
      </c>
      <c r="AA79" s="240">
        <v>99</v>
      </c>
      <c r="AB79" s="168">
        <v>1</v>
      </c>
      <c r="AC79" s="170">
        <v>7</v>
      </c>
      <c r="AD79" s="240">
        <v>28042</v>
      </c>
      <c r="AE79" s="171">
        <v>3.9423590608744554</v>
      </c>
      <c r="AF79" s="172">
        <v>0</v>
      </c>
      <c r="AG79" s="240">
        <v>34073</v>
      </c>
      <c r="AH79" s="173">
        <v>7.8617904937701892</v>
      </c>
      <c r="AI79" s="174">
        <v>1</v>
      </c>
      <c r="AJ79" s="240">
        <v>9599</v>
      </c>
      <c r="AK79" s="173">
        <v>68.078014184397162</v>
      </c>
      <c r="AL79" s="175">
        <v>1</v>
      </c>
      <c r="AM79" s="176">
        <v>2</v>
      </c>
      <c r="AN79" s="177">
        <v>1</v>
      </c>
      <c r="AO79" s="178">
        <v>0</v>
      </c>
      <c r="AP79" s="178">
        <v>1</v>
      </c>
      <c r="AQ79" s="178">
        <v>2</v>
      </c>
      <c r="AR79" s="178">
        <v>1</v>
      </c>
      <c r="AS79" s="179">
        <v>2</v>
      </c>
      <c r="AT79" s="176">
        <v>7</v>
      </c>
      <c r="AU79" s="180">
        <v>21</v>
      </c>
      <c r="AV79" s="181">
        <v>0.84</v>
      </c>
      <c r="AW79" s="95" t="s">
        <v>189</v>
      </c>
    </row>
    <row r="80" spans="1:49" s="182" customFormat="1" x14ac:dyDescent="0.25">
      <c r="A80" s="214">
        <v>76</v>
      </c>
      <c r="B80" s="140" t="s">
        <v>77</v>
      </c>
      <c r="C80" s="140" t="s">
        <v>235</v>
      </c>
      <c r="D80" s="285">
        <v>62</v>
      </c>
      <c r="E80" s="240">
        <v>70</v>
      </c>
      <c r="F80" s="162">
        <v>1</v>
      </c>
      <c r="G80" s="285">
        <v>1548</v>
      </c>
      <c r="H80" s="240">
        <v>1571</v>
      </c>
      <c r="I80" s="163">
        <v>1</v>
      </c>
      <c r="J80" s="285">
        <v>48</v>
      </c>
      <c r="K80" s="240">
        <v>48</v>
      </c>
      <c r="L80" s="164">
        <v>1</v>
      </c>
      <c r="M80" s="240">
        <v>2425</v>
      </c>
      <c r="N80" s="240">
        <v>100</v>
      </c>
      <c r="O80" s="165">
        <v>2</v>
      </c>
      <c r="P80" s="240">
        <v>701</v>
      </c>
      <c r="Q80" s="165">
        <v>1</v>
      </c>
      <c r="R80" s="166">
        <v>6</v>
      </c>
      <c r="S80" s="240">
        <v>96</v>
      </c>
      <c r="T80" s="167">
        <v>2</v>
      </c>
      <c r="U80" s="240">
        <v>87</v>
      </c>
      <c r="V80" s="168">
        <v>1</v>
      </c>
      <c r="W80" s="240">
        <v>78548</v>
      </c>
      <c r="X80" s="167">
        <v>1</v>
      </c>
      <c r="Y80" s="240">
        <v>47831</v>
      </c>
      <c r="Z80" s="169">
        <v>1</v>
      </c>
      <c r="AA80" s="240">
        <v>99</v>
      </c>
      <c r="AB80" s="168">
        <v>1</v>
      </c>
      <c r="AC80" s="170">
        <v>6</v>
      </c>
      <c r="AD80" s="240">
        <v>8321</v>
      </c>
      <c r="AE80" s="171">
        <v>3.4313402061855669</v>
      </c>
      <c r="AF80" s="172">
        <v>0</v>
      </c>
      <c r="AG80" s="240">
        <v>14340</v>
      </c>
      <c r="AH80" s="173">
        <v>9.1279439847231068</v>
      </c>
      <c r="AI80" s="174">
        <v>1</v>
      </c>
      <c r="AJ80" s="240">
        <v>4020</v>
      </c>
      <c r="AK80" s="173">
        <v>57.428571428571431</v>
      </c>
      <c r="AL80" s="175">
        <v>1</v>
      </c>
      <c r="AM80" s="176">
        <v>2</v>
      </c>
      <c r="AN80" s="177">
        <v>0</v>
      </c>
      <c r="AO80" s="178">
        <v>0</v>
      </c>
      <c r="AP80" s="178">
        <v>1</v>
      </c>
      <c r="AQ80" s="178">
        <v>2</v>
      </c>
      <c r="AR80" s="178">
        <v>2</v>
      </c>
      <c r="AS80" s="179">
        <v>2</v>
      </c>
      <c r="AT80" s="176">
        <v>7</v>
      </c>
      <c r="AU80" s="180">
        <v>21</v>
      </c>
      <c r="AV80" s="181">
        <v>0.84</v>
      </c>
      <c r="AW80" s="95" t="s">
        <v>191</v>
      </c>
    </row>
    <row r="81" spans="1:49" s="182" customFormat="1" ht="15" customHeight="1" x14ac:dyDescent="0.25">
      <c r="A81" s="214">
        <v>77</v>
      </c>
      <c r="B81" s="140" t="s">
        <v>97</v>
      </c>
      <c r="C81" s="140" t="s">
        <v>235</v>
      </c>
      <c r="D81" s="285">
        <v>99</v>
      </c>
      <c r="E81" s="240">
        <v>105</v>
      </c>
      <c r="F81" s="162">
        <v>1</v>
      </c>
      <c r="G81" s="285">
        <v>2407</v>
      </c>
      <c r="H81" s="240">
        <v>2416</v>
      </c>
      <c r="I81" s="163">
        <v>1</v>
      </c>
      <c r="J81" s="285">
        <v>67</v>
      </c>
      <c r="K81" s="240">
        <v>67</v>
      </c>
      <c r="L81" s="164">
        <v>1</v>
      </c>
      <c r="M81" s="240">
        <v>4270</v>
      </c>
      <c r="N81" s="240">
        <v>100</v>
      </c>
      <c r="O81" s="165">
        <v>2</v>
      </c>
      <c r="P81" s="240">
        <v>988</v>
      </c>
      <c r="Q81" s="247">
        <v>1</v>
      </c>
      <c r="R81" s="166">
        <v>6</v>
      </c>
      <c r="S81" s="240">
        <v>100</v>
      </c>
      <c r="T81" s="167">
        <v>2</v>
      </c>
      <c r="U81" s="240">
        <v>100</v>
      </c>
      <c r="V81" s="168">
        <v>2</v>
      </c>
      <c r="W81" s="240">
        <v>158336</v>
      </c>
      <c r="X81" s="167">
        <v>1</v>
      </c>
      <c r="Y81" s="240">
        <v>78394</v>
      </c>
      <c r="Z81" s="169">
        <v>1</v>
      </c>
      <c r="AA81" s="240">
        <v>100</v>
      </c>
      <c r="AB81" s="168">
        <v>1</v>
      </c>
      <c r="AC81" s="170">
        <v>7</v>
      </c>
      <c r="AD81" s="240">
        <v>28102</v>
      </c>
      <c r="AE81" s="171">
        <v>6.5812646370023415</v>
      </c>
      <c r="AF81" s="172">
        <v>1</v>
      </c>
      <c r="AG81" s="240">
        <v>51362</v>
      </c>
      <c r="AH81" s="173">
        <v>21.2591059602649</v>
      </c>
      <c r="AI81" s="174">
        <v>1</v>
      </c>
      <c r="AJ81" s="240">
        <v>9759</v>
      </c>
      <c r="AK81" s="173">
        <v>92.942857142857136</v>
      </c>
      <c r="AL81" s="175">
        <v>1</v>
      </c>
      <c r="AM81" s="176">
        <v>3</v>
      </c>
      <c r="AN81" s="177">
        <v>1</v>
      </c>
      <c r="AO81" s="178">
        <v>0</v>
      </c>
      <c r="AP81" s="178">
        <v>1</v>
      </c>
      <c r="AQ81" s="178">
        <v>0</v>
      </c>
      <c r="AR81" s="178">
        <v>1</v>
      </c>
      <c r="AS81" s="179">
        <v>2</v>
      </c>
      <c r="AT81" s="176">
        <v>5</v>
      </c>
      <c r="AU81" s="180">
        <v>21</v>
      </c>
      <c r="AV81" s="181">
        <v>0.84</v>
      </c>
      <c r="AW81" s="95" t="s">
        <v>211</v>
      </c>
    </row>
    <row r="82" spans="1:49" s="182" customFormat="1" ht="15" customHeight="1" x14ac:dyDescent="0.25">
      <c r="A82" s="214">
        <v>78</v>
      </c>
      <c r="B82" s="140" t="s">
        <v>38</v>
      </c>
      <c r="C82" s="140" t="s">
        <v>234</v>
      </c>
      <c r="D82" s="285">
        <v>65</v>
      </c>
      <c r="E82" s="240">
        <v>75</v>
      </c>
      <c r="F82" s="162">
        <v>1</v>
      </c>
      <c r="G82" s="285">
        <v>1565</v>
      </c>
      <c r="H82" s="240">
        <v>1553</v>
      </c>
      <c r="I82" s="163">
        <v>1</v>
      </c>
      <c r="J82" s="285">
        <v>49</v>
      </c>
      <c r="K82" s="240">
        <v>49</v>
      </c>
      <c r="L82" s="164">
        <v>1</v>
      </c>
      <c r="M82" s="240">
        <v>1819</v>
      </c>
      <c r="N82" s="240">
        <v>96</v>
      </c>
      <c r="O82" s="165">
        <v>2</v>
      </c>
      <c r="P82" s="240">
        <v>973</v>
      </c>
      <c r="Q82" s="165">
        <v>1</v>
      </c>
      <c r="R82" s="166">
        <v>6</v>
      </c>
      <c r="S82" s="240">
        <v>92</v>
      </c>
      <c r="T82" s="167">
        <v>1</v>
      </c>
      <c r="U82" s="240">
        <v>87</v>
      </c>
      <c r="V82" s="168">
        <v>1</v>
      </c>
      <c r="W82" s="240">
        <v>102371</v>
      </c>
      <c r="X82" s="167">
        <v>1</v>
      </c>
      <c r="Y82" s="240">
        <v>49877</v>
      </c>
      <c r="Z82" s="169">
        <v>1</v>
      </c>
      <c r="AA82" s="240">
        <v>99</v>
      </c>
      <c r="AB82" s="168">
        <v>1</v>
      </c>
      <c r="AC82" s="170">
        <v>5</v>
      </c>
      <c r="AD82" s="240">
        <v>16912</v>
      </c>
      <c r="AE82" s="171">
        <v>9.2974161627267726</v>
      </c>
      <c r="AF82" s="172">
        <v>1</v>
      </c>
      <c r="AG82" s="240">
        <v>16030</v>
      </c>
      <c r="AH82" s="173">
        <v>10.321957501609788</v>
      </c>
      <c r="AI82" s="174">
        <v>1</v>
      </c>
      <c r="AJ82" s="240">
        <v>4697</v>
      </c>
      <c r="AK82" s="173">
        <v>62.626666666666665</v>
      </c>
      <c r="AL82" s="175">
        <v>1</v>
      </c>
      <c r="AM82" s="176">
        <v>3</v>
      </c>
      <c r="AN82" s="177">
        <v>1</v>
      </c>
      <c r="AO82" s="178">
        <v>0</v>
      </c>
      <c r="AP82" s="178">
        <v>1</v>
      </c>
      <c r="AQ82" s="178">
        <v>0</v>
      </c>
      <c r="AR82" s="178">
        <v>2</v>
      </c>
      <c r="AS82" s="179">
        <v>2</v>
      </c>
      <c r="AT82" s="176">
        <v>6</v>
      </c>
      <c r="AU82" s="180">
        <v>20</v>
      </c>
      <c r="AV82" s="181">
        <v>0.8</v>
      </c>
      <c r="AW82" s="95" t="s">
        <v>152</v>
      </c>
    </row>
    <row r="83" spans="1:49" s="182" customFormat="1" ht="15" customHeight="1" x14ac:dyDescent="0.25">
      <c r="A83" s="214">
        <v>79</v>
      </c>
      <c r="B83" s="140" t="s">
        <v>241</v>
      </c>
      <c r="C83" s="140" t="s">
        <v>235</v>
      </c>
      <c r="D83" s="285">
        <v>55</v>
      </c>
      <c r="E83" s="240">
        <v>73</v>
      </c>
      <c r="F83" s="162">
        <v>0</v>
      </c>
      <c r="G83" s="285">
        <v>1542</v>
      </c>
      <c r="H83" s="240">
        <v>1549</v>
      </c>
      <c r="I83" s="163">
        <v>1</v>
      </c>
      <c r="J83" s="285">
        <v>47</v>
      </c>
      <c r="K83" s="240">
        <v>47</v>
      </c>
      <c r="L83" s="164">
        <v>1</v>
      </c>
      <c r="M83" s="240">
        <v>1823</v>
      </c>
      <c r="N83" s="240">
        <v>95</v>
      </c>
      <c r="O83" s="165">
        <v>2</v>
      </c>
      <c r="P83" s="240">
        <v>345</v>
      </c>
      <c r="Q83" s="165">
        <v>1</v>
      </c>
      <c r="R83" s="166">
        <v>5</v>
      </c>
      <c r="S83" s="240">
        <v>96</v>
      </c>
      <c r="T83" s="167">
        <v>2</v>
      </c>
      <c r="U83" s="240">
        <v>95</v>
      </c>
      <c r="V83" s="168">
        <v>2</v>
      </c>
      <c r="W83" s="240">
        <v>97040</v>
      </c>
      <c r="X83" s="167">
        <v>1</v>
      </c>
      <c r="Y83" s="240">
        <v>59872</v>
      </c>
      <c r="Z83" s="169">
        <v>1</v>
      </c>
      <c r="AA83" s="240">
        <v>99</v>
      </c>
      <c r="AB83" s="168">
        <v>1</v>
      </c>
      <c r="AC83" s="170">
        <v>7</v>
      </c>
      <c r="AD83" s="240">
        <v>24184</v>
      </c>
      <c r="AE83" s="171">
        <v>13.266044980800878</v>
      </c>
      <c r="AF83" s="172">
        <v>1</v>
      </c>
      <c r="AG83" s="240">
        <v>22356</v>
      </c>
      <c r="AH83" s="173">
        <v>14.432537120723048</v>
      </c>
      <c r="AI83" s="174">
        <v>1</v>
      </c>
      <c r="AJ83" s="240">
        <v>6201</v>
      </c>
      <c r="AK83" s="173">
        <v>84.945205479452056</v>
      </c>
      <c r="AL83" s="175">
        <v>1</v>
      </c>
      <c r="AM83" s="176">
        <v>3</v>
      </c>
      <c r="AN83" s="177">
        <v>1</v>
      </c>
      <c r="AO83" s="178">
        <v>0</v>
      </c>
      <c r="AP83" s="178">
        <v>1</v>
      </c>
      <c r="AQ83" s="178">
        <v>0</v>
      </c>
      <c r="AR83" s="178">
        <v>2</v>
      </c>
      <c r="AS83" s="179">
        <v>1</v>
      </c>
      <c r="AT83" s="176">
        <v>5</v>
      </c>
      <c r="AU83" s="180">
        <v>20</v>
      </c>
      <c r="AV83" s="181">
        <v>0.8</v>
      </c>
      <c r="AW83" s="95" t="s">
        <v>153</v>
      </c>
    </row>
    <row r="84" spans="1:49" s="182" customFormat="1" ht="15" customHeight="1" x14ac:dyDescent="0.25">
      <c r="A84" s="214">
        <v>80</v>
      </c>
      <c r="B84" s="140" t="s">
        <v>56</v>
      </c>
      <c r="C84" s="140" t="s">
        <v>237</v>
      </c>
      <c r="D84" s="285">
        <v>42</v>
      </c>
      <c r="E84" s="240">
        <v>50</v>
      </c>
      <c r="F84" s="162">
        <v>1</v>
      </c>
      <c r="G84" s="285">
        <v>922</v>
      </c>
      <c r="H84" s="240">
        <v>919</v>
      </c>
      <c r="I84" s="163">
        <v>1</v>
      </c>
      <c r="J84" s="285">
        <v>33</v>
      </c>
      <c r="K84" s="240">
        <v>33</v>
      </c>
      <c r="L84" s="164">
        <v>1</v>
      </c>
      <c r="M84" s="240">
        <v>1075</v>
      </c>
      <c r="N84" s="240">
        <v>99</v>
      </c>
      <c r="O84" s="165">
        <v>2</v>
      </c>
      <c r="P84" s="240">
        <v>366</v>
      </c>
      <c r="Q84" s="165">
        <v>1</v>
      </c>
      <c r="R84" s="166">
        <v>6</v>
      </c>
      <c r="S84" s="240">
        <v>95</v>
      </c>
      <c r="T84" s="167">
        <v>2</v>
      </c>
      <c r="U84" s="240">
        <v>86</v>
      </c>
      <c r="V84" s="168">
        <v>1</v>
      </c>
      <c r="W84" s="240">
        <v>45051</v>
      </c>
      <c r="X84" s="167">
        <v>1</v>
      </c>
      <c r="Y84" s="240">
        <v>20371</v>
      </c>
      <c r="Z84" s="169">
        <v>1</v>
      </c>
      <c r="AA84" s="240">
        <v>99</v>
      </c>
      <c r="AB84" s="168">
        <v>1</v>
      </c>
      <c r="AC84" s="170">
        <v>6</v>
      </c>
      <c r="AD84" s="240">
        <v>7737</v>
      </c>
      <c r="AE84" s="171">
        <v>7.1972093023255814</v>
      </c>
      <c r="AF84" s="172">
        <v>1</v>
      </c>
      <c r="AG84" s="240">
        <v>3226</v>
      </c>
      <c r="AH84" s="173">
        <v>3.5103373231773669</v>
      </c>
      <c r="AI84" s="174">
        <v>0</v>
      </c>
      <c r="AJ84" s="240">
        <v>2128</v>
      </c>
      <c r="AK84" s="173">
        <v>42.56</v>
      </c>
      <c r="AL84" s="175">
        <v>1</v>
      </c>
      <c r="AM84" s="176">
        <v>2</v>
      </c>
      <c r="AN84" s="177">
        <v>1</v>
      </c>
      <c r="AO84" s="178">
        <v>0</v>
      </c>
      <c r="AP84" s="178">
        <v>1</v>
      </c>
      <c r="AQ84" s="178">
        <v>2</v>
      </c>
      <c r="AR84" s="178">
        <v>2</v>
      </c>
      <c r="AS84" s="179">
        <v>0</v>
      </c>
      <c r="AT84" s="176">
        <v>6</v>
      </c>
      <c r="AU84" s="180">
        <v>20</v>
      </c>
      <c r="AV84" s="181">
        <v>0.8</v>
      </c>
      <c r="AW84" s="95" t="s">
        <v>170</v>
      </c>
    </row>
    <row r="85" spans="1:49" s="182" customFormat="1" ht="15" customHeight="1" x14ac:dyDescent="0.25">
      <c r="A85" s="214">
        <v>81</v>
      </c>
      <c r="B85" s="140" t="s">
        <v>69</v>
      </c>
      <c r="C85" s="140" t="s">
        <v>239</v>
      </c>
      <c r="D85" s="285">
        <v>34</v>
      </c>
      <c r="E85" s="240">
        <v>43</v>
      </c>
      <c r="F85" s="162">
        <v>0</v>
      </c>
      <c r="G85" s="285">
        <v>868</v>
      </c>
      <c r="H85" s="240">
        <v>886</v>
      </c>
      <c r="I85" s="163">
        <v>1</v>
      </c>
      <c r="J85" s="285">
        <v>29</v>
      </c>
      <c r="K85" s="240">
        <v>29</v>
      </c>
      <c r="L85" s="164">
        <v>1</v>
      </c>
      <c r="M85" s="240">
        <v>1200</v>
      </c>
      <c r="N85" s="240">
        <v>97</v>
      </c>
      <c r="O85" s="165">
        <v>2</v>
      </c>
      <c r="P85" s="240">
        <v>899</v>
      </c>
      <c r="Q85" s="165">
        <v>1</v>
      </c>
      <c r="R85" s="166">
        <v>5</v>
      </c>
      <c r="S85" s="240">
        <v>92</v>
      </c>
      <c r="T85" s="167">
        <v>1</v>
      </c>
      <c r="U85" s="240">
        <v>81</v>
      </c>
      <c r="V85" s="168">
        <v>1</v>
      </c>
      <c r="W85" s="240">
        <v>50182</v>
      </c>
      <c r="X85" s="167">
        <v>1</v>
      </c>
      <c r="Y85" s="240">
        <v>25268</v>
      </c>
      <c r="Z85" s="169">
        <v>1</v>
      </c>
      <c r="AA85" s="240">
        <v>98</v>
      </c>
      <c r="AB85" s="168">
        <v>1</v>
      </c>
      <c r="AC85" s="170">
        <v>5</v>
      </c>
      <c r="AD85" s="240">
        <v>6494</v>
      </c>
      <c r="AE85" s="171">
        <v>5.4116666666666671</v>
      </c>
      <c r="AF85" s="172">
        <v>1</v>
      </c>
      <c r="AG85" s="240">
        <v>2617</v>
      </c>
      <c r="AH85" s="173">
        <v>2.9537246049661401</v>
      </c>
      <c r="AI85" s="174">
        <v>0</v>
      </c>
      <c r="AJ85" s="240">
        <v>2436</v>
      </c>
      <c r="AK85" s="173">
        <v>56.651162790697676</v>
      </c>
      <c r="AL85" s="175">
        <v>1</v>
      </c>
      <c r="AM85" s="176">
        <v>2</v>
      </c>
      <c r="AN85" s="177">
        <v>1</v>
      </c>
      <c r="AO85" s="178">
        <v>0</v>
      </c>
      <c r="AP85" s="178">
        <v>1</v>
      </c>
      <c r="AQ85" s="178">
        <v>2</v>
      </c>
      <c r="AR85" s="178">
        <v>2</v>
      </c>
      <c r="AS85" s="179">
        <v>2</v>
      </c>
      <c r="AT85" s="176">
        <v>8</v>
      </c>
      <c r="AU85" s="180">
        <v>20</v>
      </c>
      <c r="AV85" s="181">
        <v>0.8</v>
      </c>
      <c r="AW85" s="95" t="s">
        <v>183</v>
      </c>
    </row>
    <row r="86" spans="1:49" s="183" customFormat="1" ht="16.5" customHeight="1" x14ac:dyDescent="0.25">
      <c r="A86" s="214">
        <v>82</v>
      </c>
      <c r="B86" s="249" t="s">
        <v>254</v>
      </c>
      <c r="C86" s="140" t="s">
        <v>235</v>
      </c>
      <c r="D86" s="285">
        <v>128</v>
      </c>
      <c r="E86" s="240">
        <v>151</v>
      </c>
      <c r="F86" s="162">
        <v>1</v>
      </c>
      <c r="G86" s="285">
        <v>4205</v>
      </c>
      <c r="H86" s="240">
        <v>4292</v>
      </c>
      <c r="I86" s="163">
        <v>1</v>
      </c>
      <c r="J86" s="285">
        <v>119</v>
      </c>
      <c r="K86" s="240">
        <v>120</v>
      </c>
      <c r="L86" s="164">
        <v>0</v>
      </c>
      <c r="M86" s="240">
        <v>5689</v>
      </c>
      <c r="N86" s="240">
        <v>100</v>
      </c>
      <c r="O86" s="165">
        <v>2</v>
      </c>
      <c r="P86" s="240">
        <v>1792</v>
      </c>
      <c r="Q86" s="165">
        <v>1</v>
      </c>
      <c r="R86" s="166">
        <v>5</v>
      </c>
      <c r="S86" s="240">
        <v>99</v>
      </c>
      <c r="T86" s="167">
        <v>2</v>
      </c>
      <c r="U86" s="240">
        <v>98</v>
      </c>
      <c r="V86" s="168">
        <v>2</v>
      </c>
      <c r="W86" s="240">
        <v>229555</v>
      </c>
      <c r="X86" s="167">
        <v>1</v>
      </c>
      <c r="Y86" s="240">
        <v>121398</v>
      </c>
      <c r="Z86" s="169">
        <v>1</v>
      </c>
      <c r="AA86" s="240">
        <v>99</v>
      </c>
      <c r="AB86" s="168">
        <v>1</v>
      </c>
      <c r="AC86" s="170">
        <v>7</v>
      </c>
      <c r="AD86" s="240">
        <v>31395</v>
      </c>
      <c r="AE86" s="171">
        <v>5.5185445596765685</v>
      </c>
      <c r="AF86" s="172">
        <v>1</v>
      </c>
      <c r="AG86" s="240">
        <v>73117</v>
      </c>
      <c r="AH86" s="173">
        <v>17.035647716682199</v>
      </c>
      <c r="AI86" s="174">
        <v>1</v>
      </c>
      <c r="AJ86" s="240">
        <v>13167</v>
      </c>
      <c r="AK86" s="173">
        <v>87.198675496688736</v>
      </c>
      <c r="AL86" s="175">
        <v>1</v>
      </c>
      <c r="AM86" s="176">
        <v>3</v>
      </c>
      <c r="AN86" s="177">
        <v>1</v>
      </c>
      <c r="AO86" s="178">
        <v>0</v>
      </c>
      <c r="AP86" s="178">
        <v>1</v>
      </c>
      <c r="AQ86" s="178">
        <v>1</v>
      </c>
      <c r="AR86" s="178">
        <v>1</v>
      </c>
      <c r="AS86" s="179">
        <v>1</v>
      </c>
      <c r="AT86" s="176">
        <v>5</v>
      </c>
      <c r="AU86" s="180">
        <v>20</v>
      </c>
      <c r="AV86" s="181">
        <v>0.8</v>
      </c>
      <c r="AW86" s="95" t="s">
        <v>249</v>
      </c>
    </row>
    <row r="87" spans="1:49" s="183" customFormat="1" ht="16.5" customHeight="1" x14ac:dyDescent="0.25">
      <c r="A87" s="214">
        <v>83</v>
      </c>
      <c r="B87" s="140" t="s">
        <v>79</v>
      </c>
      <c r="C87" s="140" t="s">
        <v>235</v>
      </c>
      <c r="D87" s="285">
        <v>243</v>
      </c>
      <c r="E87" s="240">
        <v>279</v>
      </c>
      <c r="F87" s="162">
        <v>1</v>
      </c>
      <c r="G87" s="285">
        <v>6155</v>
      </c>
      <c r="H87" s="240">
        <v>6331</v>
      </c>
      <c r="I87" s="163">
        <v>1</v>
      </c>
      <c r="J87" s="285">
        <v>198</v>
      </c>
      <c r="K87" s="240">
        <v>198</v>
      </c>
      <c r="L87" s="164">
        <v>1</v>
      </c>
      <c r="M87" s="240">
        <v>9366</v>
      </c>
      <c r="N87" s="240">
        <v>99</v>
      </c>
      <c r="O87" s="165">
        <v>2</v>
      </c>
      <c r="P87" s="240">
        <v>3294</v>
      </c>
      <c r="Q87" s="165">
        <v>1</v>
      </c>
      <c r="R87" s="166">
        <v>6</v>
      </c>
      <c r="S87" s="240">
        <v>96</v>
      </c>
      <c r="T87" s="167">
        <v>2</v>
      </c>
      <c r="U87" s="240">
        <v>91</v>
      </c>
      <c r="V87" s="168">
        <v>2</v>
      </c>
      <c r="W87" s="240">
        <v>394359</v>
      </c>
      <c r="X87" s="167">
        <v>1</v>
      </c>
      <c r="Y87" s="240">
        <v>185013</v>
      </c>
      <c r="Z87" s="169">
        <v>1</v>
      </c>
      <c r="AA87" s="240">
        <v>100</v>
      </c>
      <c r="AB87" s="168">
        <v>1</v>
      </c>
      <c r="AC87" s="170">
        <v>7</v>
      </c>
      <c r="AD87" s="240">
        <v>135840</v>
      </c>
      <c r="AE87" s="171">
        <v>14.503523382447149</v>
      </c>
      <c r="AF87" s="172">
        <v>1</v>
      </c>
      <c r="AG87" s="240">
        <v>106615</v>
      </c>
      <c r="AH87" s="173">
        <v>16.840151634812827</v>
      </c>
      <c r="AI87" s="174">
        <v>1</v>
      </c>
      <c r="AJ87" s="240">
        <v>19788</v>
      </c>
      <c r="AK87" s="173">
        <v>70.924731182795696</v>
      </c>
      <c r="AL87" s="175">
        <v>1</v>
      </c>
      <c r="AM87" s="176">
        <v>3</v>
      </c>
      <c r="AN87" s="177">
        <v>1</v>
      </c>
      <c r="AO87" s="178">
        <v>0</v>
      </c>
      <c r="AP87" s="178">
        <v>1</v>
      </c>
      <c r="AQ87" s="178">
        <v>0</v>
      </c>
      <c r="AR87" s="178">
        <v>1</v>
      </c>
      <c r="AS87" s="179">
        <v>1</v>
      </c>
      <c r="AT87" s="176">
        <v>4</v>
      </c>
      <c r="AU87" s="180">
        <v>20</v>
      </c>
      <c r="AV87" s="181">
        <v>0.8</v>
      </c>
      <c r="AW87" s="95" t="s">
        <v>193</v>
      </c>
    </row>
    <row r="88" spans="1:49" s="183" customFormat="1" ht="15" customHeight="1" x14ac:dyDescent="0.25">
      <c r="A88" s="214">
        <v>84</v>
      </c>
      <c r="B88" s="140" t="s">
        <v>84</v>
      </c>
      <c r="C88" s="140" t="s">
        <v>235</v>
      </c>
      <c r="D88" s="285">
        <v>29</v>
      </c>
      <c r="E88" s="240">
        <v>34</v>
      </c>
      <c r="F88" s="162">
        <v>1</v>
      </c>
      <c r="G88" s="285">
        <v>733</v>
      </c>
      <c r="H88" s="240">
        <v>754</v>
      </c>
      <c r="I88" s="163">
        <v>1</v>
      </c>
      <c r="J88" s="285">
        <v>27</v>
      </c>
      <c r="K88" s="240">
        <v>27</v>
      </c>
      <c r="L88" s="164">
        <v>1</v>
      </c>
      <c r="M88" s="240">
        <v>1113</v>
      </c>
      <c r="N88" s="240">
        <v>95</v>
      </c>
      <c r="O88" s="165">
        <v>2</v>
      </c>
      <c r="P88" s="240">
        <v>594</v>
      </c>
      <c r="Q88" s="165">
        <v>1</v>
      </c>
      <c r="R88" s="166">
        <v>6</v>
      </c>
      <c r="S88" s="240">
        <v>95</v>
      </c>
      <c r="T88" s="167">
        <v>2</v>
      </c>
      <c r="U88" s="240">
        <v>88</v>
      </c>
      <c r="V88" s="168">
        <v>1</v>
      </c>
      <c r="W88" s="240">
        <v>51436</v>
      </c>
      <c r="X88" s="167">
        <v>1</v>
      </c>
      <c r="Y88" s="240">
        <v>23240</v>
      </c>
      <c r="Z88" s="169">
        <v>1</v>
      </c>
      <c r="AA88" s="240">
        <v>100</v>
      </c>
      <c r="AB88" s="168">
        <v>1</v>
      </c>
      <c r="AC88" s="170">
        <v>6</v>
      </c>
      <c r="AD88" s="240">
        <v>5873</v>
      </c>
      <c r="AE88" s="171">
        <v>5.2767295597484276</v>
      </c>
      <c r="AF88" s="172">
        <v>1</v>
      </c>
      <c r="AG88" s="240">
        <v>4964</v>
      </c>
      <c r="AH88" s="173">
        <v>6.5835543766578253</v>
      </c>
      <c r="AI88" s="174">
        <v>1</v>
      </c>
      <c r="AJ88" s="240">
        <v>1351</v>
      </c>
      <c r="AK88" s="173">
        <v>39.735294117647058</v>
      </c>
      <c r="AL88" s="175">
        <v>1</v>
      </c>
      <c r="AM88" s="176">
        <v>3</v>
      </c>
      <c r="AN88" s="177">
        <v>1</v>
      </c>
      <c r="AO88" s="178">
        <v>0</v>
      </c>
      <c r="AP88" s="178">
        <v>1</v>
      </c>
      <c r="AQ88" s="178">
        <v>0</v>
      </c>
      <c r="AR88" s="178">
        <v>1</v>
      </c>
      <c r="AS88" s="179">
        <v>2</v>
      </c>
      <c r="AT88" s="176">
        <v>5</v>
      </c>
      <c r="AU88" s="180">
        <v>20</v>
      </c>
      <c r="AV88" s="181">
        <v>0.8</v>
      </c>
      <c r="AW88" s="95" t="s">
        <v>198</v>
      </c>
    </row>
    <row r="89" spans="1:49" s="182" customFormat="1" ht="16.5" customHeight="1" x14ac:dyDescent="0.25">
      <c r="A89" s="214">
        <v>85</v>
      </c>
      <c r="B89" s="140" t="s">
        <v>50</v>
      </c>
      <c r="C89" s="140" t="s">
        <v>234</v>
      </c>
      <c r="D89" s="285">
        <v>66</v>
      </c>
      <c r="E89" s="240">
        <v>77</v>
      </c>
      <c r="F89" s="162">
        <v>1</v>
      </c>
      <c r="G89" s="285">
        <v>1467</v>
      </c>
      <c r="H89" s="240">
        <v>1491</v>
      </c>
      <c r="I89" s="163">
        <v>1</v>
      </c>
      <c r="J89" s="285">
        <v>51</v>
      </c>
      <c r="K89" s="240">
        <v>51</v>
      </c>
      <c r="L89" s="164">
        <v>1</v>
      </c>
      <c r="M89" s="240">
        <v>1987</v>
      </c>
      <c r="N89" s="240">
        <v>99</v>
      </c>
      <c r="O89" s="165">
        <v>2</v>
      </c>
      <c r="P89" s="240">
        <v>786</v>
      </c>
      <c r="Q89" s="165">
        <v>1</v>
      </c>
      <c r="R89" s="166">
        <v>6</v>
      </c>
      <c r="S89" s="240">
        <v>95</v>
      </c>
      <c r="T89" s="167">
        <v>2</v>
      </c>
      <c r="U89" s="240">
        <v>90</v>
      </c>
      <c r="V89" s="168">
        <v>2</v>
      </c>
      <c r="W89" s="240">
        <v>81697</v>
      </c>
      <c r="X89" s="167">
        <v>1</v>
      </c>
      <c r="Y89" s="240">
        <v>48163</v>
      </c>
      <c r="Z89" s="169">
        <v>1</v>
      </c>
      <c r="AA89" s="240">
        <v>97</v>
      </c>
      <c r="AB89" s="168">
        <v>1</v>
      </c>
      <c r="AC89" s="170">
        <v>7</v>
      </c>
      <c r="AD89" s="240">
        <v>9828</v>
      </c>
      <c r="AE89" s="171">
        <v>4.9461499748364366</v>
      </c>
      <c r="AF89" s="172">
        <v>1</v>
      </c>
      <c r="AG89" s="240">
        <v>5987</v>
      </c>
      <c r="AH89" s="173">
        <v>4.0154258886653249</v>
      </c>
      <c r="AI89" s="174">
        <v>0</v>
      </c>
      <c r="AJ89" s="240">
        <v>4138</v>
      </c>
      <c r="AK89" s="173">
        <v>53.740259740259738</v>
      </c>
      <c r="AL89" s="175">
        <v>1</v>
      </c>
      <c r="AM89" s="176">
        <v>2</v>
      </c>
      <c r="AN89" s="177">
        <v>0</v>
      </c>
      <c r="AO89" s="178">
        <v>0</v>
      </c>
      <c r="AP89" s="178">
        <v>1</v>
      </c>
      <c r="AQ89" s="178">
        <v>0</v>
      </c>
      <c r="AR89" s="178">
        <v>2</v>
      </c>
      <c r="AS89" s="179">
        <v>1</v>
      </c>
      <c r="AT89" s="176">
        <v>4</v>
      </c>
      <c r="AU89" s="180">
        <v>19</v>
      </c>
      <c r="AV89" s="181">
        <v>0.76</v>
      </c>
      <c r="AW89" s="95" t="s">
        <v>164</v>
      </c>
    </row>
    <row r="90" spans="1:49" s="182" customFormat="1" ht="15" customHeight="1" x14ac:dyDescent="0.25">
      <c r="A90" s="214">
        <v>86</v>
      </c>
      <c r="B90" s="140" t="s">
        <v>54</v>
      </c>
      <c r="C90" s="140" t="s">
        <v>235</v>
      </c>
      <c r="D90" s="285">
        <v>83</v>
      </c>
      <c r="E90" s="240">
        <v>75</v>
      </c>
      <c r="F90" s="162">
        <v>1</v>
      </c>
      <c r="G90" s="285">
        <v>2230</v>
      </c>
      <c r="H90" s="240">
        <v>2272</v>
      </c>
      <c r="I90" s="163">
        <v>1</v>
      </c>
      <c r="J90" s="285">
        <v>64</v>
      </c>
      <c r="K90" s="240">
        <v>64</v>
      </c>
      <c r="L90" s="164">
        <v>1</v>
      </c>
      <c r="M90" s="240">
        <v>3202</v>
      </c>
      <c r="N90" s="240">
        <v>95</v>
      </c>
      <c r="O90" s="165">
        <v>2</v>
      </c>
      <c r="P90" s="240">
        <v>495</v>
      </c>
      <c r="Q90" s="165">
        <v>1</v>
      </c>
      <c r="R90" s="166">
        <v>6</v>
      </c>
      <c r="S90" s="240">
        <v>97</v>
      </c>
      <c r="T90" s="167">
        <v>2</v>
      </c>
      <c r="U90" s="240">
        <v>89</v>
      </c>
      <c r="V90" s="168">
        <v>1</v>
      </c>
      <c r="W90" s="240">
        <v>130143</v>
      </c>
      <c r="X90" s="167">
        <v>1</v>
      </c>
      <c r="Y90" s="240">
        <v>67615</v>
      </c>
      <c r="Z90" s="169">
        <v>1</v>
      </c>
      <c r="AA90" s="240">
        <v>95</v>
      </c>
      <c r="AB90" s="168">
        <v>1</v>
      </c>
      <c r="AC90" s="170">
        <v>6</v>
      </c>
      <c r="AD90" s="240">
        <v>9620</v>
      </c>
      <c r="AE90" s="171">
        <v>3.0043722673329167</v>
      </c>
      <c r="AF90" s="172">
        <v>0</v>
      </c>
      <c r="AG90" s="240">
        <v>10553</v>
      </c>
      <c r="AH90" s="173">
        <v>4.644806338028169</v>
      </c>
      <c r="AI90" s="174">
        <v>1</v>
      </c>
      <c r="AJ90" s="240">
        <v>3818</v>
      </c>
      <c r="AK90" s="173">
        <v>50.906666666666666</v>
      </c>
      <c r="AL90" s="175">
        <v>1</v>
      </c>
      <c r="AM90" s="176">
        <v>2</v>
      </c>
      <c r="AN90" s="177">
        <v>1</v>
      </c>
      <c r="AO90" s="178">
        <v>0</v>
      </c>
      <c r="AP90" s="178">
        <v>1</v>
      </c>
      <c r="AQ90" s="178">
        <v>0</v>
      </c>
      <c r="AR90" s="178">
        <v>1</v>
      </c>
      <c r="AS90" s="179">
        <v>2</v>
      </c>
      <c r="AT90" s="176">
        <v>5</v>
      </c>
      <c r="AU90" s="180">
        <v>19</v>
      </c>
      <c r="AV90" s="181">
        <v>0.76</v>
      </c>
      <c r="AW90" s="95" t="s">
        <v>168</v>
      </c>
    </row>
    <row r="91" spans="1:49" s="182" customFormat="1" ht="15" customHeight="1" x14ac:dyDescent="0.25">
      <c r="A91" s="214">
        <v>87</v>
      </c>
      <c r="B91" s="140" t="s">
        <v>58</v>
      </c>
      <c r="C91" s="140" t="s">
        <v>234</v>
      </c>
      <c r="D91" s="285">
        <v>47</v>
      </c>
      <c r="E91" s="240">
        <v>51</v>
      </c>
      <c r="F91" s="162">
        <v>1</v>
      </c>
      <c r="G91" s="285">
        <v>1216</v>
      </c>
      <c r="H91" s="240">
        <v>1212</v>
      </c>
      <c r="I91" s="163">
        <v>1</v>
      </c>
      <c r="J91" s="285">
        <v>38</v>
      </c>
      <c r="K91" s="240">
        <v>38</v>
      </c>
      <c r="L91" s="164">
        <v>1</v>
      </c>
      <c r="M91" s="240">
        <v>1537</v>
      </c>
      <c r="N91" s="240">
        <v>100</v>
      </c>
      <c r="O91" s="165">
        <v>2</v>
      </c>
      <c r="P91" s="240">
        <v>1124</v>
      </c>
      <c r="Q91" s="165">
        <v>1</v>
      </c>
      <c r="R91" s="166">
        <v>6</v>
      </c>
      <c r="S91" s="240">
        <v>92</v>
      </c>
      <c r="T91" s="167">
        <v>1</v>
      </c>
      <c r="U91" s="240">
        <v>82</v>
      </c>
      <c r="V91" s="168">
        <v>1</v>
      </c>
      <c r="W91" s="240">
        <v>57965</v>
      </c>
      <c r="X91" s="167">
        <v>1</v>
      </c>
      <c r="Y91" s="240">
        <v>32927</v>
      </c>
      <c r="Z91" s="169">
        <v>1</v>
      </c>
      <c r="AA91" s="240">
        <v>99</v>
      </c>
      <c r="AB91" s="168">
        <v>1</v>
      </c>
      <c r="AC91" s="170">
        <v>5</v>
      </c>
      <c r="AD91" s="240">
        <v>11999</v>
      </c>
      <c r="AE91" s="171">
        <v>7.8067664281067017</v>
      </c>
      <c r="AF91" s="172">
        <v>1</v>
      </c>
      <c r="AG91" s="240">
        <v>3862</v>
      </c>
      <c r="AH91" s="173">
        <v>3.1864686468646863</v>
      </c>
      <c r="AI91" s="174">
        <v>0</v>
      </c>
      <c r="AJ91" s="240">
        <v>2223</v>
      </c>
      <c r="AK91" s="173">
        <v>43.588235294117645</v>
      </c>
      <c r="AL91" s="175">
        <v>1</v>
      </c>
      <c r="AM91" s="176">
        <v>2</v>
      </c>
      <c r="AN91" s="177">
        <v>1</v>
      </c>
      <c r="AO91" s="178">
        <v>0</v>
      </c>
      <c r="AP91" s="178">
        <v>1</v>
      </c>
      <c r="AQ91" s="178">
        <v>1</v>
      </c>
      <c r="AR91" s="178">
        <v>1</v>
      </c>
      <c r="AS91" s="179">
        <v>2</v>
      </c>
      <c r="AT91" s="176">
        <v>6</v>
      </c>
      <c r="AU91" s="180">
        <v>19</v>
      </c>
      <c r="AV91" s="181">
        <v>0.76</v>
      </c>
      <c r="AW91" s="96" t="s">
        <v>172</v>
      </c>
    </row>
    <row r="92" spans="1:49" s="182" customFormat="1" ht="15" customHeight="1" x14ac:dyDescent="0.25">
      <c r="A92" s="214">
        <v>88</v>
      </c>
      <c r="B92" s="140" t="s">
        <v>70</v>
      </c>
      <c r="C92" s="140" t="s">
        <v>239</v>
      </c>
      <c r="D92" s="285">
        <v>39</v>
      </c>
      <c r="E92" s="240">
        <v>46</v>
      </c>
      <c r="F92" s="162">
        <v>1</v>
      </c>
      <c r="G92" s="285">
        <v>920</v>
      </c>
      <c r="H92" s="240">
        <v>945</v>
      </c>
      <c r="I92" s="163">
        <v>1</v>
      </c>
      <c r="J92" s="285">
        <v>31</v>
      </c>
      <c r="K92" s="240">
        <v>31</v>
      </c>
      <c r="L92" s="164">
        <v>1</v>
      </c>
      <c r="M92" s="240">
        <v>1558</v>
      </c>
      <c r="N92" s="240">
        <v>98</v>
      </c>
      <c r="O92" s="165">
        <v>2</v>
      </c>
      <c r="P92" s="240">
        <v>875</v>
      </c>
      <c r="Q92" s="165">
        <v>1</v>
      </c>
      <c r="R92" s="166">
        <v>6</v>
      </c>
      <c r="S92" s="240">
        <v>96</v>
      </c>
      <c r="T92" s="167">
        <v>2</v>
      </c>
      <c r="U92" s="240">
        <v>94</v>
      </c>
      <c r="V92" s="168">
        <v>2</v>
      </c>
      <c r="W92" s="240">
        <v>56741</v>
      </c>
      <c r="X92" s="167">
        <v>1</v>
      </c>
      <c r="Y92" s="240">
        <v>31767</v>
      </c>
      <c r="Z92" s="169">
        <v>1</v>
      </c>
      <c r="AA92" s="240">
        <v>100</v>
      </c>
      <c r="AB92" s="168">
        <v>1</v>
      </c>
      <c r="AC92" s="170">
        <v>7</v>
      </c>
      <c r="AD92" s="240">
        <v>27256</v>
      </c>
      <c r="AE92" s="171">
        <v>17.494223363286263</v>
      </c>
      <c r="AF92" s="172">
        <v>1</v>
      </c>
      <c r="AG92" s="240">
        <v>9029</v>
      </c>
      <c r="AH92" s="173">
        <v>9.5544973544973537</v>
      </c>
      <c r="AI92" s="174">
        <v>1</v>
      </c>
      <c r="AJ92" s="240">
        <v>3581</v>
      </c>
      <c r="AK92" s="173">
        <v>77.847826086956516</v>
      </c>
      <c r="AL92" s="175">
        <v>1</v>
      </c>
      <c r="AM92" s="176">
        <v>3</v>
      </c>
      <c r="AN92" s="177">
        <v>1</v>
      </c>
      <c r="AO92" s="178">
        <v>0</v>
      </c>
      <c r="AP92" s="178">
        <v>1</v>
      </c>
      <c r="AQ92" s="178">
        <v>1</v>
      </c>
      <c r="AR92" s="178">
        <v>0</v>
      </c>
      <c r="AS92" s="179">
        <v>0</v>
      </c>
      <c r="AT92" s="176">
        <v>3</v>
      </c>
      <c r="AU92" s="180">
        <v>19</v>
      </c>
      <c r="AV92" s="181">
        <v>0.76</v>
      </c>
      <c r="AW92" s="95" t="s">
        <v>184</v>
      </c>
    </row>
    <row r="93" spans="1:49" s="182" customFormat="1" x14ac:dyDescent="0.25">
      <c r="A93" s="214">
        <v>89</v>
      </c>
      <c r="B93" s="140" t="s">
        <v>81</v>
      </c>
      <c r="C93" s="140" t="s">
        <v>239</v>
      </c>
      <c r="D93" s="285">
        <v>68</v>
      </c>
      <c r="E93" s="240">
        <v>72</v>
      </c>
      <c r="F93" s="162">
        <v>1</v>
      </c>
      <c r="G93" s="285">
        <v>1669</v>
      </c>
      <c r="H93" s="240">
        <v>1726</v>
      </c>
      <c r="I93" s="163">
        <v>1</v>
      </c>
      <c r="J93" s="285">
        <v>53</v>
      </c>
      <c r="K93" s="240">
        <v>53</v>
      </c>
      <c r="L93" s="164">
        <v>1</v>
      </c>
      <c r="M93" s="240">
        <v>2233</v>
      </c>
      <c r="N93" s="240">
        <v>94</v>
      </c>
      <c r="O93" s="165">
        <v>1</v>
      </c>
      <c r="P93" s="240">
        <v>747</v>
      </c>
      <c r="Q93" s="165">
        <v>1</v>
      </c>
      <c r="R93" s="166">
        <v>5</v>
      </c>
      <c r="S93" s="240">
        <v>98</v>
      </c>
      <c r="T93" s="167">
        <v>2</v>
      </c>
      <c r="U93" s="240">
        <v>93</v>
      </c>
      <c r="V93" s="168">
        <v>2</v>
      </c>
      <c r="W93" s="240">
        <v>115333</v>
      </c>
      <c r="X93" s="167">
        <v>1</v>
      </c>
      <c r="Y93" s="240">
        <v>68585</v>
      </c>
      <c r="Z93" s="169">
        <v>1</v>
      </c>
      <c r="AA93" s="240">
        <v>98</v>
      </c>
      <c r="AB93" s="168">
        <v>1</v>
      </c>
      <c r="AC93" s="170">
        <v>7</v>
      </c>
      <c r="AD93" s="240">
        <v>20928</v>
      </c>
      <c r="AE93" s="171">
        <v>9.3721450962830275</v>
      </c>
      <c r="AF93" s="172">
        <v>1</v>
      </c>
      <c r="AG93" s="240">
        <v>10276</v>
      </c>
      <c r="AH93" s="173">
        <v>5.9536500579374279</v>
      </c>
      <c r="AI93" s="174">
        <v>1</v>
      </c>
      <c r="AJ93" s="240">
        <v>4395</v>
      </c>
      <c r="AK93" s="173">
        <v>61.041666666666664</v>
      </c>
      <c r="AL93" s="175">
        <v>1</v>
      </c>
      <c r="AM93" s="176">
        <v>3</v>
      </c>
      <c r="AN93" s="177">
        <v>1</v>
      </c>
      <c r="AO93" s="178">
        <v>0</v>
      </c>
      <c r="AP93" s="178">
        <v>1</v>
      </c>
      <c r="AQ93" s="178">
        <v>1</v>
      </c>
      <c r="AR93" s="178">
        <v>1</v>
      </c>
      <c r="AS93" s="179">
        <v>0</v>
      </c>
      <c r="AT93" s="176">
        <v>4</v>
      </c>
      <c r="AU93" s="180">
        <v>19</v>
      </c>
      <c r="AV93" s="181">
        <v>0.76</v>
      </c>
      <c r="AW93" s="95" t="s">
        <v>195</v>
      </c>
    </row>
    <row r="94" spans="1:49" s="182" customFormat="1" ht="15" customHeight="1" x14ac:dyDescent="0.25">
      <c r="A94" s="214">
        <v>90</v>
      </c>
      <c r="B94" s="140" t="s">
        <v>60</v>
      </c>
      <c r="C94" s="140" t="s">
        <v>239</v>
      </c>
      <c r="D94" s="285">
        <v>94</v>
      </c>
      <c r="E94" s="240">
        <v>118</v>
      </c>
      <c r="F94" s="162">
        <v>0</v>
      </c>
      <c r="G94" s="285">
        <v>2890</v>
      </c>
      <c r="H94" s="240">
        <v>2983</v>
      </c>
      <c r="I94" s="163">
        <v>1</v>
      </c>
      <c r="J94" s="285">
        <v>78</v>
      </c>
      <c r="K94" s="240">
        <v>78</v>
      </c>
      <c r="L94" s="164">
        <v>1</v>
      </c>
      <c r="M94" s="240">
        <v>4738</v>
      </c>
      <c r="N94" s="240">
        <v>99</v>
      </c>
      <c r="O94" s="165">
        <v>2</v>
      </c>
      <c r="P94" s="240">
        <v>1330</v>
      </c>
      <c r="Q94" s="165">
        <v>1</v>
      </c>
      <c r="R94" s="166">
        <v>5</v>
      </c>
      <c r="S94" s="240">
        <v>98</v>
      </c>
      <c r="T94" s="167">
        <v>2</v>
      </c>
      <c r="U94" s="240">
        <v>87</v>
      </c>
      <c r="V94" s="168">
        <v>1</v>
      </c>
      <c r="W94" s="240">
        <v>166579</v>
      </c>
      <c r="X94" s="167">
        <v>1</v>
      </c>
      <c r="Y94" s="240">
        <v>88171</v>
      </c>
      <c r="Z94" s="169">
        <v>1</v>
      </c>
      <c r="AA94" s="240">
        <v>99</v>
      </c>
      <c r="AB94" s="168">
        <v>1</v>
      </c>
      <c r="AC94" s="170">
        <v>6</v>
      </c>
      <c r="AD94" s="240">
        <v>41331</v>
      </c>
      <c r="AE94" s="171">
        <v>8.7233009708737868</v>
      </c>
      <c r="AF94" s="172">
        <v>1</v>
      </c>
      <c r="AG94" s="240">
        <v>28024</v>
      </c>
      <c r="AH94" s="173">
        <v>9.3945692256118001</v>
      </c>
      <c r="AI94" s="174">
        <v>1</v>
      </c>
      <c r="AJ94" s="240">
        <v>6492</v>
      </c>
      <c r="AK94" s="173">
        <v>55.016949152542374</v>
      </c>
      <c r="AL94" s="175">
        <v>1</v>
      </c>
      <c r="AM94" s="176">
        <v>3</v>
      </c>
      <c r="AN94" s="177">
        <v>0</v>
      </c>
      <c r="AO94" s="178">
        <v>0</v>
      </c>
      <c r="AP94" s="178">
        <v>0</v>
      </c>
      <c r="AQ94" s="178">
        <v>0</v>
      </c>
      <c r="AR94" s="178">
        <v>2</v>
      </c>
      <c r="AS94" s="179">
        <v>2</v>
      </c>
      <c r="AT94" s="176">
        <v>4</v>
      </c>
      <c r="AU94" s="180">
        <v>18</v>
      </c>
      <c r="AV94" s="181">
        <v>0.72</v>
      </c>
      <c r="AW94" s="95" t="s">
        <v>174</v>
      </c>
    </row>
    <row r="95" spans="1:49" s="182" customFormat="1" ht="15" customHeight="1" x14ac:dyDescent="0.25">
      <c r="A95" s="214">
        <v>91</v>
      </c>
      <c r="B95" s="140" t="s">
        <v>71</v>
      </c>
      <c r="C95" s="140" t="s">
        <v>239</v>
      </c>
      <c r="D95" s="285">
        <v>80</v>
      </c>
      <c r="E95" s="240">
        <v>92</v>
      </c>
      <c r="F95" s="162">
        <v>1</v>
      </c>
      <c r="G95" s="285">
        <v>2161</v>
      </c>
      <c r="H95" s="240">
        <v>2183</v>
      </c>
      <c r="I95" s="163">
        <v>1</v>
      </c>
      <c r="J95" s="285">
        <v>65</v>
      </c>
      <c r="K95" s="240">
        <v>65</v>
      </c>
      <c r="L95" s="164">
        <v>1</v>
      </c>
      <c r="M95" s="240">
        <v>3100</v>
      </c>
      <c r="N95" s="240">
        <v>97</v>
      </c>
      <c r="O95" s="165">
        <v>2</v>
      </c>
      <c r="P95" s="240">
        <v>1380</v>
      </c>
      <c r="Q95" s="165">
        <v>1</v>
      </c>
      <c r="R95" s="166">
        <v>6</v>
      </c>
      <c r="S95" s="240">
        <v>99</v>
      </c>
      <c r="T95" s="167">
        <v>2</v>
      </c>
      <c r="U95" s="240">
        <v>98</v>
      </c>
      <c r="V95" s="168">
        <v>2</v>
      </c>
      <c r="W95" s="240">
        <v>150890</v>
      </c>
      <c r="X95" s="167">
        <v>1</v>
      </c>
      <c r="Y95" s="240">
        <v>77186</v>
      </c>
      <c r="Z95" s="169">
        <v>1</v>
      </c>
      <c r="AA95" s="240">
        <v>100</v>
      </c>
      <c r="AB95" s="168">
        <v>1</v>
      </c>
      <c r="AC95" s="170">
        <v>7</v>
      </c>
      <c r="AD95" s="240">
        <v>28845</v>
      </c>
      <c r="AE95" s="171">
        <v>9.3048387096774192</v>
      </c>
      <c r="AF95" s="172">
        <v>1</v>
      </c>
      <c r="AG95" s="240">
        <v>18051</v>
      </c>
      <c r="AH95" s="173">
        <v>8.2688960146587274</v>
      </c>
      <c r="AI95" s="174">
        <v>1</v>
      </c>
      <c r="AJ95" s="240">
        <v>5128</v>
      </c>
      <c r="AK95" s="173">
        <v>55.739130434782609</v>
      </c>
      <c r="AL95" s="175">
        <v>1</v>
      </c>
      <c r="AM95" s="176">
        <v>3</v>
      </c>
      <c r="AN95" s="177">
        <v>1</v>
      </c>
      <c r="AO95" s="178">
        <v>0</v>
      </c>
      <c r="AP95" s="178">
        <v>1</v>
      </c>
      <c r="AQ95" s="178">
        <v>0</v>
      </c>
      <c r="AR95" s="178">
        <v>0</v>
      </c>
      <c r="AS95" s="179">
        <v>0</v>
      </c>
      <c r="AT95" s="176">
        <v>2</v>
      </c>
      <c r="AU95" s="180">
        <v>18</v>
      </c>
      <c r="AV95" s="181">
        <v>0.72</v>
      </c>
      <c r="AW95" s="95" t="s">
        <v>185</v>
      </c>
    </row>
    <row r="96" spans="1:49" s="182" customFormat="1" ht="16.5" customHeight="1" x14ac:dyDescent="0.25">
      <c r="A96" s="214">
        <v>92</v>
      </c>
      <c r="B96" s="140" t="s">
        <v>37</v>
      </c>
      <c r="C96" s="140" t="s">
        <v>234</v>
      </c>
      <c r="D96" s="285">
        <v>44</v>
      </c>
      <c r="E96" s="240">
        <v>52</v>
      </c>
      <c r="F96" s="162">
        <v>1</v>
      </c>
      <c r="G96" s="285">
        <v>943</v>
      </c>
      <c r="H96" s="240">
        <v>948</v>
      </c>
      <c r="I96" s="163">
        <v>1</v>
      </c>
      <c r="J96" s="285">
        <v>31</v>
      </c>
      <c r="K96" s="240">
        <v>31</v>
      </c>
      <c r="L96" s="164">
        <v>1</v>
      </c>
      <c r="M96" s="240">
        <v>1257</v>
      </c>
      <c r="N96" s="240">
        <v>99</v>
      </c>
      <c r="O96" s="165">
        <v>2</v>
      </c>
      <c r="P96" s="240">
        <v>378</v>
      </c>
      <c r="Q96" s="165">
        <v>1</v>
      </c>
      <c r="R96" s="166">
        <v>6</v>
      </c>
      <c r="S96" s="240">
        <v>92</v>
      </c>
      <c r="T96" s="167">
        <v>1</v>
      </c>
      <c r="U96" s="240">
        <v>84</v>
      </c>
      <c r="V96" s="168">
        <v>1</v>
      </c>
      <c r="W96" s="240">
        <v>51585</v>
      </c>
      <c r="X96" s="167">
        <v>1</v>
      </c>
      <c r="Y96" s="240">
        <v>34267</v>
      </c>
      <c r="Z96" s="169">
        <v>1</v>
      </c>
      <c r="AA96" s="240">
        <v>98</v>
      </c>
      <c r="AB96" s="168">
        <v>1</v>
      </c>
      <c r="AC96" s="170">
        <v>5</v>
      </c>
      <c r="AD96" s="240">
        <v>5458</v>
      </c>
      <c r="AE96" s="187">
        <v>4.3420843277645185</v>
      </c>
      <c r="AF96" s="172">
        <v>0</v>
      </c>
      <c r="AG96" s="240">
        <v>3698</v>
      </c>
      <c r="AH96" s="188">
        <v>3.9008438818565403</v>
      </c>
      <c r="AI96" s="174">
        <v>0</v>
      </c>
      <c r="AJ96" s="240">
        <v>1926</v>
      </c>
      <c r="AK96" s="188">
        <v>37.03846153846154</v>
      </c>
      <c r="AL96" s="175">
        <v>1</v>
      </c>
      <c r="AM96" s="176">
        <v>1</v>
      </c>
      <c r="AN96" s="177">
        <v>0</v>
      </c>
      <c r="AO96" s="178">
        <v>0</v>
      </c>
      <c r="AP96" s="178">
        <v>1</v>
      </c>
      <c r="AQ96" s="178">
        <v>0</v>
      </c>
      <c r="AR96" s="178">
        <v>1</v>
      </c>
      <c r="AS96" s="179">
        <v>2</v>
      </c>
      <c r="AT96" s="176">
        <v>4</v>
      </c>
      <c r="AU96" s="180">
        <v>16</v>
      </c>
      <c r="AV96" s="181">
        <v>0.64</v>
      </c>
      <c r="AW96" s="96" t="s">
        <v>151</v>
      </c>
    </row>
    <row r="97" spans="1:49" s="182" customFormat="1" ht="15" customHeight="1" x14ac:dyDescent="0.25">
      <c r="A97" s="214">
        <v>93</v>
      </c>
      <c r="B97" s="140" t="s">
        <v>45</v>
      </c>
      <c r="C97" s="140" t="s">
        <v>234</v>
      </c>
      <c r="D97" s="285">
        <v>36</v>
      </c>
      <c r="E97" s="240">
        <v>37</v>
      </c>
      <c r="F97" s="162">
        <v>1</v>
      </c>
      <c r="G97" s="285">
        <v>626</v>
      </c>
      <c r="H97" s="240">
        <v>653</v>
      </c>
      <c r="I97" s="163">
        <v>0</v>
      </c>
      <c r="J97" s="285">
        <v>26</v>
      </c>
      <c r="K97" s="240">
        <v>26</v>
      </c>
      <c r="L97" s="164">
        <v>1</v>
      </c>
      <c r="M97" s="240">
        <v>900</v>
      </c>
      <c r="N97" s="240">
        <v>99</v>
      </c>
      <c r="O97" s="247">
        <v>2</v>
      </c>
      <c r="P97" s="240">
        <v>353</v>
      </c>
      <c r="Q97" s="247">
        <v>1</v>
      </c>
      <c r="R97" s="166">
        <v>5</v>
      </c>
      <c r="S97" s="240">
        <v>94</v>
      </c>
      <c r="T97" s="167">
        <v>1</v>
      </c>
      <c r="U97" s="240">
        <v>94</v>
      </c>
      <c r="V97" s="168">
        <v>2</v>
      </c>
      <c r="W97" s="240">
        <v>42591</v>
      </c>
      <c r="X97" s="167">
        <v>1</v>
      </c>
      <c r="Y97" s="240">
        <v>14314</v>
      </c>
      <c r="Z97" s="169">
        <v>1</v>
      </c>
      <c r="AA97" s="240">
        <v>98</v>
      </c>
      <c r="AB97" s="168">
        <v>1</v>
      </c>
      <c r="AC97" s="170">
        <v>6</v>
      </c>
      <c r="AD97" s="240">
        <v>815</v>
      </c>
      <c r="AE97" s="171">
        <v>0.90555555555555556</v>
      </c>
      <c r="AF97" s="172">
        <v>0</v>
      </c>
      <c r="AG97" s="240">
        <v>2505</v>
      </c>
      <c r="AH97" s="173">
        <v>3.8361408882082695</v>
      </c>
      <c r="AI97" s="174">
        <v>0</v>
      </c>
      <c r="AJ97" s="240">
        <v>1414</v>
      </c>
      <c r="AK97" s="173">
        <v>38.216216216216218</v>
      </c>
      <c r="AL97" s="175">
        <v>1</v>
      </c>
      <c r="AM97" s="176">
        <v>1</v>
      </c>
      <c r="AN97" s="177">
        <v>1</v>
      </c>
      <c r="AO97" s="178">
        <v>0</v>
      </c>
      <c r="AP97" s="178">
        <v>1</v>
      </c>
      <c r="AQ97" s="178">
        <v>0</v>
      </c>
      <c r="AR97" s="178">
        <v>1</v>
      </c>
      <c r="AS97" s="179">
        <v>1</v>
      </c>
      <c r="AT97" s="176">
        <v>4</v>
      </c>
      <c r="AU97" s="180">
        <v>16</v>
      </c>
      <c r="AV97" s="181">
        <v>0.64</v>
      </c>
      <c r="AW97" s="95" t="s">
        <v>159</v>
      </c>
    </row>
    <row r="98" spans="1:49" s="182" customFormat="1" x14ac:dyDescent="0.25">
      <c r="A98" s="183"/>
      <c r="B98" s="215"/>
      <c r="C98" s="215"/>
      <c r="D98" s="216"/>
      <c r="E98" s="216"/>
      <c r="F98" s="217"/>
      <c r="G98" s="203"/>
      <c r="H98" s="216"/>
      <c r="I98" s="218"/>
      <c r="J98" s="203"/>
      <c r="K98" s="216"/>
      <c r="L98" s="219"/>
      <c r="M98" s="216"/>
      <c r="N98" s="216"/>
      <c r="O98" s="219"/>
      <c r="P98" s="216"/>
      <c r="Q98" s="207"/>
      <c r="R98" s="220"/>
      <c r="S98" s="216"/>
      <c r="T98" s="221"/>
      <c r="U98" s="222"/>
      <c r="V98" s="221"/>
      <c r="W98" s="223"/>
      <c r="X98" s="219"/>
      <c r="Y98" s="223"/>
      <c r="Z98" s="218"/>
      <c r="AA98" s="223"/>
      <c r="AB98" s="221"/>
      <c r="AC98" s="224"/>
      <c r="AD98" s="225"/>
      <c r="AE98" s="226"/>
      <c r="AF98" s="227"/>
      <c r="AG98" s="225"/>
      <c r="AH98" s="223"/>
      <c r="AI98" s="224"/>
      <c r="AJ98" s="225"/>
      <c r="AK98" s="216"/>
      <c r="AL98" s="221"/>
      <c r="AM98" s="221"/>
      <c r="AN98" s="223"/>
      <c r="AO98" s="216"/>
      <c r="AP98" s="216"/>
      <c r="AQ98" s="216"/>
      <c r="AR98" s="216"/>
      <c r="AS98" s="221"/>
      <c r="AT98" s="221"/>
      <c r="AU98" s="224"/>
      <c r="AV98" s="228"/>
      <c r="AW98" s="28"/>
    </row>
    <row r="99" spans="1:49" s="182" customFormat="1" x14ac:dyDescent="0.25">
      <c r="A99" s="229"/>
      <c r="B99" s="230"/>
      <c r="C99" s="230"/>
      <c r="D99" s="75"/>
      <c r="E99" s="76" t="s">
        <v>122</v>
      </c>
      <c r="F99" s="231"/>
      <c r="G99" s="229"/>
      <c r="H99" s="229"/>
      <c r="I99" s="232"/>
      <c r="J99" s="229"/>
      <c r="K99" s="229"/>
      <c r="L99" s="190"/>
      <c r="M99" s="229"/>
      <c r="N99" s="233"/>
      <c r="O99" s="190"/>
      <c r="P99" s="229"/>
      <c r="Q99" s="191"/>
      <c r="R99" s="191"/>
      <c r="T99" s="191"/>
      <c r="U99" s="193"/>
      <c r="V99" s="191"/>
      <c r="W99" s="229"/>
      <c r="X99" s="190"/>
      <c r="Y99" s="229"/>
      <c r="Z99" s="194"/>
      <c r="AA99" s="233"/>
      <c r="AB99" s="194"/>
      <c r="AC99" s="195"/>
      <c r="AD99" s="225"/>
      <c r="AE99" s="196"/>
      <c r="AF99" s="197"/>
      <c r="AG99" s="225"/>
      <c r="AH99" s="223"/>
      <c r="AI99" s="197"/>
      <c r="AJ99" s="225"/>
      <c r="AK99" s="196"/>
      <c r="AL99" s="194"/>
      <c r="AM99" s="194"/>
      <c r="AN99" s="196"/>
      <c r="AO99" s="196"/>
      <c r="AP99" s="196"/>
      <c r="AQ99" s="196"/>
      <c r="AR99" s="196"/>
      <c r="AS99" s="194"/>
      <c r="AT99" s="194"/>
      <c r="AU99" s="195"/>
      <c r="AV99" s="191"/>
      <c r="AW99" s="28"/>
    </row>
    <row r="100" spans="1:49" s="182" customFormat="1" x14ac:dyDescent="0.25">
      <c r="A100" s="229"/>
      <c r="B100" s="230"/>
      <c r="C100" s="230"/>
      <c r="D100" s="83"/>
      <c r="E100" s="79" t="s">
        <v>125</v>
      </c>
      <c r="F100" s="231"/>
      <c r="G100" s="229"/>
      <c r="H100" s="229"/>
      <c r="I100" s="232"/>
      <c r="J100" s="229"/>
      <c r="K100" s="229"/>
      <c r="L100" s="190"/>
      <c r="M100" s="229"/>
      <c r="N100" s="233"/>
      <c r="O100" s="190"/>
      <c r="P100" s="229"/>
      <c r="Q100" s="191"/>
      <c r="R100" s="191"/>
      <c r="T100" s="191"/>
      <c r="U100" s="193"/>
      <c r="V100" s="191"/>
      <c r="X100" s="191"/>
      <c r="Z100" s="194"/>
      <c r="AA100" s="233"/>
      <c r="AB100" s="194"/>
      <c r="AC100" s="195"/>
      <c r="AD100" s="225"/>
      <c r="AE100" s="196"/>
      <c r="AF100" s="197"/>
      <c r="AG100" s="225"/>
      <c r="AH100" s="223"/>
      <c r="AI100" s="197"/>
      <c r="AJ100" s="225"/>
      <c r="AK100" s="196"/>
      <c r="AL100" s="194"/>
      <c r="AM100" s="194"/>
      <c r="AN100" s="196"/>
      <c r="AO100" s="196"/>
      <c r="AP100" s="196"/>
      <c r="AQ100" s="196"/>
      <c r="AR100" s="196"/>
      <c r="AS100" s="194"/>
      <c r="AT100" s="194"/>
      <c r="AU100" s="195"/>
      <c r="AV100" s="191"/>
      <c r="AW100" s="28"/>
    </row>
    <row r="101" spans="1:49" s="182" customFormat="1" x14ac:dyDescent="0.25">
      <c r="B101" s="189"/>
      <c r="C101" s="189"/>
      <c r="D101" s="77"/>
      <c r="E101" s="76" t="s">
        <v>123</v>
      </c>
      <c r="F101" s="231"/>
      <c r="G101" s="229"/>
      <c r="H101" s="229"/>
      <c r="I101" s="232"/>
      <c r="J101" s="229"/>
      <c r="K101" s="229"/>
      <c r="L101" s="190"/>
      <c r="M101" s="229"/>
      <c r="N101" s="233"/>
      <c r="O101" s="190"/>
      <c r="P101" s="229"/>
      <c r="Q101" s="191"/>
      <c r="R101" s="191"/>
      <c r="T101" s="191"/>
      <c r="U101" s="193"/>
      <c r="V101" s="191"/>
      <c r="X101" s="191"/>
      <c r="Z101" s="194"/>
      <c r="AA101" s="233"/>
      <c r="AB101" s="194"/>
      <c r="AC101" s="195"/>
      <c r="AD101" s="225"/>
      <c r="AE101" s="196"/>
      <c r="AF101" s="197"/>
      <c r="AG101" s="225"/>
      <c r="AH101" s="196"/>
      <c r="AI101" s="197"/>
      <c r="AJ101" s="225"/>
      <c r="AK101" s="196"/>
      <c r="AL101" s="194"/>
      <c r="AM101" s="194"/>
      <c r="AN101" s="196"/>
      <c r="AO101" s="196"/>
      <c r="AP101" s="196"/>
      <c r="AQ101" s="196"/>
      <c r="AR101" s="196"/>
      <c r="AS101" s="194"/>
      <c r="AT101" s="194"/>
      <c r="AU101" s="195"/>
      <c r="AV101" s="191"/>
      <c r="AW101" s="28"/>
    </row>
    <row r="102" spans="1:49" s="182" customFormat="1" x14ac:dyDescent="0.3">
      <c r="B102" s="189"/>
      <c r="C102" s="189"/>
      <c r="D102" s="252"/>
      <c r="E102" s="251" t="s">
        <v>255</v>
      </c>
      <c r="F102" s="231"/>
      <c r="G102" s="229"/>
      <c r="H102" s="229"/>
      <c r="I102" s="232"/>
      <c r="J102" s="229"/>
      <c r="K102" s="229"/>
      <c r="L102" s="190"/>
      <c r="M102" s="229"/>
      <c r="N102" s="233"/>
      <c r="O102" s="190"/>
      <c r="P102" s="229"/>
      <c r="Q102" s="191"/>
      <c r="R102" s="191"/>
      <c r="T102" s="191"/>
      <c r="U102" s="193"/>
      <c r="V102" s="191"/>
      <c r="W102" s="229"/>
      <c r="X102" s="190"/>
      <c r="Y102" s="229"/>
      <c r="Z102" s="194"/>
      <c r="AA102" s="233"/>
      <c r="AB102" s="194"/>
      <c r="AC102" s="195"/>
      <c r="AD102" s="225"/>
      <c r="AE102" s="196"/>
      <c r="AF102" s="197"/>
      <c r="AG102" s="225"/>
      <c r="AH102" s="196"/>
      <c r="AI102" s="197"/>
      <c r="AJ102" s="225"/>
      <c r="AK102" s="196"/>
      <c r="AL102" s="194"/>
      <c r="AM102" s="194"/>
      <c r="AN102" s="196"/>
      <c r="AO102" s="196"/>
      <c r="AP102" s="196"/>
      <c r="AQ102" s="196"/>
      <c r="AR102" s="196"/>
      <c r="AS102" s="194"/>
      <c r="AT102" s="194"/>
      <c r="AU102" s="195"/>
      <c r="AV102" s="191"/>
      <c r="AW102" s="28"/>
    </row>
    <row r="103" spans="1:49" s="182" customFormat="1" x14ac:dyDescent="0.25">
      <c r="B103" s="189"/>
      <c r="C103" s="189"/>
      <c r="F103" s="198"/>
      <c r="I103" s="191"/>
      <c r="L103" s="191"/>
      <c r="N103" s="233"/>
      <c r="O103" s="190"/>
      <c r="P103" s="229"/>
      <c r="Q103" s="191"/>
      <c r="R103" s="191"/>
      <c r="T103" s="191"/>
      <c r="U103" s="193"/>
      <c r="V103" s="191"/>
      <c r="X103" s="191"/>
      <c r="Z103" s="191"/>
      <c r="AB103" s="191"/>
      <c r="AC103" s="191"/>
      <c r="AD103" s="225"/>
      <c r="AE103" s="196"/>
      <c r="AF103" s="197"/>
      <c r="AG103" s="225"/>
      <c r="AH103" s="196"/>
      <c r="AI103" s="197"/>
      <c r="AJ103" s="225"/>
      <c r="AK103" s="196"/>
      <c r="AL103" s="194"/>
      <c r="AM103" s="194"/>
      <c r="AN103" s="196"/>
      <c r="AO103" s="196"/>
      <c r="AP103" s="196"/>
      <c r="AQ103" s="196"/>
      <c r="AR103" s="196"/>
      <c r="AS103" s="194"/>
      <c r="AT103" s="194"/>
      <c r="AU103" s="195"/>
      <c r="AV103" s="191"/>
      <c r="AW103" s="28"/>
    </row>
    <row r="104" spans="1:49" s="182" customFormat="1" x14ac:dyDescent="0.25">
      <c r="B104" s="189"/>
      <c r="C104" s="189"/>
      <c r="D104" s="200"/>
      <c r="E104" s="229"/>
      <c r="F104" s="199"/>
      <c r="G104" s="200"/>
      <c r="H104" s="229"/>
      <c r="I104" s="194"/>
      <c r="J104" s="200"/>
      <c r="K104" s="229"/>
      <c r="L104" s="190"/>
      <c r="M104" s="229"/>
      <c r="N104" s="233"/>
      <c r="O104" s="190"/>
      <c r="P104" s="229"/>
      <c r="Q104" s="191"/>
      <c r="R104" s="191"/>
      <c r="T104" s="191"/>
      <c r="U104" s="193"/>
      <c r="V104" s="191"/>
      <c r="X104" s="191"/>
      <c r="Z104" s="191"/>
      <c r="AB104" s="191"/>
      <c r="AC104" s="191"/>
      <c r="AD104" s="225"/>
      <c r="AF104" s="191"/>
      <c r="AG104" s="225"/>
      <c r="AI104" s="191"/>
      <c r="AJ104" s="225"/>
      <c r="AL104" s="194"/>
      <c r="AM104" s="194"/>
      <c r="AS104" s="194"/>
      <c r="AT104" s="194"/>
      <c r="AU104" s="195"/>
      <c r="AV104" s="191"/>
      <c r="AW104" s="28"/>
    </row>
    <row r="105" spans="1:49" s="182" customFormat="1" x14ac:dyDescent="0.25">
      <c r="B105" s="189"/>
      <c r="C105" s="189"/>
      <c r="D105" s="200"/>
      <c r="E105" s="229"/>
      <c r="F105" s="199"/>
      <c r="G105" s="200"/>
      <c r="H105" s="229"/>
      <c r="I105" s="194"/>
      <c r="J105" s="200"/>
      <c r="K105" s="229"/>
      <c r="L105" s="190"/>
      <c r="M105" s="229"/>
      <c r="N105" s="233"/>
      <c r="O105" s="190"/>
      <c r="P105" s="229"/>
      <c r="Q105" s="194"/>
      <c r="R105" s="191"/>
      <c r="T105" s="191"/>
      <c r="U105" s="193"/>
      <c r="V105" s="191"/>
      <c r="W105" s="229"/>
      <c r="X105" s="190"/>
      <c r="Y105" s="229"/>
      <c r="Z105" s="194"/>
      <c r="AA105" s="233"/>
      <c r="AB105" s="194"/>
      <c r="AC105" s="195"/>
      <c r="AD105" s="225"/>
      <c r="AE105" s="196"/>
      <c r="AF105" s="197"/>
      <c r="AG105" s="225"/>
      <c r="AH105" s="196"/>
      <c r="AI105" s="197"/>
      <c r="AJ105" s="225"/>
      <c r="AK105" s="196"/>
      <c r="AL105" s="194"/>
      <c r="AM105" s="194"/>
      <c r="AN105" s="196"/>
      <c r="AO105" s="196"/>
      <c r="AP105" s="196"/>
      <c r="AQ105" s="196"/>
      <c r="AR105" s="196"/>
      <c r="AS105" s="194"/>
      <c r="AT105" s="194"/>
      <c r="AU105" s="195"/>
      <c r="AV105" s="191"/>
      <c r="AW105" s="28"/>
    </row>
    <row r="106" spans="1:49" s="182" customFormat="1" x14ac:dyDescent="0.25">
      <c r="B106" s="189"/>
      <c r="C106" s="189"/>
      <c r="F106" s="198"/>
      <c r="I106" s="191"/>
      <c r="L106" s="191"/>
      <c r="N106" s="233"/>
      <c r="O106" s="190"/>
      <c r="P106" s="229"/>
      <c r="Q106" s="194"/>
      <c r="R106" s="191"/>
      <c r="T106" s="191"/>
      <c r="U106" s="193"/>
      <c r="V106" s="191"/>
      <c r="W106" s="229"/>
      <c r="X106" s="190"/>
      <c r="Y106" s="229"/>
      <c r="Z106" s="194"/>
      <c r="AA106" s="233"/>
      <c r="AB106" s="194"/>
      <c r="AC106" s="195"/>
      <c r="AD106" s="225"/>
      <c r="AE106" s="196"/>
      <c r="AF106" s="197"/>
      <c r="AG106" s="225"/>
      <c r="AH106" s="196"/>
      <c r="AI106" s="197"/>
      <c r="AJ106" s="225"/>
      <c r="AK106" s="196"/>
      <c r="AL106" s="194"/>
      <c r="AM106" s="194"/>
      <c r="AN106" s="196"/>
      <c r="AO106" s="196"/>
      <c r="AP106" s="196"/>
      <c r="AQ106" s="196"/>
      <c r="AR106" s="196"/>
      <c r="AS106" s="194"/>
      <c r="AT106" s="194"/>
      <c r="AU106" s="195"/>
      <c r="AV106" s="191"/>
      <c r="AW106" s="28"/>
    </row>
    <row r="107" spans="1:49" s="182" customFormat="1" x14ac:dyDescent="0.25">
      <c r="B107" s="189"/>
      <c r="C107" s="189"/>
      <c r="D107" s="200"/>
      <c r="E107" s="229"/>
      <c r="F107" s="199"/>
      <c r="G107" s="200"/>
      <c r="H107" s="229"/>
      <c r="I107" s="194"/>
      <c r="J107" s="200"/>
      <c r="K107" s="229"/>
      <c r="L107" s="190"/>
      <c r="M107" s="229"/>
      <c r="N107" s="233"/>
      <c r="O107" s="190"/>
      <c r="P107" s="229"/>
      <c r="Q107" s="194"/>
      <c r="R107" s="191"/>
      <c r="T107" s="191"/>
      <c r="U107" s="193"/>
      <c r="V107" s="191"/>
      <c r="W107" s="229"/>
      <c r="X107" s="190"/>
      <c r="Y107" s="229"/>
      <c r="Z107" s="194"/>
      <c r="AA107" s="233"/>
      <c r="AB107" s="194"/>
      <c r="AC107" s="195"/>
      <c r="AD107" s="225"/>
      <c r="AE107" s="196"/>
      <c r="AF107" s="197"/>
      <c r="AG107" s="225"/>
      <c r="AH107" s="196"/>
      <c r="AI107" s="197"/>
      <c r="AJ107" s="225"/>
      <c r="AK107" s="196"/>
      <c r="AL107" s="194"/>
      <c r="AM107" s="194"/>
      <c r="AN107" s="196"/>
      <c r="AO107" s="196"/>
      <c r="AP107" s="196"/>
      <c r="AQ107" s="196"/>
      <c r="AR107" s="196"/>
      <c r="AS107" s="194"/>
      <c r="AT107" s="194"/>
      <c r="AU107" s="195"/>
      <c r="AV107" s="191"/>
      <c r="AW107" s="28"/>
    </row>
    <row r="108" spans="1:49" s="182" customFormat="1" x14ac:dyDescent="0.25">
      <c r="B108" s="189"/>
      <c r="C108" s="189"/>
      <c r="D108" s="192"/>
      <c r="E108" s="192"/>
      <c r="F108" s="201"/>
      <c r="G108" s="200"/>
      <c r="H108" s="229"/>
      <c r="I108" s="194"/>
      <c r="J108" s="200"/>
      <c r="K108" s="229"/>
      <c r="L108" s="190"/>
      <c r="M108" s="229"/>
      <c r="N108" s="233"/>
      <c r="O108" s="190"/>
      <c r="P108" s="229"/>
      <c r="Q108" s="202"/>
      <c r="R108" s="191"/>
      <c r="T108" s="191"/>
      <c r="U108" s="193"/>
      <c r="V108" s="191"/>
      <c r="W108" s="229"/>
      <c r="X108" s="190"/>
      <c r="Y108" s="229"/>
      <c r="Z108" s="194"/>
      <c r="AA108" s="233"/>
      <c r="AB108" s="194"/>
      <c r="AC108" s="195"/>
      <c r="AD108" s="225"/>
      <c r="AE108" s="196"/>
      <c r="AF108" s="197"/>
      <c r="AG108" s="225"/>
      <c r="AH108" s="196"/>
      <c r="AI108" s="197"/>
      <c r="AJ108" s="225"/>
      <c r="AK108" s="196"/>
      <c r="AL108" s="194"/>
      <c r="AM108" s="194"/>
      <c r="AN108" s="196"/>
      <c r="AO108" s="196"/>
      <c r="AP108" s="196"/>
      <c r="AQ108" s="196"/>
      <c r="AR108" s="196"/>
      <c r="AS108" s="194"/>
      <c r="AT108" s="194"/>
      <c r="AU108" s="195"/>
      <c r="AV108" s="191"/>
      <c r="AW108" s="28"/>
    </row>
    <row r="109" spans="1:49" x14ac:dyDescent="0.3">
      <c r="AD109" s="225"/>
      <c r="AG109" s="225"/>
      <c r="AJ109" s="225"/>
    </row>
    <row r="110" spans="1:49" x14ac:dyDescent="0.3"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X110" s="204"/>
      <c r="Z110" s="204"/>
      <c r="AA110" s="204"/>
      <c r="AB110" s="204"/>
      <c r="AC110" s="204"/>
      <c r="AD110" s="225"/>
      <c r="AG110" s="225"/>
      <c r="AJ110" s="225"/>
      <c r="AL110" s="204"/>
      <c r="AM110" s="204"/>
      <c r="AS110" s="204"/>
      <c r="AT110" s="204"/>
      <c r="AU110" s="204"/>
      <c r="AV110" s="204"/>
      <c r="AW110" s="31"/>
    </row>
    <row r="111" spans="1:49" x14ac:dyDescent="0.3"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X111" s="204"/>
      <c r="Z111" s="204"/>
      <c r="AA111" s="204"/>
      <c r="AB111" s="204"/>
      <c r="AC111" s="204"/>
      <c r="AD111" s="225"/>
      <c r="AG111" s="225"/>
      <c r="AJ111" s="225"/>
      <c r="AL111" s="204"/>
      <c r="AM111" s="204"/>
      <c r="AS111" s="204"/>
      <c r="AT111" s="204"/>
      <c r="AU111" s="204"/>
      <c r="AV111" s="204"/>
      <c r="AW111" s="31"/>
    </row>
    <row r="112" spans="1:49" x14ac:dyDescent="0.3"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X112" s="204"/>
      <c r="Z112" s="204"/>
      <c r="AA112" s="204"/>
      <c r="AB112" s="204"/>
      <c r="AC112" s="204"/>
      <c r="AD112" s="225"/>
      <c r="AG112" s="225"/>
      <c r="AJ112" s="225"/>
      <c r="AL112" s="204"/>
      <c r="AM112" s="204"/>
      <c r="AS112" s="204"/>
      <c r="AT112" s="204"/>
      <c r="AU112" s="204"/>
      <c r="AV112" s="204"/>
      <c r="AW112" s="31"/>
    </row>
    <row r="113" spans="2:49" x14ac:dyDescent="0.3"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X113" s="204"/>
      <c r="Z113" s="204"/>
      <c r="AA113" s="204"/>
      <c r="AB113" s="204"/>
      <c r="AC113" s="204"/>
      <c r="AD113" s="225"/>
      <c r="AG113" s="225"/>
      <c r="AJ113" s="225"/>
      <c r="AL113" s="204"/>
      <c r="AM113" s="204"/>
      <c r="AS113" s="204"/>
      <c r="AT113" s="204"/>
      <c r="AU113" s="204"/>
      <c r="AV113" s="204"/>
      <c r="AW113" s="31"/>
    </row>
    <row r="114" spans="2:49" x14ac:dyDescent="0.3"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X114" s="204"/>
      <c r="Z114" s="204"/>
      <c r="AA114" s="204"/>
      <c r="AB114" s="204"/>
      <c r="AC114" s="204"/>
      <c r="AD114" s="225"/>
      <c r="AG114" s="225"/>
      <c r="AJ114" s="225"/>
      <c r="AL114" s="204"/>
      <c r="AM114" s="204"/>
      <c r="AS114" s="204"/>
      <c r="AT114" s="204"/>
      <c r="AU114" s="204"/>
      <c r="AV114" s="204"/>
      <c r="AW114" s="31"/>
    </row>
    <row r="115" spans="2:49" x14ac:dyDescent="0.3"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X115" s="204"/>
      <c r="Z115" s="204"/>
      <c r="AA115" s="204"/>
      <c r="AB115" s="204"/>
      <c r="AC115" s="204"/>
      <c r="AD115" s="225"/>
      <c r="AG115" s="225"/>
      <c r="AJ115" s="225"/>
      <c r="AL115" s="204"/>
      <c r="AM115" s="204"/>
      <c r="AS115" s="204"/>
      <c r="AT115" s="204"/>
      <c r="AU115" s="204"/>
      <c r="AV115" s="204"/>
      <c r="AW115" s="31"/>
    </row>
    <row r="116" spans="2:49" x14ac:dyDescent="0.3"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X116" s="204"/>
      <c r="Z116" s="204"/>
      <c r="AA116" s="204"/>
      <c r="AB116" s="204"/>
      <c r="AC116" s="204"/>
      <c r="AD116" s="225"/>
      <c r="AG116" s="225"/>
      <c r="AJ116" s="225"/>
      <c r="AL116" s="204"/>
      <c r="AM116" s="204"/>
      <c r="AS116" s="204"/>
      <c r="AT116" s="204"/>
      <c r="AU116" s="204"/>
      <c r="AV116" s="204"/>
      <c r="AW116" s="31"/>
    </row>
    <row r="117" spans="2:49" x14ac:dyDescent="0.3"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X117" s="204"/>
      <c r="Z117" s="204"/>
      <c r="AA117" s="204"/>
      <c r="AB117" s="204"/>
      <c r="AC117" s="204"/>
      <c r="AD117" s="225"/>
      <c r="AG117" s="225"/>
      <c r="AJ117" s="225"/>
      <c r="AL117" s="204"/>
      <c r="AM117" s="204"/>
      <c r="AS117" s="204"/>
      <c r="AT117" s="204"/>
      <c r="AU117" s="204"/>
      <c r="AV117" s="204"/>
      <c r="AW117" s="31"/>
    </row>
    <row r="118" spans="2:49" x14ac:dyDescent="0.3"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X118" s="204"/>
      <c r="Z118" s="204"/>
      <c r="AA118" s="204"/>
      <c r="AB118" s="204"/>
      <c r="AC118" s="204"/>
      <c r="AD118" s="225"/>
      <c r="AG118" s="225"/>
      <c r="AJ118" s="225"/>
      <c r="AL118" s="204"/>
      <c r="AM118" s="204"/>
      <c r="AS118" s="204"/>
      <c r="AT118" s="204"/>
      <c r="AU118" s="204"/>
      <c r="AV118" s="204"/>
      <c r="AW118" s="31"/>
    </row>
    <row r="119" spans="2:49" x14ac:dyDescent="0.3"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X119" s="204"/>
      <c r="Z119" s="204"/>
      <c r="AA119" s="204"/>
      <c r="AB119" s="204"/>
      <c r="AC119" s="204"/>
      <c r="AD119" s="225"/>
      <c r="AG119" s="225"/>
      <c r="AJ119" s="225"/>
      <c r="AL119" s="204"/>
      <c r="AM119" s="204"/>
      <c r="AS119" s="204"/>
      <c r="AT119" s="204"/>
      <c r="AU119" s="204"/>
      <c r="AV119" s="204"/>
      <c r="AW119" s="31"/>
    </row>
    <row r="120" spans="2:49" x14ac:dyDescent="0.3"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X120" s="204"/>
      <c r="Z120" s="204"/>
      <c r="AA120" s="204"/>
      <c r="AB120" s="204"/>
      <c r="AC120" s="204"/>
      <c r="AD120" s="225"/>
      <c r="AG120" s="225"/>
      <c r="AJ120" s="225"/>
      <c r="AL120" s="204"/>
      <c r="AM120" s="204"/>
      <c r="AS120" s="204"/>
      <c r="AT120" s="204"/>
      <c r="AU120" s="204"/>
      <c r="AV120" s="204"/>
      <c r="AW120" s="31"/>
    </row>
    <row r="121" spans="2:49" x14ac:dyDescent="0.3"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X121" s="204"/>
      <c r="Z121" s="204"/>
      <c r="AA121" s="204"/>
      <c r="AB121" s="204"/>
      <c r="AC121" s="204"/>
      <c r="AD121" s="225"/>
      <c r="AG121" s="225"/>
      <c r="AJ121" s="225"/>
      <c r="AL121" s="204"/>
      <c r="AM121" s="204"/>
      <c r="AS121" s="204"/>
      <c r="AT121" s="204"/>
      <c r="AU121" s="204"/>
      <c r="AV121" s="204"/>
      <c r="AW121" s="31"/>
    </row>
    <row r="122" spans="2:49" x14ac:dyDescent="0.3"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X122" s="204"/>
      <c r="Z122" s="204"/>
      <c r="AA122" s="204"/>
      <c r="AB122" s="204"/>
      <c r="AC122" s="204"/>
      <c r="AD122" s="225"/>
      <c r="AG122" s="225"/>
      <c r="AJ122" s="225"/>
      <c r="AL122" s="204"/>
      <c r="AM122" s="204"/>
      <c r="AS122" s="204"/>
      <c r="AT122" s="204"/>
      <c r="AU122" s="204"/>
      <c r="AV122" s="204"/>
      <c r="AW122" s="31"/>
    </row>
    <row r="123" spans="2:49" x14ac:dyDescent="0.3"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X123" s="204"/>
      <c r="Z123" s="204"/>
      <c r="AA123" s="204"/>
      <c r="AB123" s="204"/>
      <c r="AC123" s="204"/>
      <c r="AD123" s="225"/>
      <c r="AG123" s="225"/>
      <c r="AJ123" s="225"/>
      <c r="AL123" s="204"/>
      <c r="AM123" s="204"/>
      <c r="AS123" s="204"/>
      <c r="AT123" s="204"/>
      <c r="AU123" s="204"/>
      <c r="AV123" s="204"/>
      <c r="AW123" s="31"/>
    </row>
    <row r="124" spans="2:49" x14ac:dyDescent="0.3"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X124" s="204"/>
      <c r="Z124" s="204"/>
      <c r="AA124" s="204"/>
      <c r="AB124" s="204"/>
      <c r="AC124" s="204"/>
      <c r="AD124" s="225"/>
      <c r="AG124" s="225"/>
      <c r="AJ124" s="225"/>
      <c r="AL124" s="204"/>
      <c r="AM124" s="204"/>
      <c r="AS124" s="204"/>
      <c r="AT124" s="204"/>
      <c r="AU124" s="204"/>
      <c r="AV124" s="204"/>
      <c r="AW124" s="31"/>
    </row>
    <row r="125" spans="2:49" x14ac:dyDescent="0.3"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X125" s="204"/>
      <c r="Z125" s="204"/>
      <c r="AA125" s="204"/>
      <c r="AB125" s="204"/>
      <c r="AC125" s="204"/>
      <c r="AD125" s="225"/>
      <c r="AG125" s="225"/>
      <c r="AJ125" s="225"/>
      <c r="AL125" s="204"/>
      <c r="AM125" s="204"/>
      <c r="AS125" s="204"/>
      <c r="AT125" s="204"/>
      <c r="AU125" s="204"/>
      <c r="AV125" s="204"/>
      <c r="AW125" s="31"/>
    </row>
    <row r="126" spans="2:49" x14ac:dyDescent="0.3"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X126" s="204"/>
      <c r="Z126" s="204"/>
      <c r="AA126" s="204"/>
      <c r="AB126" s="204"/>
      <c r="AC126" s="204"/>
      <c r="AD126" s="225"/>
      <c r="AG126" s="225"/>
      <c r="AJ126" s="225"/>
      <c r="AL126" s="204"/>
      <c r="AM126" s="204"/>
      <c r="AS126" s="204"/>
      <c r="AT126" s="204"/>
      <c r="AU126" s="204"/>
      <c r="AV126" s="204"/>
      <c r="AW126" s="31"/>
    </row>
    <row r="127" spans="2:49" x14ac:dyDescent="0.3"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X127" s="204"/>
      <c r="Z127" s="204"/>
      <c r="AA127" s="204"/>
      <c r="AB127" s="204"/>
      <c r="AC127" s="204"/>
      <c r="AD127" s="225"/>
      <c r="AG127" s="225"/>
      <c r="AJ127" s="225"/>
      <c r="AL127" s="204"/>
      <c r="AM127" s="204"/>
      <c r="AS127" s="204"/>
      <c r="AT127" s="204"/>
      <c r="AU127" s="204"/>
      <c r="AV127" s="204"/>
      <c r="AW127" s="31"/>
    </row>
    <row r="128" spans="2:49" x14ac:dyDescent="0.3"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X128" s="204"/>
      <c r="Z128" s="204"/>
      <c r="AA128" s="204"/>
      <c r="AB128" s="204"/>
      <c r="AC128" s="204"/>
      <c r="AD128" s="225"/>
      <c r="AG128" s="225"/>
      <c r="AJ128" s="225"/>
      <c r="AL128" s="204"/>
      <c r="AM128" s="204"/>
      <c r="AS128" s="204"/>
      <c r="AT128" s="204"/>
      <c r="AU128" s="204"/>
      <c r="AV128" s="204"/>
      <c r="AW128" s="31"/>
    </row>
    <row r="129" spans="2:49" x14ac:dyDescent="0.3"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X129" s="204"/>
      <c r="Z129" s="204"/>
      <c r="AA129" s="204"/>
      <c r="AB129" s="204"/>
      <c r="AC129" s="204"/>
      <c r="AD129" s="225"/>
      <c r="AG129" s="225"/>
      <c r="AJ129" s="225"/>
      <c r="AL129" s="204"/>
      <c r="AM129" s="204"/>
      <c r="AS129" s="204"/>
      <c r="AT129" s="204"/>
      <c r="AU129" s="204"/>
      <c r="AV129" s="204"/>
      <c r="AW129" s="31"/>
    </row>
    <row r="130" spans="2:49" x14ac:dyDescent="0.3"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X130" s="204"/>
      <c r="Z130" s="204"/>
      <c r="AA130" s="204"/>
      <c r="AB130" s="204"/>
      <c r="AC130" s="204"/>
      <c r="AD130" s="225"/>
      <c r="AG130" s="225"/>
      <c r="AJ130" s="225"/>
      <c r="AL130" s="204"/>
      <c r="AM130" s="204"/>
      <c r="AS130" s="204"/>
      <c r="AT130" s="204"/>
      <c r="AU130" s="204"/>
      <c r="AV130" s="204"/>
      <c r="AW130" s="31"/>
    </row>
    <row r="131" spans="2:49" x14ac:dyDescent="0.3"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X131" s="204"/>
      <c r="Z131" s="204"/>
      <c r="AA131" s="204"/>
      <c r="AB131" s="204"/>
      <c r="AC131" s="204"/>
      <c r="AD131" s="225"/>
      <c r="AG131" s="225"/>
      <c r="AJ131" s="225"/>
      <c r="AL131" s="204"/>
      <c r="AM131" s="204"/>
      <c r="AS131" s="204"/>
      <c r="AT131" s="204"/>
      <c r="AU131" s="204"/>
      <c r="AV131" s="204"/>
      <c r="AW131" s="31"/>
    </row>
    <row r="132" spans="2:49" x14ac:dyDescent="0.3"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X132" s="204"/>
      <c r="Z132" s="204"/>
      <c r="AA132" s="204"/>
      <c r="AB132" s="204"/>
      <c r="AC132" s="204"/>
      <c r="AD132" s="225"/>
      <c r="AG132" s="225"/>
      <c r="AJ132" s="225"/>
      <c r="AL132" s="204"/>
      <c r="AM132" s="204"/>
      <c r="AS132" s="204"/>
      <c r="AT132" s="204"/>
      <c r="AU132" s="204"/>
      <c r="AV132" s="204"/>
      <c r="AW132" s="31"/>
    </row>
    <row r="133" spans="2:49" x14ac:dyDescent="0.3"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X133" s="204"/>
      <c r="Z133" s="204"/>
      <c r="AA133" s="204"/>
      <c r="AB133" s="204"/>
      <c r="AC133" s="204"/>
      <c r="AD133" s="225"/>
      <c r="AG133" s="225"/>
      <c r="AJ133" s="225"/>
      <c r="AL133" s="204"/>
      <c r="AM133" s="204"/>
      <c r="AS133" s="204"/>
      <c r="AT133" s="204"/>
      <c r="AU133" s="204"/>
      <c r="AV133" s="204"/>
      <c r="AW133" s="31"/>
    </row>
    <row r="134" spans="2:49" x14ac:dyDescent="0.3"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X134" s="204"/>
      <c r="Z134" s="204"/>
      <c r="AA134" s="204"/>
      <c r="AB134" s="204"/>
      <c r="AC134" s="204"/>
      <c r="AD134" s="225"/>
      <c r="AG134" s="225"/>
      <c r="AJ134" s="225"/>
      <c r="AL134" s="204"/>
      <c r="AM134" s="204"/>
      <c r="AS134" s="204"/>
      <c r="AT134" s="204"/>
      <c r="AU134" s="204"/>
      <c r="AV134" s="204"/>
      <c r="AW134" s="31"/>
    </row>
    <row r="135" spans="2:49" x14ac:dyDescent="0.3"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X135" s="204"/>
      <c r="Z135" s="204"/>
      <c r="AA135" s="204"/>
      <c r="AB135" s="204"/>
      <c r="AC135" s="204"/>
      <c r="AD135" s="225"/>
      <c r="AG135" s="225"/>
      <c r="AJ135" s="225"/>
      <c r="AL135" s="204"/>
      <c r="AM135" s="204"/>
      <c r="AS135" s="204"/>
      <c r="AT135" s="204"/>
      <c r="AU135" s="204"/>
      <c r="AV135" s="204"/>
      <c r="AW135" s="31"/>
    </row>
    <row r="136" spans="2:49" x14ac:dyDescent="0.3"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X136" s="204"/>
      <c r="Z136" s="204"/>
      <c r="AA136" s="204"/>
      <c r="AB136" s="204"/>
      <c r="AC136" s="204"/>
      <c r="AD136" s="225"/>
      <c r="AG136" s="225"/>
      <c r="AJ136" s="225"/>
      <c r="AL136" s="204"/>
      <c r="AM136" s="204"/>
      <c r="AS136" s="204"/>
      <c r="AT136" s="204"/>
      <c r="AU136" s="204"/>
      <c r="AV136" s="204"/>
      <c r="AW136" s="31"/>
    </row>
    <row r="137" spans="2:49" x14ac:dyDescent="0.3"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X137" s="204"/>
      <c r="Z137" s="204"/>
      <c r="AA137" s="204"/>
      <c r="AB137" s="204"/>
      <c r="AC137" s="204"/>
      <c r="AD137" s="225"/>
      <c r="AG137" s="225"/>
      <c r="AJ137" s="225"/>
      <c r="AL137" s="204"/>
      <c r="AM137" s="204"/>
      <c r="AS137" s="204"/>
      <c r="AT137" s="204"/>
      <c r="AU137" s="204"/>
      <c r="AV137" s="204"/>
      <c r="AW137" s="31"/>
    </row>
    <row r="138" spans="2:49" x14ac:dyDescent="0.3"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X138" s="204"/>
      <c r="Z138" s="204"/>
      <c r="AA138" s="204"/>
      <c r="AB138" s="204"/>
      <c r="AC138" s="204"/>
      <c r="AD138" s="225"/>
      <c r="AG138" s="225"/>
      <c r="AJ138" s="225"/>
      <c r="AL138" s="204"/>
      <c r="AM138" s="204"/>
      <c r="AS138" s="204"/>
      <c r="AT138" s="204"/>
      <c r="AU138" s="204"/>
      <c r="AV138" s="204"/>
      <c r="AW138" s="31"/>
    </row>
    <row r="139" spans="2:49" x14ac:dyDescent="0.3"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X139" s="204"/>
      <c r="Z139" s="204"/>
      <c r="AA139" s="204"/>
      <c r="AB139" s="204"/>
      <c r="AC139" s="204"/>
      <c r="AD139" s="225"/>
      <c r="AG139" s="225"/>
      <c r="AJ139" s="225"/>
      <c r="AL139" s="204"/>
      <c r="AM139" s="204"/>
      <c r="AS139" s="204"/>
      <c r="AT139" s="204"/>
      <c r="AU139" s="204"/>
      <c r="AV139" s="204"/>
      <c r="AW139" s="31"/>
    </row>
    <row r="140" spans="2:49" x14ac:dyDescent="0.3"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X140" s="204"/>
      <c r="Z140" s="204"/>
      <c r="AA140" s="204"/>
      <c r="AB140" s="204"/>
      <c r="AC140" s="204"/>
      <c r="AD140" s="225"/>
      <c r="AG140" s="225"/>
      <c r="AJ140" s="225"/>
      <c r="AL140" s="204"/>
      <c r="AM140" s="204"/>
      <c r="AS140" s="204"/>
      <c r="AT140" s="204"/>
      <c r="AU140" s="204"/>
      <c r="AV140" s="204"/>
      <c r="AW140" s="31"/>
    </row>
    <row r="141" spans="2:49" x14ac:dyDescent="0.3"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X141" s="204"/>
      <c r="Z141" s="204"/>
      <c r="AA141" s="204"/>
      <c r="AB141" s="204"/>
      <c r="AC141" s="204"/>
      <c r="AD141" s="225"/>
      <c r="AG141" s="225"/>
      <c r="AJ141" s="225"/>
      <c r="AL141" s="204"/>
      <c r="AM141" s="204"/>
      <c r="AS141" s="204"/>
      <c r="AT141" s="204"/>
      <c r="AU141" s="204"/>
      <c r="AV141" s="204"/>
      <c r="AW141" s="31"/>
    </row>
    <row r="142" spans="2:49" x14ac:dyDescent="0.3"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X142" s="204"/>
      <c r="Z142" s="204"/>
      <c r="AA142" s="204"/>
      <c r="AB142" s="204"/>
      <c r="AC142" s="204"/>
      <c r="AD142" s="225"/>
      <c r="AG142" s="225"/>
      <c r="AJ142" s="225"/>
      <c r="AL142" s="204"/>
      <c r="AM142" s="204"/>
      <c r="AS142" s="204"/>
      <c r="AT142" s="204"/>
      <c r="AU142" s="204"/>
      <c r="AV142" s="204"/>
      <c r="AW142" s="31"/>
    </row>
    <row r="143" spans="2:49" x14ac:dyDescent="0.3"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X143" s="204"/>
      <c r="Z143" s="204"/>
      <c r="AA143" s="204"/>
      <c r="AB143" s="204"/>
      <c r="AC143" s="204"/>
      <c r="AD143" s="225"/>
      <c r="AG143" s="225"/>
      <c r="AJ143" s="225"/>
      <c r="AL143" s="204"/>
      <c r="AM143" s="204"/>
      <c r="AS143" s="204"/>
      <c r="AT143" s="204"/>
      <c r="AU143" s="204"/>
      <c r="AV143" s="204"/>
      <c r="AW143" s="31"/>
    </row>
    <row r="144" spans="2:49" x14ac:dyDescent="0.3"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X144" s="204"/>
      <c r="Z144" s="204"/>
      <c r="AA144" s="204"/>
      <c r="AB144" s="204"/>
      <c r="AC144" s="204"/>
      <c r="AD144" s="225"/>
      <c r="AG144" s="225"/>
      <c r="AJ144" s="225"/>
      <c r="AL144" s="204"/>
      <c r="AM144" s="204"/>
      <c r="AS144" s="204"/>
      <c r="AT144" s="204"/>
      <c r="AU144" s="204"/>
      <c r="AV144" s="204"/>
      <c r="AW144" s="31"/>
    </row>
  </sheetData>
  <autoFilter ref="A4:AW97">
    <sortState ref="A5:AY97">
      <sortCondition descending="1" ref="AV4:AV97"/>
    </sortState>
  </autoFilter>
  <mergeCells count="6">
    <mergeCell ref="D1:AU1"/>
    <mergeCell ref="D2:AU2"/>
    <mergeCell ref="D3:R3"/>
    <mergeCell ref="S3:AC3"/>
    <mergeCell ref="AD3:AM3"/>
    <mergeCell ref="AN3:AS3"/>
  </mergeCells>
  <conditionalFormatting sqref="D5:AS97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4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5" customWidth="1"/>
    <col min="19" max="21" width="11.140625" style="125" hidden="1" customWidth="1"/>
    <col min="22" max="22" width="11.85546875" style="125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2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6"/>
      <c r="B1" s="33"/>
      <c r="C1" s="269" t="s">
        <v>226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117"/>
      <c r="AZ1" s="84"/>
    </row>
    <row r="2" spans="1:58" s="69" customFormat="1" ht="21.75" customHeight="1" x14ac:dyDescent="0.25">
      <c r="A2" s="118"/>
      <c r="B2" s="34"/>
      <c r="C2" s="271" t="s">
        <v>225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119"/>
      <c r="AZ2" s="85"/>
    </row>
    <row r="3" spans="1:58" s="68" customFormat="1" ht="54" customHeight="1" x14ac:dyDescent="0.25">
      <c r="A3" s="65"/>
      <c r="B3" s="80"/>
      <c r="C3" s="273" t="s">
        <v>114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5"/>
      <c r="Y3" s="276" t="s">
        <v>124</v>
      </c>
      <c r="Z3" s="277"/>
      <c r="AA3" s="277"/>
      <c r="AB3" s="277"/>
      <c r="AC3" s="277"/>
      <c r="AD3" s="277"/>
      <c r="AE3" s="277"/>
      <c r="AF3" s="277"/>
      <c r="AG3" s="277"/>
      <c r="AH3" s="277"/>
      <c r="AI3" s="278"/>
      <c r="AJ3" s="279" t="s">
        <v>115</v>
      </c>
      <c r="AK3" s="280"/>
      <c r="AL3" s="280"/>
      <c r="AM3" s="280"/>
      <c r="AN3" s="280"/>
      <c r="AO3" s="280"/>
      <c r="AP3" s="280"/>
      <c r="AQ3" s="280"/>
      <c r="AR3" s="280"/>
      <c r="AS3" s="281"/>
      <c r="AT3" s="282" t="s">
        <v>220</v>
      </c>
      <c r="AU3" s="283"/>
      <c r="AV3" s="284"/>
      <c r="AW3" s="121"/>
      <c r="AX3" s="66"/>
      <c r="AY3" s="67"/>
      <c r="AZ3" s="86"/>
      <c r="BA3" s="93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7" t="s">
        <v>230</v>
      </c>
      <c r="S4" s="127" t="s">
        <v>227</v>
      </c>
      <c r="T4" s="127" t="s">
        <v>228</v>
      </c>
      <c r="U4" s="127" t="s">
        <v>229</v>
      </c>
      <c r="V4" s="127" t="s">
        <v>224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6" t="s">
        <v>221</v>
      </c>
      <c r="AU4" s="126" t="s">
        <v>222</v>
      </c>
      <c r="AV4" s="126" t="s">
        <v>223</v>
      </c>
      <c r="AW4" s="39" t="s">
        <v>111</v>
      </c>
      <c r="AX4" s="70" t="s">
        <v>109</v>
      </c>
      <c r="AY4" s="70" t="s">
        <v>110</v>
      </c>
      <c r="AZ4" s="87"/>
      <c r="BA4" s="94"/>
    </row>
    <row r="5" spans="1:58" s="18" customFormat="1" x14ac:dyDescent="0.2">
      <c r="A5" s="35">
        <v>1</v>
      </c>
      <c r="B5" s="81" t="s">
        <v>12</v>
      </c>
      <c r="C5" s="129">
        <v>63</v>
      </c>
      <c r="D5" s="132">
        <v>72</v>
      </c>
      <c r="E5" s="99">
        <f t="shared" ref="E5" si="0">IF(OR(0.25&gt;=(C5-D5)/C5),(-0.25&lt;=(C5-D5)/C5)*1,0)</f>
        <v>1</v>
      </c>
      <c r="F5" s="129">
        <v>1505</v>
      </c>
      <c r="G5" s="132">
        <v>1506</v>
      </c>
      <c r="H5" s="100">
        <f t="shared" ref="H5" si="1">IF(OR(0.04&gt;=(F5-G5)/F5),(-0.04&lt;=(F5-G5)/F5)*1,0)</f>
        <v>1</v>
      </c>
      <c r="I5" s="129">
        <v>49</v>
      </c>
      <c r="J5" s="132">
        <v>49</v>
      </c>
      <c r="K5" s="101">
        <f t="shared" ref="K5" si="2">IF(I5=J5,1,0)</f>
        <v>1</v>
      </c>
      <c r="L5" s="132">
        <v>2250</v>
      </c>
      <c r="M5" s="132">
        <v>98</v>
      </c>
      <c r="N5" s="103">
        <f t="shared" ref="N5" si="3">IF(M5&gt;=95,2,IF(M5&gt;=85,1,0))</f>
        <v>2</v>
      </c>
      <c r="O5" s="132">
        <v>1299</v>
      </c>
      <c r="P5" s="103">
        <f t="shared" ref="P5" si="4">IF(O5&gt;=200,1,0)</f>
        <v>1</v>
      </c>
      <c r="Q5" s="130">
        <v>1612.08</v>
      </c>
      <c r="R5" s="136">
        <v>1893</v>
      </c>
      <c r="S5" s="132">
        <v>1890</v>
      </c>
      <c r="T5" s="132">
        <v>1890</v>
      </c>
      <c r="U5" s="132">
        <v>1890</v>
      </c>
      <c r="V5" s="128">
        <f t="shared" ref="V5" si="5">R5*100/Q5</f>
        <v>117.42593419681405</v>
      </c>
      <c r="W5" s="103">
        <f t="shared" ref="W5" si="6">IF((R5/Q5)&gt;=0.95,2,IF((R5/Q5)&gt;=0.9,1,0))</f>
        <v>2</v>
      </c>
      <c r="X5" s="104">
        <f t="shared" ref="X5" si="7">E5+H5+K5+N5+P5+W5</f>
        <v>8</v>
      </c>
      <c r="Y5" s="132">
        <v>99</v>
      </c>
      <c r="Z5" s="105">
        <f t="shared" ref="Z5" si="8">IF(Y5&gt;=95,2,IF(Y5&gt;=85,1,0))</f>
        <v>2</v>
      </c>
      <c r="AA5" s="132">
        <v>100</v>
      </c>
      <c r="AB5" s="106">
        <f t="shared" ref="AB5" si="9">IF(AA5&gt;=90,2,IF(AA5&gt;=80,1,0))</f>
        <v>2</v>
      </c>
      <c r="AC5" s="132">
        <v>127765</v>
      </c>
      <c r="AD5" s="105">
        <f t="shared" ref="AD5" si="10">IF((AC5/G5/13)&gt;2,1,0)</f>
        <v>1</v>
      </c>
      <c r="AE5" s="132">
        <v>34141</v>
      </c>
      <c r="AF5" s="107">
        <f t="shared" ref="AF5" si="11">IF(AE5&gt;G5*3,1,0)</f>
        <v>1</v>
      </c>
      <c r="AG5" s="132">
        <v>99</v>
      </c>
      <c r="AH5" s="106">
        <f t="shared" ref="AH5" si="12">IF(AG5&gt;=90,1,0)</f>
        <v>1</v>
      </c>
      <c r="AI5" s="108">
        <f t="shared" ref="AI5" si="13">Z5+AB5+AD5+AF5+AH5</f>
        <v>7</v>
      </c>
      <c r="AJ5" s="132">
        <v>29918</v>
      </c>
      <c r="AK5" s="109">
        <f t="shared" ref="AK5" si="14">AJ5/L5</f>
        <v>13.296888888888889</v>
      </c>
      <c r="AL5" s="110">
        <f t="shared" ref="AL5" si="15">IF(AK5&gt;=7.5,1,0)</f>
        <v>1</v>
      </c>
      <c r="AM5" s="132">
        <v>27279</v>
      </c>
      <c r="AN5" s="98">
        <f t="shared" ref="AN5" si="16">AM5/G5</f>
        <v>18.113545816733069</v>
      </c>
      <c r="AO5" s="111">
        <f t="shared" ref="AO5" si="17">IF(AN5&gt;=7.5,1,0)</f>
        <v>1</v>
      </c>
      <c r="AP5" s="132">
        <v>5992</v>
      </c>
      <c r="AQ5" s="98">
        <f t="shared" ref="AQ5" si="18">AP5/D5</f>
        <v>83.222222222222229</v>
      </c>
      <c r="AR5" s="112">
        <f t="shared" ref="AR5" si="19">IF(AQ5&gt;=29.9,1,0)</f>
        <v>1</v>
      </c>
      <c r="AS5" s="113">
        <f t="shared" ref="AS5" si="20">AL5+AO5+AR5</f>
        <v>3</v>
      </c>
      <c r="AT5" s="102">
        <v>1</v>
      </c>
      <c r="AU5" s="98">
        <v>1</v>
      </c>
      <c r="AV5" s="98">
        <v>1</v>
      </c>
      <c r="AW5" s="113">
        <f t="shared" ref="AW5" si="21">AT5+AU5+AV5</f>
        <v>3</v>
      </c>
      <c r="AX5" s="114">
        <f t="shared" ref="AX5" si="22">X5+AI5+AS5+AW5</f>
        <v>21</v>
      </c>
      <c r="AY5" s="115">
        <f t="shared" ref="AY5" si="23">AX5/21</f>
        <v>1</v>
      </c>
      <c r="AZ5" s="88" t="s">
        <v>12</v>
      </c>
      <c r="BA5" s="95" t="s">
        <v>126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24">A5+1</f>
        <v>2</v>
      </c>
      <c r="B6" s="82" t="s">
        <v>14</v>
      </c>
      <c r="C6" s="129">
        <v>65</v>
      </c>
      <c r="D6" s="132">
        <v>72</v>
      </c>
      <c r="E6" s="99">
        <f t="shared" ref="E6:E37" si="25">IF(OR(0.25&gt;=(C6-D6)/C6),(-0.25&lt;=(C6-D6)/C6)*1,0)</f>
        <v>1</v>
      </c>
      <c r="F6" s="129">
        <v>1243</v>
      </c>
      <c r="G6" s="132">
        <v>1242</v>
      </c>
      <c r="H6" s="100">
        <f t="shared" ref="H6:H37" si="26">IF(OR(0.04&gt;=(F6-G6)/F6),(-0.04&lt;=(F6-G6)/F6)*1,0)</f>
        <v>1</v>
      </c>
      <c r="I6" s="129">
        <v>42</v>
      </c>
      <c r="J6" s="132">
        <v>42</v>
      </c>
      <c r="K6" s="101">
        <f t="shared" ref="K6:K33" si="27">IF(I6=J6,1,0)</f>
        <v>1</v>
      </c>
      <c r="L6" s="132">
        <v>2253</v>
      </c>
      <c r="M6" s="132">
        <v>100</v>
      </c>
      <c r="N6" s="103">
        <f t="shared" ref="N6:N48" si="28">IF(M6&gt;=95,2,IF(M6&gt;=85,1,0))</f>
        <v>2</v>
      </c>
      <c r="O6" s="132">
        <v>650</v>
      </c>
      <c r="P6" s="103">
        <f t="shared" ref="P6:P28" si="29">IF(O6&gt;=200,1,0)</f>
        <v>1</v>
      </c>
      <c r="Q6" s="130">
        <v>1499</v>
      </c>
      <c r="R6" s="136">
        <v>1771</v>
      </c>
      <c r="S6" s="132">
        <v>1771</v>
      </c>
      <c r="T6" s="132">
        <v>1771</v>
      </c>
      <c r="U6" s="132">
        <v>1771</v>
      </c>
      <c r="V6" s="128">
        <f t="shared" ref="V6:V37" si="30">R6*100/Q6</f>
        <v>118.1454302868579</v>
      </c>
      <c r="W6" s="103">
        <f t="shared" ref="W6:W37" si="31">IF((R6/Q6)&gt;=0.95,2,IF((R6/Q6)&gt;=0.9,1,0))</f>
        <v>2</v>
      </c>
      <c r="X6" s="104">
        <f t="shared" ref="X6:X37" si="32">E6+H6+K6+N6+P6+W6</f>
        <v>8</v>
      </c>
      <c r="Y6" s="132">
        <v>99</v>
      </c>
      <c r="Z6" s="105">
        <f t="shared" ref="Z6:Z37" si="33">IF(Y6&gt;=95,2,IF(Y6&gt;=85,1,0))</f>
        <v>2</v>
      </c>
      <c r="AA6" s="132">
        <v>99</v>
      </c>
      <c r="AB6" s="106">
        <f t="shared" ref="AB6:AB37" si="34">IF(AA6&gt;=90,2,IF(AA6&gt;=80,1,0))</f>
        <v>2</v>
      </c>
      <c r="AC6" s="132">
        <v>113715</v>
      </c>
      <c r="AD6" s="105">
        <f t="shared" ref="AD6:AD37" si="35">IF((AC6/G6/13)&gt;2,1,0)</f>
        <v>1</v>
      </c>
      <c r="AE6" s="132">
        <v>34124</v>
      </c>
      <c r="AF6" s="107">
        <f t="shared" ref="AF6:AF37" si="36">IF(AE6&gt;G6*3,1,0)</f>
        <v>1</v>
      </c>
      <c r="AG6" s="132">
        <v>99</v>
      </c>
      <c r="AH6" s="106">
        <f t="shared" ref="AH6:AH37" si="37">IF(AG6&gt;=90,1,0)</f>
        <v>1</v>
      </c>
      <c r="AI6" s="108">
        <f t="shared" ref="AI6:AI37" si="38">Z6+AB6+AD6+AF6+AH6</f>
        <v>7</v>
      </c>
      <c r="AJ6" s="132">
        <v>37753</v>
      </c>
      <c r="AK6" s="109">
        <f t="shared" ref="AK6:AK48" si="39">AJ6/L6</f>
        <v>16.756768752774079</v>
      </c>
      <c r="AL6" s="110">
        <f t="shared" ref="AL6:AL37" si="40">IF(AK6&gt;=7.5,1,0)</f>
        <v>1</v>
      </c>
      <c r="AM6" s="132">
        <v>23112</v>
      </c>
      <c r="AN6" s="98">
        <f t="shared" ref="AN6:AN37" si="41">AM6/G6</f>
        <v>18.608695652173914</v>
      </c>
      <c r="AO6" s="111">
        <f t="shared" ref="AO6:AO37" si="42">IF(AN6&gt;=7.5,1,0)</f>
        <v>1</v>
      </c>
      <c r="AP6" s="132">
        <v>7987</v>
      </c>
      <c r="AQ6" s="98">
        <f t="shared" ref="AQ6:AQ37" si="43">AP6/D6</f>
        <v>110.93055555555556</v>
      </c>
      <c r="AR6" s="112">
        <f t="shared" ref="AR6:AR37" si="44">IF(AQ6&gt;=29.9,1,0)</f>
        <v>1</v>
      </c>
      <c r="AS6" s="113">
        <f t="shared" ref="AS6:AS37" si="45">AL6+AO6+AR6</f>
        <v>3</v>
      </c>
      <c r="AT6" s="102">
        <v>1</v>
      </c>
      <c r="AU6" s="137">
        <v>1</v>
      </c>
      <c r="AV6" s="98">
        <v>1</v>
      </c>
      <c r="AW6" s="113">
        <f t="shared" ref="AW6:AW37" si="46">AT6+AU6+AV6</f>
        <v>3</v>
      </c>
      <c r="AX6" s="114">
        <f t="shared" ref="AX6:AX37" si="47">X6+AI6+AS6+AW6</f>
        <v>21</v>
      </c>
      <c r="AY6" s="115">
        <f t="shared" ref="AY6:AY37" si="48">AX6/21</f>
        <v>1</v>
      </c>
      <c r="AZ6" s="89" t="s">
        <v>14</v>
      </c>
      <c r="BA6" s="96" t="s">
        <v>128</v>
      </c>
      <c r="BE6" s="17"/>
      <c r="BF6" s="17"/>
    </row>
    <row r="7" spans="1:58" s="17" customFormat="1" x14ac:dyDescent="0.2">
      <c r="A7" s="36">
        <f t="shared" si="24"/>
        <v>3</v>
      </c>
      <c r="B7" s="82" t="s">
        <v>17</v>
      </c>
      <c r="C7" s="129">
        <v>49</v>
      </c>
      <c r="D7" s="132">
        <v>52</v>
      </c>
      <c r="E7" s="99">
        <f t="shared" si="25"/>
        <v>1</v>
      </c>
      <c r="F7" s="129">
        <v>940</v>
      </c>
      <c r="G7" s="132">
        <v>935</v>
      </c>
      <c r="H7" s="100">
        <f t="shared" si="26"/>
        <v>1</v>
      </c>
      <c r="I7" s="129">
        <v>32</v>
      </c>
      <c r="J7" s="132">
        <v>32</v>
      </c>
      <c r="K7" s="101">
        <f t="shared" si="27"/>
        <v>1</v>
      </c>
      <c r="L7" s="132">
        <v>1205</v>
      </c>
      <c r="M7" s="132">
        <v>100</v>
      </c>
      <c r="N7" s="103">
        <f t="shared" si="28"/>
        <v>2</v>
      </c>
      <c r="O7" s="132">
        <v>345</v>
      </c>
      <c r="P7" s="103">
        <f t="shared" si="29"/>
        <v>1</v>
      </c>
      <c r="Q7" s="130">
        <v>1125</v>
      </c>
      <c r="R7" s="136">
        <v>1349</v>
      </c>
      <c r="S7" s="132">
        <v>1349</v>
      </c>
      <c r="T7" s="132">
        <v>1349</v>
      </c>
      <c r="U7" s="132">
        <v>1349</v>
      </c>
      <c r="V7" s="128">
        <f t="shared" si="30"/>
        <v>119.91111111111111</v>
      </c>
      <c r="W7" s="103">
        <f t="shared" si="31"/>
        <v>2</v>
      </c>
      <c r="X7" s="104">
        <f t="shared" si="32"/>
        <v>8</v>
      </c>
      <c r="Y7" s="132">
        <v>98</v>
      </c>
      <c r="Z7" s="105">
        <f t="shared" si="33"/>
        <v>2</v>
      </c>
      <c r="AA7" s="132">
        <v>98</v>
      </c>
      <c r="AB7" s="106">
        <f t="shared" si="34"/>
        <v>2</v>
      </c>
      <c r="AC7" s="132">
        <v>96863</v>
      </c>
      <c r="AD7" s="105">
        <f t="shared" si="35"/>
        <v>1</v>
      </c>
      <c r="AE7" s="132">
        <v>23111</v>
      </c>
      <c r="AF7" s="107">
        <f t="shared" si="36"/>
        <v>1</v>
      </c>
      <c r="AG7" s="132">
        <v>99</v>
      </c>
      <c r="AH7" s="106">
        <f t="shared" si="37"/>
        <v>1</v>
      </c>
      <c r="AI7" s="108">
        <f t="shared" si="38"/>
        <v>7</v>
      </c>
      <c r="AJ7" s="132">
        <v>31268</v>
      </c>
      <c r="AK7" s="109">
        <f t="shared" si="39"/>
        <v>25.948547717842324</v>
      </c>
      <c r="AL7" s="110">
        <f t="shared" si="40"/>
        <v>1</v>
      </c>
      <c r="AM7" s="132">
        <v>17098</v>
      </c>
      <c r="AN7" s="98">
        <f t="shared" si="41"/>
        <v>18.286631016042779</v>
      </c>
      <c r="AO7" s="111">
        <f t="shared" si="42"/>
        <v>1</v>
      </c>
      <c r="AP7" s="132">
        <v>4591</v>
      </c>
      <c r="AQ7" s="98">
        <f t="shared" si="43"/>
        <v>88.288461538461533</v>
      </c>
      <c r="AR7" s="112">
        <f t="shared" si="44"/>
        <v>1</v>
      </c>
      <c r="AS7" s="113">
        <f t="shared" si="45"/>
        <v>3</v>
      </c>
      <c r="AT7" s="102">
        <v>1</v>
      </c>
      <c r="AU7" s="137">
        <v>1</v>
      </c>
      <c r="AV7" s="98">
        <v>1</v>
      </c>
      <c r="AW7" s="113">
        <f t="shared" si="46"/>
        <v>3</v>
      </c>
      <c r="AX7" s="114">
        <f t="shared" si="47"/>
        <v>21</v>
      </c>
      <c r="AY7" s="115">
        <f t="shared" si="48"/>
        <v>1</v>
      </c>
      <c r="AZ7" s="89" t="s">
        <v>17</v>
      </c>
      <c r="BA7" s="95" t="s">
        <v>131</v>
      </c>
      <c r="BE7" s="18"/>
      <c r="BF7" s="18"/>
    </row>
    <row r="8" spans="1:58" s="18" customFormat="1" ht="16.5" customHeight="1" x14ac:dyDescent="0.2">
      <c r="A8" s="36">
        <f t="shared" si="24"/>
        <v>4</v>
      </c>
      <c r="B8" s="82" t="s">
        <v>18</v>
      </c>
      <c r="C8" s="129">
        <v>50</v>
      </c>
      <c r="D8" s="132">
        <v>62</v>
      </c>
      <c r="E8" s="99">
        <f t="shared" si="25"/>
        <v>1</v>
      </c>
      <c r="F8" s="129">
        <v>1212</v>
      </c>
      <c r="G8" s="132">
        <v>1198</v>
      </c>
      <c r="H8" s="100">
        <f t="shared" si="26"/>
        <v>1</v>
      </c>
      <c r="I8" s="129">
        <v>41</v>
      </c>
      <c r="J8" s="132">
        <v>41</v>
      </c>
      <c r="K8" s="101">
        <f t="shared" si="27"/>
        <v>1</v>
      </c>
      <c r="L8" s="132">
        <v>1576</v>
      </c>
      <c r="M8" s="132">
        <v>98</v>
      </c>
      <c r="N8" s="103">
        <f t="shared" si="28"/>
        <v>2</v>
      </c>
      <c r="O8" s="132">
        <v>379</v>
      </c>
      <c r="P8" s="103">
        <f t="shared" si="29"/>
        <v>1</v>
      </c>
      <c r="Q8" s="130">
        <v>1355</v>
      </c>
      <c r="R8" s="136">
        <v>1625</v>
      </c>
      <c r="S8" s="132">
        <v>1625</v>
      </c>
      <c r="T8" s="132">
        <v>1625</v>
      </c>
      <c r="U8" s="132">
        <v>1625</v>
      </c>
      <c r="V8" s="128">
        <f t="shared" si="30"/>
        <v>119.92619926199262</v>
      </c>
      <c r="W8" s="103">
        <f t="shared" si="31"/>
        <v>2</v>
      </c>
      <c r="X8" s="104">
        <f t="shared" si="32"/>
        <v>8</v>
      </c>
      <c r="Y8" s="132">
        <v>98</v>
      </c>
      <c r="Z8" s="105">
        <f t="shared" si="33"/>
        <v>2</v>
      </c>
      <c r="AA8" s="132">
        <v>98</v>
      </c>
      <c r="AB8" s="106">
        <f t="shared" si="34"/>
        <v>2</v>
      </c>
      <c r="AC8" s="132">
        <v>84137</v>
      </c>
      <c r="AD8" s="105">
        <f t="shared" si="35"/>
        <v>1</v>
      </c>
      <c r="AE8" s="132">
        <v>26704</v>
      </c>
      <c r="AF8" s="107">
        <f t="shared" si="36"/>
        <v>1</v>
      </c>
      <c r="AG8" s="132">
        <v>99</v>
      </c>
      <c r="AH8" s="106">
        <f t="shared" si="37"/>
        <v>1</v>
      </c>
      <c r="AI8" s="108">
        <f t="shared" si="38"/>
        <v>7</v>
      </c>
      <c r="AJ8" s="132">
        <v>17334</v>
      </c>
      <c r="AK8" s="109">
        <f t="shared" si="39"/>
        <v>10.998730964467006</v>
      </c>
      <c r="AL8" s="110">
        <f t="shared" si="40"/>
        <v>1</v>
      </c>
      <c r="AM8" s="132">
        <v>18137</v>
      </c>
      <c r="AN8" s="98">
        <f t="shared" si="41"/>
        <v>15.139398998330551</v>
      </c>
      <c r="AO8" s="111">
        <f t="shared" si="42"/>
        <v>1</v>
      </c>
      <c r="AP8" s="132">
        <v>3743</v>
      </c>
      <c r="AQ8" s="98">
        <f t="shared" si="43"/>
        <v>60.37096774193548</v>
      </c>
      <c r="AR8" s="112">
        <f t="shared" si="44"/>
        <v>1</v>
      </c>
      <c r="AS8" s="113">
        <f t="shared" si="45"/>
        <v>3</v>
      </c>
      <c r="AT8" s="102">
        <v>1</v>
      </c>
      <c r="AU8" s="137">
        <v>1</v>
      </c>
      <c r="AV8" s="98">
        <v>1</v>
      </c>
      <c r="AW8" s="113">
        <f t="shared" si="46"/>
        <v>3</v>
      </c>
      <c r="AX8" s="114">
        <f t="shared" si="47"/>
        <v>21</v>
      </c>
      <c r="AY8" s="115">
        <f t="shared" si="48"/>
        <v>1</v>
      </c>
      <c r="AZ8" s="89" t="s">
        <v>18</v>
      </c>
      <c r="BA8" s="95" t="s">
        <v>132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24"/>
        <v>5</v>
      </c>
      <c r="B9" s="82" t="s">
        <v>21</v>
      </c>
      <c r="C9" s="129">
        <v>73</v>
      </c>
      <c r="D9" s="132">
        <v>77</v>
      </c>
      <c r="E9" s="99">
        <f t="shared" si="25"/>
        <v>1</v>
      </c>
      <c r="F9" s="129">
        <v>1496</v>
      </c>
      <c r="G9" s="132">
        <v>1495</v>
      </c>
      <c r="H9" s="100">
        <f t="shared" si="26"/>
        <v>1</v>
      </c>
      <c r="I9" s="129">
        <v>46</v>
      </c>
      <c r="J9" s="132">
        <v>46</v>
      </c>
      <c r="K9" s="101">
        <f t="shared" si="27"/>
        <v>1</v>
      </c>
      <c r="L9" s="132">
        <v>1876</v>
      </c>
      <c r="M9" s="132">
        <v>100</v>
      </c>
      <c r="N9" s="103">
        <f t="shared" si="28"/>
        <v>2</v>
      </c>
      <c r="O9" s="132">
        <v>457</v>
      </c>
      <c r="P9" s="103">
        <f t="shared" si="29"/>
        <v>1</v>
      </c>
      <c r="Q9" s="130">
        <v>1655</v>
      </c>
      <c r="R9" s="136">
        <v>1942</v>
      </c>
      <c r="S9" s="132">
        <v>1942</v>
      </c>
      <c r="T9" s="132">
        <v>1942</v>
      </c>
      <c r="U9" s="132">
        <v>1942</v>
      </c>
      <c r="V9" s="128">
        <f t="shared" si="30"/>
        <v>117.34138972809667</v>
      </c>
      <c r="W9" s="103">
        <f t="shared" si="31"/>
        <v>2</v>
      </c>
      <c r="X9" s="104">
        <f t="shared" si="32"/>
        <v>8</v>
      </c>
      <c r="Y9" s="132">
        <v>98</v>
      </c>
      <c r="Z9" s="105">
        <f t="shared" si="33"/>
        <v>2</v>
      </c>
      <c r="AA9" s="132">
        <v>98</v>
      </c>
      <c r="AB9" s="106">
        <f t="shared" si="34"/>
        <v>2</v>
      </c>
      <c r="AC9" s="132">
        <v>125203</v>
      </c>
      <c r="AD9" s="105">
        <f t="shared" si="35"/>
        <v>1</v>
      </c>
      <c r="AE9" s="132">
        <v>40222</v>
      </c>
      <c r="AF9" s="107">
        <f t="shared" si="36"/>
        <v>1</v>
      </c>
      <c r="AG9" s="132">
        <v>100</v>
      </c>
      <c r="AH9" s="106">
        <f t="shared" si="37"/>
        <v>1</v>
      </c>
      <c r="AI9" s="108">
        <f t="shared" si="38"/>
        <v>7</v>
      </c>
      <c r="AJ9" s="132">
        <v>53937</v>
      </c>
      <c r="AK9" s="109">
        <f t="shared" si="39"/>
        <v>28.751066098081022</v>
      </c>
      <c r="AL9" s="110">
        <f t="shared" si="40"/>
        <v>1</v>
      </c>
      <c r="AM9" s="132">
        <v>39595</v>
      </c>
      <c r="AN9" s="98">
        <f t="shared" si="41"/>
        <v>26.484949832775921</v>
      </c>
      <c r="AO9" s="111">
        <f t="shared" si="42"/>
        <v>1</v>
      </c>
      <c r="AP9" s="132">
        <v>7249</v>
      </c>
      <c r="AQ9" s="98">
        <f t="shared" si="43"/>
        <v>94.142857142857139</v>
      </c>
      <c r="AR9" s="112">
        <f t="shared" si="44"/>
        <v>1</v>
      </c>
      <c r="AS9" s="113">
        <f t="shared" si="45"/>
        <v>3</v>
      </c>
      <c r="AT9" s="102">
        <v>1</v>
      </c>
      <c r="AU9" s="137">
        <v>1</v>
      </c>
      <c r="AV9" s="98">
        <v>1</v>
      </c>
      <c r="AW9" s="113">
        <f t="shared" si="46"/>
        <v>3</v>
      </c>
      <c r="AX9" s="114">
        <f t="shared" si="47"/>
        <v>21</v>
      </c>
      <c r="AY9" s="115">
        <f t="shared" si="48"/>
        <v>1</v>
      </c>
      <c r="AZ9" s="89" t="s">
        <v>21</v>
      </c>
      <c r="BA9" s="95" t="s">
        <v>135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24"/>
        <v>6</v>
      </c>
      <c r="B10" s="82" t="s">
        <v>23</v>
      </c>
      <c r="C10" s="129">
        <v>70</v>
      </c>
      <c r="D10" s="132">
        <v>84</v>
      </c>
      <c r="E10" s="99">
        <f t="shared" si="25"/>
        <v>1</v>
      </c>
      <c r="F10" s="129">
        <v>1582</v>
      </c>
      <c r="G10" s="132">
        <v>1574</v>
      </c>
      <c r="H10" s="100">
        <f t="shared" si="26"/>
        <v>1</v>
      </c>
      <c r="I10" s="129">
        <v>49</v>
      </c>
      <c r="J10" s="132">
        <v>49</v>
      </c>
      <c r="K10" s="101">
        <f t="shared" si="27"/>
        <v>1</v>
      </c>
      <c r="L10" s="132">
        <v>2569</v>
      </c>
      <c r="M10" s="132">
        <v>100</v>
      </c>
      <c r="N10" s="103">
        <f t="shared" si="28"/>
        <v>2</v>
      </c>
      <c r="O10" s="132">
        <v>720</v>
      </c>
      <c r="P10" s="103">
        <f t="shared" si="29"/>
        <v>1</v>
      </c>
      <c r="Q10" s="130">
        <v>1605</v>
      </c>
      <c r="R10" s="136">
        <v>1909</v>
      </c>
      <c r="S10" s="132">
        <v>1906</v>
      </c>
      <c r="T10" s="132">
        <v>1906</v>
      </c>
      <c r="U10" s="131">
        <v>7</v>
      </c>
      <c r="V10" s="128">
        <f t="shared" si="30"/>
        <v>118.94080996884735</v>
      </c>
      <c r="W10" s="103">
        <f t="shared" si="31"/>
        <v>2</v>
      </c>
      <c r="X10" s="104">
        <f t="shared" si="32"/>
        <v>8</v>
      </c>
      <c r="Y10" s="132">
        <v>98</v>
      </c>
      <c r="Z10" s="105">
        <f t="shared" si="33"/>
        <v>2</v>
      </c>
      <c r="AA10" s="132">
        <v>97</v>
      </c>
      <c r="AB10" s="106">
        <f t="shared" si="34"/>
        <v>2</v>
      </c>
      <c r="AC10" s="132">
        <v>116097</v>
      </c>
      <c r="AD10" s="105">
        <f t="shared" si="35"/>
        <v>1</v>
      </c>
      <c r="AE10" s="132">
        <v>34338</v>
      </c>
      <c r="AF10" s="107">
        <f t="shared" si="36"/>
        <v>1</v>
      </c>
      <c r="AG10" s="132">
        <v>100</v>
      </c>
      <c r="AH10" s="106">
        <f t="shared" si="37"/>
        <v>1</v>
      </c>
      <c r="AI10" s="108">
        <f t="shared" si="38"/>
        <v>7</v>
      </c>
      <c r="AJ10" s="132">
        <v>39114</v>
      </c>
      <c r="AK10" s="109">
        <f t="shared" si="39"/>
        <v>15.225379525107046</v>
      </c>
      <c r="AL10" s="110">
        <f t="shared" si="40"/>
        <v>1</v>
      </c>
      <c r="AM10" s="132">
        <v>19560</v>
      </c>
      <c r="AN10" s="98">
        <f t="shared" si="41"/>
        <v>12.426937738246506</v>
      </c>
      <c r="AO10" s="111">
        <f t="shared" si="42"/>
        <v>1</v>
      </c>
      <c r="AP10" s="132">
        <v>7799</v>
      </c>
      <c r="AQ10" s="98">
        <f t="shared" si="43"/>
        <v>92.845238095238102</v>
      </c>
      <c r="AR10" s="112">
        <f t="shared" si="44"/>
        <v>1</v>
      </c>
      <c r="AS10" s="113">
        <f t="shared" si="45"/>
        <v>3</v>
      </c>
      <c r="AT10" s="102">
        <v>1</v>
      </c>
      <c r="AU10" s="137">
        <v>1</v>
      </c>
      <c r="AV10" s="98">
        <v>1</v>
      </c>
      <c r="AW10" s="113">
        <f t="shared" si="46"/>
        <v>3</v>
      </c>
      <c r="AX10" s="114">
        <f t="shared" si="47"/>
        <v>21</v>
      </c>
      <c r="AY10" s="115">
        <f t="shared" si="48"/>
        <v>1</v>
      </c>
      <c r="AZ10" s="89" t="s">
        <v>23</v>
      </c>
      <c r="BA10" s="95" t="s">
        <v>137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24"/>
        <v>7</v>
      </c>
      <c r="B11" s="82" t="s">
        <v>24</v>
      </c>
      <c r="C11" s="129">
        <v>76</v>
      </c>
      <c r="D11" s="132">
        <v>90</v>
      </c>
      <c r="E11" s="99">
        <f t="shared" si="25"/>
        <v>1</v>
      </c>
      <c r="F11" s="129">
        <v>1921</v>
      </c>
      <c r="G11" s="132">
        <v>1924</v>
      </c>
      <c r="H11" s="100">
        <f t="shared" si="26"/>
        <v>1</v>
      </c>
      <c r="I11" s="129">
        <v>68</v>
      </c>
      <c r="J11" s="132">
        <v>68</v>
      </c>
      <c r="K11" s="101">
        <f t="shared" si="27"/>
        <v>1</v>
      </c>
      <c r="L11" s="132">
        <v>3161</v>
      </c>
      <c r="M11" s="132">
        <v>100</v>
      </c>
      <c r="N11" s="103">
        <f t="shared" si="28"/>
        <v>2</v>
      </c>
      <c r="O11" s="132">
        <v>655</v>
      </c>
      <c r="P11" s="103">
        <f t="shared" si="29"/>
        <v>1</v>
      </c>
      <c r="Q11" s="130">
        <v>2341.5</v>
      </c>
      <c r="R11" s="136">
        <v>2729</v>
      </c>
      <c r="S11" s="132">
        <v>2729</v>
      </c>
      <c r="T11" s="132">
        <v>2729</v>
      </c>
      <c r="U11" s="132">
        <v>2729</v>
      </c>
      <c r="V11" s="128">
        <f t="shared" si="30"/>
        <v>116.54922058509503</v>
      </c>
      <c r="W11" s="103">
        <f t="shared" si="31"/>
        <v>2</v>
      </c>
      <c r="X11" s="104">
        <f t="shared" si="32"/>
        <v>8</v>
      </c>
      <c r="Y11" s="132">
        <v>100</v>
      </c>
      <c r="Z11" s="105">
        <f t="shared" si="33"/>
        <v>2</v>
      </c>
      <c r="AA11" s="132">
        <v>101</v>
      </c>
      <c r="AB11" s="106">
        <f t="shared" si="34"/>
        <v>2</v>
      </c>
      <c r="AC11" s="132">
        <v>142575</v>
      </c>
      <c r="AD11" s="105">
        <f t="shared" si="35"/>
        <v>1</v>
      </c>
      <c r="AE11" s="132">
        <v>41820</v>
      </c>
      <c r="AF11" s="107">
        <f t="shared" si="36"/>
        <v>1</v>
      </c>
      <c r="AG11" s="132">
        <v>99</v>
      </c>
      <c r="AH11" s="106">
        <f t="shared" si="37"/>
        <v>1</v>
      </c>
      <c r="AI11" s="108">
        <f t="shared" si="38"/>
        <v>7</v>
      </c>
      <c r="AJ11" s="132">
        <v>63426</v>
      </c>
      <c r="AK11" s="109">
        <f t="shared" si="39"/>
        <v>20.065169250237268</v>
      </c>
      <c r="AL11" s="110">
        <f t="shared" si="40"/>
        <v>1</v>
      </c>
      <c r="AM11" s="132">
        <v>33245</v>
      </c>
      <c r="AN11" s="98">
        <f t="shared" si="41"/>
        <v>17.279106029106028</v>
      </c>
      <c r="AO11" s="111">
        <f t="shared" si="42"/>
        <v>1</v>
      </c>
      <c r="AP11" s="132">
        <v>8716</v>
      </c>
      <c r="AQ11" s="98">
        <f t="shared" si="43"/>
        <v>96.844444444444449</v>
      </c>
      <c r="AR11" s="112">
        <f t="shared" si="44"/>
        <v>1</v>
      </c>
      <c r="AS11" s="113">
        <f t="shared" si="45"/>
        <v>3</v>
      </c>
      <c r="AT11" s="102">
        <v>1</v>
      </c>
      <c r="AU11" s="137">
        <v>1</v>
      </c>
      <c r="AV11" s="98">
        <v>1</v>
      </c>
      <c r="AW11" s="113">
        <f t="shared" si="46"/>
        <v>3</v>
      </c>
      <c r="AX11" s="114">
        <f t="shared" si="47"/>
        <v>21</v>
      </c>
      <c r="AY11" s="115">
        <f t="shared" si="48"/>
        <v>1</v>
      </c>
      <c r="AZ11" s="89" t="s">
        <v>24</v>
      </c>
      <c r="BA11" s="95" t="s">
        <v>138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24"/>
        <v>8</v>
      </c>
      <c r="B12" s="82" t="s">
        <v>27</v>
      </c>
      <c r="C12" s="129">
        <v>82</v>
      </c>
      <c r="D12" s="132">
        <v>88</v>
      </c>
      <c r="E12" s="99">
        <f t="shared" si="25"/>
        <v>1</v>
      </c>
      <c r="F12" s="129">
        <v>1912</v>
      </c>
      <c r="G12" s="132">
        <v>1911</v>
      </c>
      <c r="H12" s="100">
        <f t="shared" si="26"/>
        <v>1</v>
      </c>
      <c r="I12" s="129">
        <v>62</v>
      </c>
      <c r="J12" s="132">
        <v>62</v>
      </c>
      <c r="K12" s="101">
        <f t="shared" si="27"/>
        <v>1</v>
      </c>
      <c r="L12" s="132">
        <v>2397</v>
      </c>
      <c r="M12" s="132">
        <v>100</v>
      </c>
      <c r="N12" s="103">
        <f t="shared" si="28"/>
        <v>2</v>
      </c>
      <c r="O12" s="132">
        <v>1053</v>
      </c>
      <c r="P12" s="103">
        <f t="shared" si="29"/>
        <v>1</v>
      </c>
      <c r="Q12" s="130">
        <v>2088</v>
      </c>
      <c r="R12" s="136">
        <v>2457</v>
      </c>
      <c r="S12" s="132">
        <v>2457</v>
      </c>
      <c r="T12" s="132">
        <v>2457</v>
      </c>
      <c r="U12" s="132">
        <v>2457</v>
      </c>
      <c r="V12" s="128">
        <f t="shared" si="30"/>
        <v>117.67241379310344</v>
      </c>
      <c r="W12" s="103">
        <f t="shared" si="31"/>
        <v>2</v>
      </c>
      <c r="X12" s="104">
        <f t="shared" si="32"/>
        <v>8</v>
      </c>
      <c r="Y12" s="132">
        <v>98</v>
      </c>
      <c r="Z12" s="105">
        <f t="shared" si="33"/>
        <v>2</v>
      </c>
      <c r="AA12" s="132">
        <v>98</v>
      </c>
      <c r="AB12" s="106">
        <f t="shared" si="34"/>
        <v>2</v>
      </c>
      <c r="AC12" s="132">
        <v>153495</v>
      </c>
      <c r="AD12" s="105">
        <f t="shared" si="35"/>
        <v>1</v>
      </c>
      <c r="AE12" s="132">
        <v>41721</v>
      </c>
      <c r="AF12" s="107">
        <f t="shared" si="36"/>
        <v>1</v>
      </c>
      <c r="AG12" s="132">
        <v>100</v>
      </c>
      <c r="AH12" s="106">
        <f t="shared" si="37"/>
        <v>1</v>
      </c>
      <c r="AI12" s="108">
        <f t="shared" si="38"/>
        <v>7</v>
      </c>
      <c r="AJ12" s="132">
        <v>53698</v>
      </c>
      <c r="AK12" s="109">
        <f t="shared" si="39"/>
        <v>22.402169378389654</v>
      </c>
      <c r="AL12" s="110">
        <f t="shared" si="40"/>
        <v>1</v>
      </c>
      <c r="AM12" s="132">
        <v>25462</v>
      </c>
      <c r="AN12" s="98">
        <f t="shared" si="41"/>
        <v>13.323914181057038</v>
      </c>
      <c r="AO12" s="111">
        <f t="shared" si="42"/>
        <v>1</v>
      </c>
      <c r="AP12" s="132">
        <v>5307</v>
      </c>
      <c r="AQ12" s="98">
        <f t="shared" si="43"/>
        <v>60.30681818181818</v>
      </c>
      <c r="AR12" s="112">
        <f t="shared" si="44"/>
        <v>1</v>
      </c>
      <c r="AS12" s="113">
        <f t="shared" si="45"/>
        <v>3</v>
      </c>
      <c r="AT12" s="102">
        <v>1</v>
      </c>
      <c r="AU12" s="137">
        <v>1</v>
      </c>
      <c r="AV12" s="98">
        <v>1</v>
      </c>
      <c r="AW12" s="113">
        <f t="shared" si="46"/>
        <v>3</v>
      </c>
      <c r="AX12" s="114">
        <f t="shared" si="47"/>
        <v>21</v>
      </c>
      <c r="AY12" s="115">
        <f t="shared" si="48"/>
        <v>1</v>
      </c>
      <c r="AZ12" s="89" t="s">
        <v>27</v>
      </c>
      <c r="BA12" s="95" t="s">
        <v>141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24"/>
        <v>9</v>
      </c>
      <c r="B13" s="82" t="s">
        <v>28</v>
      </c>
      <c r="C13" s="129">
        <v>48</v>
      </c>
      <c r="D13" s="132">
        <v>56</v>
      </c>
      <c r="E13" s="99">
        <f t="shared" si="25"/>
        <v>1</v>
      </c>
      <c r="F13" s="129">
        <v>984</v>
      </c>
      <c r="G13" s="132">
        <v>993</v>
      </c>
      <c r="H13" s="100">
        <f t="shared" si="26"/>
        <v>1</v>
      </c>
      <c r="I13" s="129">
        <v>35</v>
      </c>
      <c r="J13" s="132">
        <v>35</v>
      </c>
      <c r="K13" s="101">
        <f t="shared" si="27"/>
        <v>1</v>
      </c>
      <c r="L13" s="132">
        <v>1122</v>
      </c>
      <c r="M13" s="132">
        <v>100</v>
      </c>
      <c r="N13" s="103">
        <f t="shared" si="28"/>
        <v>2</v>
      </c>
      <c r="O13" s="132">
        <v>682</v>
      </c>
      <c r="P13" s="103">
        <f t="shared" si="29"/>
        <v>1</v>
      </c>
      <c r="Q13" s="130">
        <v>1166</v>
      </c>
      <c r="R13" s="136">
        <v>1384</v>
      </c>
      <c r="S13" s="132">
        <v>1384</v>
      </c>
      <c r="T13" s="132">
        <v>1384</v>
      </c>
      <c r="U13" s="132">
        <v>1384</v>
      </c>
      <c r="V13" s="128">
        <f t="shared" si="30"/>
        <v>118.69639794168096</v>
      </c>
      <c r="W13" s="103">
        <f t="shared" si="31"/>
        <v>2</v>
      </c>
      <c r="X13" s="104">
        <f t="shared" si="32"/>
        <v>8</v>
      </c>
      <c r="Y13" s="132">
        <v>98</v>
      </c>
      <c r="Z13" s="105">
        <f t="shared" si="33"/>
        <v>2</v>
      </c>
      <c r="AA13" s="132">
        <v>98</v>
      </c>
      <c r="AB13" s="106">
        <f t="shared" si="34"/>
        <v>2</v>
      </c>
      <c r="AC13" s="132">
        <v>75299</v>
      </c>
      <c r="AD13" s="105">
        <f t="shared" si="35"/>
        <v>1</v>
      </c>
      <c r="AE13" s="132">
        <v>28239</v>
      </c>
      <c r="AF13" s="107">
        <f t="shared" si="36"/>
        <v>1</v>
      </c>
      <c r="AG13" s="132">
        <v>100</v>
      </c>
      <c r="AH13" s="106">
        <f t="shared" si="37"/>
        <v>1</v>
      </c>
      <c r="AI13" s="108">
        <f t="shared" si="38"/>
        <v>7</v>
      </c>
      <c r="AJ13" s="132">
        <v>10878</v>
      </c>
      <c r="AK13" s="109">
        <f t="shared" si="39"/>
        <v>9.6951871657754012</v>
      </c>
      <c r="AL13" s="110">
        <f t="shared" si="40"/>
        <v>1</v>
      </c>
      <c r="AM13" s="132">
        <v>14596</v>
      </c>
      <c r="AN13" s="98">
        <f t="shared" si="41"/>
        <v>14.698892245720041</v>
      </c>
      <c r="AO13" s="111">
        <f t="shared" si="42"/>
        <v>1</v>
      </c>
      <c r="AP13" s="132">
        <v>3990</v>
      </c>
      <c r="AQ13" s="98">
        <f t="shared" si="43"/>
        <v>71.25</v>
      </c>
      <c r="AR13" s="112">
        <f t="shared" si="44"/>
        <v>1</v>
      </c>
      <c r="AS13" s="113">
        <f t="shared" si="45"/>
        <v>3</v>
      </c>
      <c r="AT13" s="102">
        <v>1</v>
      </c>
      <c r="AU13" s="137">
        <v>1</v>
      </c>
      <c r="AV13" s="98">
        <v>1</v>
      </c>
      <c r="AW13" s="113">
        <f t="shared" si="46"/>
        <v>3</v>
      </c>
      <c r="AX13" s="114">
        <f t="shared" si="47"/>
        <v>21</v>
      </c>
      <c r="AY13" s="115">
        <f t="shared" si="48"/>
        <v>1</v>
      </c>
      <c r="AZ13" s="89" t="s">
        <v>28</v>
      </c>
      <c r="BA13" s="95" t="s">
        <v>142</v>
      </c>
      <c r="BB13" s="17"/>
      <c r="BC13" s="17"/>
      <c r="BD13" s="17"/>
    </row>
    <row r="14" spans="1:58" s="18" customFormat="1" x14ac:dyDescent="0.2">
      <c r="A14" s="36">
        <f t="shared" si="24"/>
        <v>10</v>
      </c>
      <c r="B14" s="82" t="s">
        <v>30</v>
      </c>
      <c r="C14" s="129">
        <v>74</v>
      </c>
      <c r="D14" s="132">
        <v>84</v>
      </c>
      <c r="E14" s="99">
        <f t="shared" si="25"/>
        <v>1</v>
      </c>
      <c r="F14" s="129">
        <v>1748</v>
      </c>
      <c r="G14" s="132">
        <v>1753</v>
      </c>
      <c r="H14" s="100">
        <f t="shared" si="26"/>
        <v>1</v>
      </c>
      <c r="I14" s="129">
        <v>57</v>
      </c>
      <c r="J14" s="132">
        <v>57</v>
      </c>
      <c r="K14" s="101">
        <f t="shared" si="27"/>
        <v>1</v>
      </c>
      <c r="L14" s="132">
        <v>1977</v>
      </c>
      <c r="M14" s="132">
        <v>98</v>
      </c>
      <c r="N14" s="103">
        <f t="shared" si="28"/>
        <v>2</v>
      </c>
      <c r="O14" s="132">
        <v>672</v>
      </c>
      <c r="P14" s="103">
        <f t="shared" si="29"/>
        <v>1</v>
      </c>
      <c r="Q14" s="130">
        <v>1796</v>
      </c>
      <c r="R14" s="136">
        <v>2113</v>
      </c>
      <c r="S14" s="132">
        <v>2113</v>
      </c>
      <c r="T14" s="132">
        <v>2113</v>
      </c>
      <c r="U14" s="132">
        <v>2113</v>
      </c>
      <c r="V14" s="128">
        <f t="shared" si="30"/>
        <v>117.65033407572383</v>
      </c>
      <c r="W14" s="103">
        <f t="shared" si="31"/>
        <v>2</v>
      </c>
      <c r="X14" s="104">
        <f t="shared" si="32"/>
        <v>8</v>
      </c>
      <c r="Y14" s="132">
        <v>99</v>
      </c>
      <c r="Z14" s="105">
        <f t="shared" si="33"/>
        <v>2</v>
      </c>
      <c r="AA14" s="132">
        <v>99</v>
      </c>
      <c r="AB14" s="106">
        <f t="shared" si="34"/>
        <v>2</v>
      </c>
      <c r="AC14" s="132">
        <v>135692</v>
      </c>
      <c r="AD14" s="105">
        <f t="shared" si="35"/>
        <v>1</v>
      </c>
      <c r="AE14" s="132">
        <v>41382</v>
      </c>
      <c r="AF14" s="107">
        <f t="shared" si="36"/>
        <v>1</v>
      </c>
      <c r="AG14" s="132">
        <v>98</v>
      </c>
      <c r="AH14" s="106">
        <f t="shared" si="37"/>
        <v>1</v>
      </c>
      <c r="AI14" s="108">
        <f t="shared" si="38"/>
        <v>7</v>
      </c>
      <c r="AJ14" s="132">
        <v>36640</v>
      </c>
      <c r="AK14" s="109">
        <f t="shared" si="39"/>
        <v>18.533131006575619</v>
      </c>
      <c r="AL14" s="110">
        <f t="shared" si="40"/>
        <v>1</v>
      </c>
      <c r="AM14" s="132">
        <v>52389</v>
      </c>
      <c r="AN14" s="98">
        <f t="shared" si="41"/>
        <v>29.88533941814033</v>
      </c>
      <c r="AO14" s="111">
        <f t="shared" si="42"/>
        <v>1</v>
      </c>
      <c r="AP14" s="132">
        <v>8824</v>
      </c>
      <c r="AQ14" s="98">
        <f t="shared" si="43"/>
        <v>105.04761904761905</v>
      </c>
      <c r="AR14" s="112">
        <f t="shared" si="44"/>
        <v>1</v>
      </c>
      <c r="AS14" s="113">
        <f t="shared" si="45"/>
        <v>3</v>
      </c>
      <c r="AT14" s="102">
        <v>1</v>
      </c>
      <c r="AU14" s="137">
        <v>1</v>
      </c>
      <c r="AV14" s="98">
        <v>1</v>
      </c>
      <c r="AW14" s="113">
        <f t="shared" si="46"/>
        <v>3</v>
      </c>
      <c r="AX14" s="114">
        <f t="shared" si="47"/>
        <v>21</v>
      </c>
      <c r="AY14" s="115">
        <f t="shared" si="48"/>
        <v>1</v>
      </c>
      <c r="AZ14" s="89" t="s">
        <v>30</v>
      </c>
      <c r="BA14" s="95" t="s">
        <v>144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24"/>
        <v>11</v>
      </c>
      <c r="B15" s="82" t="s">
        <v>31</v>
      </c>
      <c r="C15" s="129">
        <v>101</v>
      </c>
      <c r="D15" s="132">
        <v>113</v>
      </c>
      <c r="E15" s="99">
        <f t="shared" si="25"/>
        <v>1</v>
      </c>
      <c r="F15" s="129">
        <v>2114</v>
      </c>
      <c r="G15" s="132">
        <v>2118</v>
      </c>
      <c r="H15" s="100">
        <f t="shared" si="26"/>
        <v>1</v>
      </c>
      <c r="I15" s="129">
        <v>73</v>
      </c>
      <c r="J15" s="132">
        <v>73</v>
      </c>
      <c r="K15" s="101">
        <f t="shared" si="27"/>
        <v>1</v>
      </c>
      <c r="L15" s="132">
        <v>3621</v>
      </c>
      <c r="M15" s="132">
        <v>100</v>
      </c>
      <c r="N15" s="103">
        <f t="shared" si="28"/>
        <v>2</v>
      </c>
      <c r="O15" s="132">
        <v>419</v>
      </c>
      <c r="P15" s="103">
        <f t="shared" si="29"/>
        <v>1</v>
      </c>
      <c r="Q15" s="130">
        <v>2396</v>
      </c>
      <c r="R15" s="136">
        <v>2808</v>
      </c>
      <c r="S15" s="131">
        <v>2674</v>
      </c>
      <c r="T15" s="132">
        <v>2674</v>
      </c>
      <c r="U15" s="132">
        <v>2674</v>
      </c>
      <c r="V15" s="128">
        <f t="shared" si="30"/>
        <v>117.19532554257096</v>
      </c>
      <c r="W15" s="103">
        <f t="shared" si="31"/>
        <v>2</v>
      </c>
      <c r="X15" s="104">
        <f t="shared" si="32"/>
        <v>8</v>
      </c>
      <c r="Y15" s="132">
        <v>99</v>
      </c>
      <c r="Z15" s="105">
        <f t="shared" si="33"/>
        <v>2</v>
      </c>
      <c r="AA15" s="132">
        <v>100</v>
      </c>
      <c r="AB15" s="106">
        <f t="shared" si="34"/>
        <v>2</v>
      </c>
      <c r="AC15" s="132">
        <v>181985</v>
      </c>
      <c r="AD15" s="105">
        <f t="shared" si="35"/>
        <v>1</v>
      </c>
      <c r="AE15" s="132">
        <v>53302</v>
      </c>
      <c r="AF15" s="107">
        <f t="shared" si="36"/>
        <v>1</v>
      </c>
      <c r="AG15" s="132">
        <v>100</v>
      </c>
      <c r="AH15" s="106">
        <f t="shared" si="37"/>
        <v>1</v>
      </c>
      <c r="AI15" s="108">
        <f t="shared" si="38"/>
        <v>7</v>
      </c>
      <c r="AJ15" s="132">
        <v>124555</v>
      </c>
      <c r="AK15" s="109">
        <f t="shared" si="39"/>
        <v>34.397956365644852</v>
      </c>
      <c r="AL15" s="110">
        <f t="shared" si="40"/>
        <v>1</v>
      </c>
      <c r="AM15" s="132">
        <v>38325</v>
      </c>
      <c r="AN15" s="98">
        <f t="shared" si="41"/>
        <v>18.094900849858355</v>
      </c>
      <c r="AO15" s="111">
        <f t="shared" si="42"/>
        <v>1</v>
      </c>
      <c r="AP15" s="132">
        <v>11278</v>
      </c>
      <c r="AQ15" s="98">
        <f t="shared" si="43"/>
        <v>99.805309734513273</v>
      </c>
      <c r="AR15" s="112">
        <f t="shared" si="44"/>
        <v>1</v>
      </c>
      <c r="AS15" s="113">
        <f t="shared" si="45"/>
        <v>3</v>
      </c>
      <c r="AT15" s="102">
        <v>1</v>
      </c>
      <c r="AU15" s="137">
        <v>1</v>
      </c>
      <c r="AV15" s="98">
        <v>1</v>
      </c>
      <c r="AW15" s="113">
        <f t="shared" si="46"/>
        <v>3</v>
      </c>
      <c r="AX15" s="114">
        <f t="shared" si="47"/>
        <v>21</v>
      </c>
      <c r="AY15" s="115">
        <f t="shared" si="48"/>
        <v>1</v>
      </c>
      <c r="AZ15" s="89" t="s">
        <v>31</v>
      </c>
      <c r="BA15" s="95" t="s">
        <v>145</v>
      </c>
    </row>
    <row r="16" spans="1:58" s="17" customFormat="1" x14ac:dyDescent="0.2">
      <c r="A16" s="36">
        <f t="shared" si="24"/>
        <v>12</v>
      </c>
      <c r="B16" s="82" t="s">
        <v>35</v>
      </c>
      <c r="C16" s="129">
        <v>41</v>
      </c>
      <c r="D16" s="132">
        <v>48</v>
      </c>
      <c r="E16" s="99">
        <f t="shared" si="25"/>
        <v>1</v>
      </c>
      <c r="F16" s="129">
        <v>1075</v>
      </c>
      <c r="G16" s="132">
        <v>1078</v>
      </c>
      <c r="H16" s="100">
        <f t="shared" si="26"/>
        <v>1</v>
      </c>
      <c r="I16" s="129">
        <v>35</v>
      </c>
      <c r="J16" s="132">
        <v>35</v>
      </c>
      <c r="K16" s="101">
        <f t="shared" si="27"/>
        <v>1</v>
      </c>
      <c r="L16" s="132">
        <v>1259</v>
      </c>
      <c r="M16" s="132">
        <v>100</v>
      </c>
      <c r="N16" s="103">
        <f t="shared" si="28"/>
        <v>2</v>
      </c>
      <c r="O16" s="132">
        <v>787</v>
      </c>
      <c r="P16" s="103">
        <f t="shared" si="29"/>
        <v>1</v>
      </c>
      <c r="Q16" s="130">
        <v>1115</v>
      </c>
      <c r="R16" s="136">
        <v>1321</v>
      </c>
      <c r="S16" s="132">
        <v>1321</v>
      </c>
      <c r="T16" s="132">
        <v>1321</v>
      </c>
      <c r="U16" s="132">
        <v>1321</v>
      </c>
      <c r="V16" s="128">
        <f t="shared" si="30"/>
        <v>118.47533632286995</v>
      </c>
      <c r="W16" s="103">
        <f t="shared" si="31"/>
        <v>2</v>
      </c>
      <c r="X16" s="104">
        <f t="shared" si="32"/>
        <v>8</v>
      </c>
      <c r="Y16" s="132">
        <v>99</v>
      </c>
      <c r="Z16" s="105">
        <f t="shared" si="33"/>
        <v>2</v>
      </c>
      <c r="AA16" s="132">
        <v>101</v>
      </c>
      <c r="AB16" s="106">
        <f t="shared" si="34"/>
        <v>2</v>
      </c>
      <c r="AC16" s="132">
        <v>84103</v>
      </c>
      <c r="AD16" s="105">
        <f t="shared" si="35"/>
        <v>1</v>
      </c>
      <c r="AE16" s="132">
        <v>26581</v>
      </c>
      <c r="AF16" s="107">
        <f t="shared" si="36"/>
        <v>1</v>
      </c>
      <c r="AG16" s="132">
        <v>100</v>
      </c>
      <c r="AH16" s="106">
        <f t="shared" si="37"/>
        <v>1</v>
      </c>
      <c r="AI16" s="108">
        <f t="shared" si="38"/>
        <v>7</v>
      </c>
      <c r="AJ16" s="132">
        <v>23351</v>
      </c>
      <c r="AK16" s="109">
        <f t="shared" si="39"/>
        <v>18.5472597299444</v>
      </c>
      <c r="AL16" s="110">
        <f t="shared" si="40"/>
        <v>1</v>
      </c>
      <c r="AM16" s="132">
        <v>19188</v>
      </c>
      <c r="AN16" s="98">
        <f t="shared" si="41"/>
        <v>17.799628942486084</v>
      </c>
      <c r="AO16" s="111">
        <f t="shared" si="42"/>
        <v>1</v>
      </c>
      <c r="AP16" s="132">
        <v>6995</v>
      </c>
      <c r="AQ16" s="98">
        <f t="shared" si="43"/>
        <v>145.72916666666666</v>
      </c>
      <c r="AR16" s="112">
        <f t="shared" si="44"/>
        <v>1</v>
      </c>
      <c r="AS16" s="113">
        <f t="shared" si="45"/>
        <v>3</v>
      </c>
      <c r="AT16" s="102">
        <v>1</v>
      </c>
      <c r="AU16" s="137">
        <v>1</v>
      </c>
      <c r="AV16" s="98">
        <v>1</v>
      </c>
      <c r="AW16" s="113">
        <f t="shared" si="46"/>
        <v>3</v>
      </c>
      <c r="AX16" s="114">
        <f t="shared" si="47"/>
        <v>21</v>
      </c>
      <c r="AY16" s="115">
        <f t="shared" si="48"/>
        <v>1</v>
      </c>
      <c r="AZ16" s="89" t="s">
        <v>35</v>
      </c>
      <c r="BA16" s="95" t="s">
        <v>149</v>
      </c>
    </row>
    <row r="17" spans="1:58" s="19" customFormat="1" x14ac:dyDescent="0.2">
      <c r="A17" s="36">
        <f t="shared" si="24"/>
        <v>13</v>
      </c>
      <c r="B17" s="82" t="s">
        <v>41</v>
      </c>
      <c r="C17" s="129">
        <v>70</v>
      </c>
      <c r="D17" s="132">
        <v>80</v>
      </c>
      <c r="E17" s="99">
        <f t="shared" si="25"/>
        <v>1</v>
      </c>
      <c r="F17" s="129">
        <v>1759</v>
      </c>
      <c r="G17" s="132">
        <v>1775</v>
      </c>
      <c r="H17" s="100">
        <f t="shared" si="26"/>
        <v>1</v>
      </c>
      <c r="I17" s="129">
        <v>57</v>
      </c>
      <c r="J17" s="132">
        <v>57</v>
      </c>
      <c r="K17" s="101">
        <f t="shared" si="27"/>
        <v>1</v>
      </c>
      <c r="L17" s="132">
        <v>2419</v>
      </c>
      <c r="M17" s="132">
        <v>98</v>
      </c>
      <c r="N17" s="103">
        <f t="shared" si="28"/>
        <v>2</v>
      </c>
      <c r="O17" s="132">
        <v>834</v>
      </c>
      <c r="P17" s="103">
        <f t="shared" si="29"/>
        <v>1</v>
      </c>
      <c r="Q17" s="130">
        <v>1827</v>
      </c>
      <c r="R17" s="136">
        <v>2181</v>
      </c>
      <c r="S17" s="132">
        <v>2181</v>
      </c>
      <c r="T17" s="132">
        <v>2181</v>
      </c>
      <c r="U17" s="132">
        <v>2181</v>
      </c>
      <c r="V17" s="128">
        <f t="shared" si="30"/>
        <v>119.376026272578</v>
      </c>
      <c r="W17" s="103">
        <f t="shared" si="31"/>
        <v>2</v>
      </c>
      <c r="X17" s="104">
        <f t="shared" si="32"/>
        <v>8</v>
      </c>
      <c r="Y17" s="132">
        <v>98</v>
      </c>
      <c r="Z17" s="105">
        <f t="shared" si="33"/>
        <v>2</v>
      </c>
      <c r="AA17" s="132">
        <v>98</v>
      </c>
      <c r="AB17" s="106">
        <f t="shared" si="34"/>
        <v>2</v>
      </c>
      <c r="AC17" s="132">
        <v>149835</v>
      </c>
      <c r="AD17" s="105">
        <f t="shared" si="35"/>
        <v>1</v>
      </c>
      <c r="AE17" s="132">
        <v>48475</v>
      </c>
      <c r="AF17" s="107">
        <f t="shared" si="36"/>
        <v>1</v>
      </c>
      <c r="AG17" s="132">
        <v>100</v>
      </c>
      <c r="AH17" s="106">
        <f t="shared" si="37"/>
        <v>1</v>
      </c>
      <c r="AI17" s="108">
        <f t="shared" si="38"/>
        <v>7</v>
      </c>
      <c r="AJ17" s="132">
        <v>43763</v>
      </c>
      <c r="AK17" s="109">
        <f t="shared" si="39"/>
        <v>18.091360066143036</v>
      </c>
      <c r="AL17" s="110">
        <f t="shared" si="40"/>
        <v>1</v>
      </c>
      <c r="AM17" s="132">
        <v>19067</v>
      </c>
      <c r="AN17" s="98">
        <f t="shared" si="41"/>
        <v>10.741971830985916</v>
      </c>
      <c r="AO17" s="111">
        <f t="shared" si="42"/>
        <v>1</v>
      </c>
      <c r="AP17" s="132">
        <v>6769</v>
      </c>
      <c r="AQ17" s="98">
        <f t="shared" si="43"/>
        <v>84.612499999999997</v>
      </c>
      <c r="AR17" s="112">
        <f t="shared" si="44"/>
        <v>1</v>
      </c>
      <c r="AS17" s="113">
        <f t="shared" si="45"/>
        <v>3</v>
      </c>
      <c r="AT17" s="102">
        <v>1</v>
      </c>
      <c r="AU17" s="98">
        <v>1</v>
      </c>
      <c r="AV17" s="98">
        <v>1</v>
      </c>
      <c r="AW17" s="113">
        <f t="shared" si="46"/>
        <v>3</v>
      </c>
      <c r="AX17" s="114">
        <f t="shared" si="47"/>
        <v>21</v>
      </c>
      <c r="AY17" s="115">
        <f t="shared" si="48"/>
        <v>1</v>
      </c>
      <c r="AZ17" s="89" t="s">
        <v>41</v>
      </c>
      <c r="BA17" s="95" t="s">
        <v>155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24"/>
        <v>14</v>
      </c>
      <c r="B18" s="82" t="s">
        <v>44</v>
      </c>
      <c r="C18" s="129">
        <v>57</v>
      </c>
      <c r="D18" s="132">
        <v>69</v>
      </c>
      <c r="E18" s="99">
        <f t="shared" si="25"/>
        <v>1</v>
      </c>
      <c r="F18" s="129">
        <v>1417</v>
      </c>
      <c r="G18" s="132">
        <v>1415</v>
      </c>
      <c r="H18" s="100">
        <f t="shared" si="26"/>
        <v>1</v>
      </c>
      <c r="I18" s="129">
        <v>46</v>
      </c>
      <c r="J18" s="132">
        <v>46</v>
      </c>
      <c r="K18" s="101">
        <f t="shared" si="27"/>
        <v>1</v>
      </c>
      <c r="L18" s="132">
        <v>1979</v>
      </c>
      <c r="M18" s="132">
        <v>100</v>
      </c>
      <c r="N18" s="103">
        <f t="shared" si="28"/>
        <v>2</v>
      </c>
      <c r="O18" s="132">
        <v>367</v>
      </c>
      <c r="P18" s="103">
        <f t="shared" si="29"/>
        <v>1</v>
      </c>
      <c r="Q18" s="130">
        <v>1486</v>
      </c>
      <c r="R18" s="136">
        <v>1771</v>
      </c>
      <c r="S18" s="132">
        <v>1771</v>
      </c>
      <c r="T18" s="132">
        <v>1771</v>
      </c>
      <c r="U18" s="132">
        <v>1771</v>
      </c>
      <c r="V18" s="128">
        <f t="shared" si="30"/>
        <v>119.17900403768506</v>
      </c>
      <c r="W18" s="103">
        <f t="shared" si="31"/>
        <v>2</v>
      </c>
      <c r="X18" s="104">
        <f t="shared" si="32"/>
        <v>8</v>
      </c>
      <c r="Y18" s="132">
        <v>98</v>
      </c>
      <c r="Z18" s="105">
        <f t="shared" si="33"/>
        <v>2</v>
      </c>
      <c r="AA18" s="132">
        <v>99</v>
      </c>
      <c r="AB18" s="106">
        <f t="shared" si="34"/>
        <v>2</v>
      </c>
      <c r="AC18" s="132">
        <v>128458</v>
      </c>
      <c r="AD18" s="105">
        <f t="shared" si="35"/>
        <v>1</v>
      </c>
      <c r="AE18" s="132">
        <v>35105</v>
      </c>
      <c r="AF18" s="107">
        <f t="shared" si="36"/>
        <v>1</v>
      </c>
      <c r="AG18" s="132">
        <v>100</v>
      </c>
      <c r="AH18" s="106">
        <f t="shared" si="37"/>
        <v>1</v>
      </c>
      <c r="AI18" s="108">
        <f t="shared" si="38"/>
        <v>7</v>
      </c>
      <c r="AJ18" s="132">
        <v>30981</v>
      </c>
      <c r="AK18" s="109">
        <f t="shared" si="39"/>
        <v>15.654876200101061</v>
      </c>
      <c r="AL18" s="110">
        <f t="shared" si="40"/>
        <v>1</v>
      </c>
      <c r="AM18" s="132">
        <v>13414</v>
      </c>
      <c r="AN18" s="98">
        <f t="shared" si="41"/>
        <v>9.4798586572438168</v>
      </c>
      <c r="AO18" s="111">
        <f t="shared" si="42"/>
        <v>1</v>
      </c>
      <c r="AP18" s="132">
        <v>8155</v>
      </c>
      <c r="AQ18" s="98">
        <f t="shared" si="43"/>
        <v>118.18840579710145</v>
      </c>
      <c r="AR18" s="112">
        <f t="shared" si="44"/>
        <v>1</v>
      </c>
      <c r="AS18" s="113">
        <f t="shared" si="45"/>
        <v>3</v>
      </c>
      <c r="AT18" s="102">
        <v>1</v>
      </c>
      <c r="AU18" s="98">
        <v>1</v>
      </c>
      <c r="AV18" s="98">
        <v>1</v>
      </c>
      <c r="AW18" s="113">
        <f t="shared" si="46"/>
        <v>3</v>
      </c>
      <c r="AX18" s="114">
        <f t="shared" si="47"/>
        <v>21</v>
      </c>
      <c r="AY18" s="115">
        <f t="shared" si="48"/>
        <v>1</v>
      </c>
      <c r="AZ18" s="89" t="s">
        <v>44</v>
      </c>
      <c r="BA18" s="95" t="s">
        <v>158</v>
      </c>
    </row>
    <row r="19" spans="1:58" s="17" customFormat="1" x14ac:dyDescent="0.2">
      <c r="A19" s="36">
        <f t="shared" si="24"/>
        <v>15</v>
      </c>
      <c r="B19" s="82" t="s">
        <v>51</v>
      </c>
      <c r="C19" s="129">
        <v>51</v>
      </c>
      <c r="D19" s="132">
        <v>51</v>
      </c>
      <c r="E19" s="99">
        <f t="shared" si="25"/>
        <v>1</v>
      </c>
      <c r="F19" s="129">
        <v>824</v>
      </c>
      <c r="G19" s="132">
        <v>798</v>
      </c>
      <c r="H19" s="100">
        <f t="shared" si="26"/>
        <v>1</v>
      </c>
      <c r="I19" s="129">
        <v>29</v>
      </c>
      <c r="J19" s="132">
        <v>29</v>
      </c>
      <c r="K19" s="101">
        <f t="shared" si="27"/>
        <v>1</v>
      </c>
      <c r="L19" s="132">
        <v>1149</v>
      </c>
      <c r="M19" s="132">
        <v>99</v>
      </c>
      <c r="N19" s="103">
        <f t="shared" si="28"/>
        <v>2</v>
      </c>
      <c r="O19" s="132">
        <v>350</v>
      </c>
      <c r="P19" s="103">
        <f t="shared" si="29"/>
        <v>1</v>
      </c>
      <c r="Q19" s="130">
        <v>989</v>
      </c>
      <c r="R19" s="136">
        <v>1174</v>
      </c>
      <c r="S19" s="132">
        <v>1179</v>
      </c>
      <c r="T19" s="132">
        <v>1179</v>
      </c>
      <c r="U19" s="132">
        <v>1179</v>
      </c>
      <c r="V19" s="128">
        <f t="shared" si="30"/>
        <v>118.70576339737109</v>
      </c>
      <c r="W19" s="103">
        <f t="shared" si="31"/>
        <v>2</v>
      </c>
      <c r="X19" s="104">
        <f t="shared" si="32"/>
        <v>8</v>
      </c>
      <c r="Y19" s="132">
        <v>99</v>
      </c>
      <c r="Z19" s="105">
        <f t="shared" si="33"/>
        <v>2</v>
      </c>
      <c r="AA19" s="132">
        <v>97</v>
      </c>
      <c r="AB19" s="106">
        <f t="shared" si="34"/>
        <v>2</v>
      </c>
      <c r="AC19" s="132">
        <v>69021</v>
      </c>
      <c r="AD19" s="105">
        <f t="shared" si="35"/>
        <v>1</v>
      </c>
      <c r="AE19" s="132">
        <v>24136</v>
      </c>
      <c r="AF19" s="107">
        <f t="shared" si="36"/>
        <v>1</v>
      </c>
      <c r="AG19" s="132">
        <v>97</v>
      </c>
      <c r="AH19" s="106">
        <f t="shared" si="37"/>
        <v>1</v>
      </c>
      <c r="AI19" s="108">
        <f t="shared" si="38"/>
        <v>7</v>
      </c>
      <c r="AJ19" s="132">
        <v>13873</v>
      </c>
      <c r="AK19" s="109">
        <f t="shared" si="39"/>
        <v>12.073977371627501</v>
      </c>
      <c r="AL19" s="110">
        <f t="shared" si="40"/>
        <v>1</v>
      </c>
      <c r="AM19" s="132">
        <v>9283</v>
      </c>
      <c r="AN19" s="98">
        <f t="shared" si="41"/>
        <v>11.632832080200501</v>
      </c>
      <c r="AO19" s="111">
        <f t="shared" si="42"/>
        <v>1</v>
      </c>
      <c r="AP19" s="132">
        <v>5001</v>
      </c>
      <c r="AQ19" s="98">
        <f t="shared" si="43"/>
        <v>98.058823529411768</v>
      </c>
      <c r="AR19" s="112">
        <f t="shared" si="44"/>
        <v>1</v>
      </c>
      <c r="AS19" s="113">
        <f t="shared" si="45"/>
        <v>3</v>
      </c>
      <c r="AT19" s="102">
        <v>1</v>
      </c>
      <c r="AU19" s="98">
        <v>1</v>
      </c>
      <c r="AV19" s="98">
        <v>1</v>
      </c>
      <c r="AW19" s="113">
        <f t="shared" si="46"/>
        <v>3</v>
      </c>
      <c r="AX19" s="114">
        <f t="shared" si="47"/>
        <v>21</v>
      </c>
      <c r="AY19" s="115">
        <f t="shared" si="48"/>
        <v>1</v>
      </c>
      <c r="AZ19" s="89" t="s">
        <v>51</v>
      </c>
      <c r="BA19" s="95" t="s">
        <v>165</v>
      </c>
    </row>
    <row r="20" spans="1:58" s="17" customFormat="1" ht="16.5" customHeight="1" x14ac:dyDescent="0.2">
      <c r="A20" s="36">
        <f t="shared" si="24"/>
        <v>16</v>
      </c>
      <c r="B20" s="82" t="s">
        <v>52</v>
      </c>
      <c r="C20" s="129">
        <v>57</v>
      </c>
      <c r="D20" s="132">
        <v>62</v>
      </c>
      <c r="E20" s="99">
        <f t="shared" si="25"/>
        <v>1</v>
      </c>
      <c r="F20" s="129">
        <v>1142</v>
      </c>
      <c r="G20" s="132">
        <v>1149</v>
      </c>
      <c r="H20" s="100">
        <f t="shared" si="26"/>
        <v>1</v>
      </c>
      <c r="I20" s="129">
        <v>39</v>
      </c>
      <c r="J20" s="132">
        <v>39</v>
      </c>
      <c r="K20" s="101">
        <f t="shared" si="27"/>
        <v>1</v>
      </c>
      <c r="L20" s="132">
        <v>1580</v>
      </c>
      <c r="M20" s="132">
        <v>100</v>
      </c>
      <c r="N20" s="103">
        <f t="shared" si="28"/>
        <v>2</v>
      </c>
      <c r="O20" s="132">
        <v>632</v>
      </c>
      <c r="P20" s="103">
        <f t="shared" si="29"/>
        <v>1</v>
      </c>
      <c r="Q20" s="130">
        <v>1256</v>
      </c>
      <c r="R20" s="136">
        <v>1490</v>
      </c>
      <c r="S20" s="132">
        <v>1490</v>
      </c>
      <c r="T20" s="132">
        <v>1490</v>
      </c>
      <c r="U20" s="131">
        <v>1</v>
      </c>
      <c r="V20" s="128">
        <f t="shared" si="30"/>
        <v>118.63057324840764</v>
      </c>
      <c r="W20" s="103">
        <f t="shared" si="31"/>
        <v>2</v>
      </c>
      <c r="X20" s="104">
        <f t="shared" si="32"/>
        <v>8</v>
      </c>
      <c r="Y20" s="132">
        <v>99</v>
      </c>
      <c r="Z20" s="105">
        <f t="shared" si="33"/>
        <v>2</v>
      </c>
      <c r="AA20" s="132">
        <v>99</v>
      </c>
      <c r="AB20" s="106">
        <f t="shared" si="34"/>
        <v>2</v>
      </c>
      <c r="AC20" s="132">
        <v>87133</v>
      </c>
      <c r="AD20" s="105">
        <f t="shared" si="35"/>
        <v>1</v>
      </c>
      <c r="AE20" s="132">
        <v>33625</v>
      </c>
      <c r="AF20" s="107">
        <f t="shared" si="36"/>
        <v>1</v>
      </c>
      <c r="AG20" s="132">
        <v>100</v>
      </c>
      <c r="AH20" s="106">
        <f t="shared" si="37"/>
        <v>1</v>
      </c>
      <c r="AI20" s="108">
        <f t="shared" si="38"/>
        <v>7</v>
      </c>
      <c r="AJ20" s="132">
        <v>17243</v>
      </c>
      <c r="AK20" s="109">
        <f t="shared" si="39"/>
        <v>10.913291139240506</v>
      </c>
      <c r="AL20" s="110">
        <f t="shared" si="40"/>
        <v>1</v>
      </c>
      <c r="AM20" s="132">
        <v>16982</v>
      </c>
      <c r="AN20" s="98">
        <f t="shared" si="41"/>
        <v>14.779808529155787</v>
      </c>
      <c r="AO20" s="111">
        <f t="shared" si="42"/>
        <v>1</v>
      </c>
      <c r="AP20" s="132">
        <v>5017</v>
      </c>
      <c r="AQ20" s="98">
        <f t="shared" si="43"/>
        <v>80.91935483870968</v>
      </c>
      <c r="AR20" s="112">
        <f t="shared" si="44"/>
        <v>1</v>
      </c>
      <c r="AS20" s="113">
        <f t="shared" si="45"/>
        <v>3</v>
      </c>
      <c r="AT20" s="102">
        <v>1</v>
      </c>
      <c r="AU20" s="98">
        <v>1</v>
      </c>
      <c r="AV20" s="98">
        <v>1</v>
      </c>
      <c r="AW20" s="113">
        <f t="shared" si="46"/>
        <v>3</v>
      </c>
      <c r="AX20" s="114">
        <f t="shared" si="47"/>
        <v>21</v>
      </c>
      <c r="AY20" s="115">
        <f t="shared" si="48"/>
        <v>1</v>
      </c>
      <c r="AZ20" s="89" t="s">
        <v>52</v>
      </c>
      <c r="BA20" s="95" t="s">
        <v>166</v>
      </c>
    </row>
    <row r="21" spans="1:58" s="17" customFormat="1" x14ac:dyDescent="0.2">
      <c r="A21" s="36">
        <f t="shared" si="24"/>
        <v>17</v>
      </c>
      <c r="B21" s="82" t="s">
        <v>68</v>
      </c>
      <c r="C21" s="129">
        <v>60</v>
      </c>
      <c r="D21" s="132">
        <v>66</v>
      </c>
      <c r="E21" s="99">
        <f t="shared" si="25"/>
        <v>1</v>
      </c>
      <c r="F21" s="129">
        <v>1298</v>
      </c>
      <c r="G21" s="132">
        <v>1299</v>
      </c>
      <c r="H21" s="100">
        <f t="shared" si="26"/>
        <v>1</v>
      </c>
      <c r="I21" s="129">
        <v>44</v>
      </c>
      <c r="J21" s="132">
        <v>44</v>
      </c>
      <c r="K21" s="101">
        <f t="shared" si="27"/>
        <v>1</v>
      </c>
      <c r="L21" s="132">
        <v>1427</v>
      </c>
      <c r="M21" s="132">
        <v>100</v>
      </c>
      <c r="N21" s="103">
        <f t="shared" si="28"/>
        <v>2</v>
      </c>
      <c r="O21" s="132">
        <v>613</v>
      </c>
      <c r="P21" s="103">
        <f t="shared" si="29"/>
        <v>1</v>
      </c>
      <c r="Q21" s="130">
        <v>1379</v>
      </c>
      <c r="R21" s="136">
        <v>1653</v>
      </c>
      <c r="S21" s="132">
        <v>1653</v>
      </c>
      <c r="T21" s="132">
        <v>1653</v>
      </c>
      <c r="U21" s="132">
        <v>1653</v>
      </c>
      <c r="V21" s="128">
        <f t="shared" si="30"/>
        <v>119.86947063089195</v>
      </c>
      <c r="W21" s="103">
        <f t="shared" si="31"/>
        <v>2</v>
      </c>
      <c r="X21" s="104">
        <f t="shared" si="32"/>
        <v>8</v>
      </c>
      <c r="Y21" s="132">
        <v>97</v>
      </c>
      <c r="Z21" s="105">
        <f t="shared" si="33"/>
        <v>2</v>
      </c>
      <c r="AA21" s="132">
        <v>97</v>
      </c>
      <c r="AB21" s="106">
        <f t="shared" si="34"/>
        <v>2</v>
      </c>
      <c r="AC21" s="132">
        <v>100488</v>
      </c>
      <c r="AD21" s="105">
        <f t="shared" si="35"/>
        <v>1</v>
      </c>
      <c r="AE21" s="132">
        <v>28875</v>
      </c>
      <c r="AF21" s="107">
        <f t="shared" si="36"/>
        <v>1</v>
      </c>
      <c r="AG21" s="132">
        <v>100</v>
      </c>
      <c r="AH21" s="106">
        <f t="shared" si="37"/>
        <v>1</v>
      </c>
      <c r="AI21" s="108">
        <f t="shared" si="38"/>
        <v>7</v>
      </c>
      <c r="AJ21" s="132">
        <v>14087</v>
      </c>
      <c r="AK21" s="109">
        <f t="shared" si="39"/>
        <v>9.8717589348283106</v>
      </c>
      <c r="AL21" s="110">
        <f t="shared" si="40"/>
        <v>1</v>
      </c>
      <c r="AM21" s="132">
        <v>11382</v>
      </c>
      <c r="AN21" s="98">
        <f t="shared" si="41"/>
        <v>8.7621247113163978</v>
      </c>
      <c r="AO21" s="111">
        <f t="shared" si="42"/>
        <v>1</v>
      </c>
      <c r="AP21" s="132">
        <v>4087</v>
      </c>
      <c r="AQ21" s="98">
        <f t="shared" si="43"/>
        <v>61.924242424242422</v>
      </c>
      <c r="AR21" s="112">
        <f t="shared" si="44"/>
        <v>1</v>
      </c>
      <c r="AS21" s="113">
        <f t="shared" si="45"/>
        <v>3</v>
      </c>
      <c r="AT21" s="102">
        <v>1</v>
      </c>
      <c r="AU21" s="98">
        <v>1</v>
      </c>
      <c r="AV21" s="98">
        <v>1</v>
      </c>
      <c r="AW21" s="113">
        <f t="shared" si="46"/>
        <v>3</v>
      </c>
      <c r="AX21" s="114">
        <f t="shared" si="47"/>
        <v>21</v>
      </c>
      <c r="AY21" s="115">
        <f t="shared" si="48"/>
        <v>1</v>
      </c>
      <c r="AZ21" s="89" t="s">
        <v>68</v>
      </c>
      <c r="BA21" s="95" t="s">
        <v>182</v>
      </c>
    </row>
    <row r="22" spans="1:58" s="17" customFormat="1" x14ac:dyDescent="0.2">
      <c r="A22" s="36">
        <f t="shared" si="24"/>
        <v>18</v>
      </c>
      <c r="B22" s="82" t="s">
        <v>70</v>
      </c>
      <c r="C22" s="129">
        <v>39</v>
      </c>
      <c r="D22" s="132">
        <v>45</v>
      </c>
      <c r="E22" s="99">
        <f t="shared" si="25"/>
        <v>1</v>
      </c>
      <c r="F22" s="129">
        <v>911</v>
      </c>
      <c r="G22" s="132">
        <v>915</v>
      </c>
      <c r="H22" s="100">
        <f t="shared" si="26"/>
        <v>1</v>
      </c>
      <c r="I22" s="129">
        <v>30</v>
      </c>
      <c r="J22" s="132">
        <v>30</v>
      </c>
      <c r="K22" s="101">
        <f t="shared" si="27"/>
        <v>1</v>
      </c>
      <c r="L22" s="132">
        <v>1525</v>
      </c>
      <c r="M22" s="132">
        <v>99</v>
      </c>
      <c r="N22" s="103">
        <f t="shared" si="28"/>
        <v>2</v>
      </c>
      <c r="O22" s="132">
        <v>730</v>
      </c>
      <c r="P22" s="103">
        <f t="shared" si="29"/>
        <v>1</v>
      </c>
      <c r="Q22" s="130">
        <v>959</v>
      </c>
      <c r="R22" s="136">
        <v>1232</v>
      </c>
      <c r="S22" s="132">
        <v>1232</v>
      </c>
      <c r="T22" s="132">
        <v>1232</v>
      </c>
      <c r="U22" s="132">
        <v>1232</v>
      </c>
      <c r="V22" s="128">
        <f t="shared" si="30"/>
        <v>128.46715328467153</v>
      </c>
      <c r="W22" s="103">
        <f t="shared" si="31"/>
        <v>2</v>
      </c>
      <c r="X22" s="104">
        <f t="shared" si="32"/>
        <v>8</v>
      </c>
      <c r="Y22" s="132">
        <v>98</v>
      </c>
      <c r="Z22" s="105">
        <f t="shared" si="33"/>
        <v>2</v>
      </c>
      <c r="AA22" s="132">
        <v>98</v>
      </c>
      <c r="AB22" s="106">
        <f t="shared" si="34"/>
        <v>2</v>
      </c>
      <c r="AC22" s="132">
        <v>80481</v>
      </c>
      <c r="AD22" s="105">
        <f t="shared" si="35"/>
        <v>1</v>
      </c>
      <c r="AE22" s="132">
        <v>24471</v>
      </c>
      <c r="AF22" s="107">
        <f t="shared" si="36"/>
        <v>1</v>
      </c>
      <c r="AG22" s="132">
        <v>100</v>
      </c>
      <c r="AH22" s="106">
        <f t="shared" si="37"/>
        <v>1</v>
      </c>
      <c r="AI22" s="108">
        <f t="shared" si="38"/>
        <v>7</v>
      </c>
      <c r="AJ22" s="132">
        <v>28687</v>
      </c>
      <c r="AK22" s="109">
        <f t="shared" si="39"/>
        <v>18.811147540983608</v>
      </c>
      <c r="AL22" s="110">
        <f t="shared" si="40"/>
        <v>1</v>
      </c>
      <c r="AM22" s="132">
        <v>7432</v>
      </c>
      <c r="AN22" s="98">
        <f t="shared" si="41"/>
        <v>8.1224043715847003</v>
      </c>
      <c r="AO22" s="111">
        <f t="shared" si="42"/>
        <v>1</v>
      </c>
      <c r="AP22" s="132">
        <v>5381</v>
      </c>
      <c r="AQ22" s="98">
        <f t="shared" si="43"/>
        <v>119.57777777777778</v>
      </c>
      <c r="AR22" s="112">
        <f t="shared" si="44"/>
        <v>1</v>
      </c>
      <c r="AS22" s="113">
        <f t="shared" si="45"/>
        <v>3</v>
      </c>
      <c r="AT22" s="102">
        <v>1</v>
      </c>
      <c r="AU22" s="98">
        <v>1</v>
      </c>
      <c r="AV22" s="98">
        <v>1</v>
      </c>
      <c r="AW22" s="113">
        <f t="shared" si="46"/>
        <v>3</v>
      </c>
      <c r="AX22" s="114">
        <f t="shared" si="47"/>
        <v>21</v>
      </c>
      <c r="AY22" s="115">
        <f t="shared" si="48"/>
        <v>1</v>
      </c>
      <c r="AZ22" s="89" t="s">
        <v>70</v>
      </c>
      <c r="BA22" s="95" t="s">
        <v>184</v>
      </c>
      <c r="BE22" s="18"/>
      <c r="BF22" s="18"/>
    </row>
    <row r="23" spans="1:58" s="17" customFormat="1" x14ac:dyDescent="0.2">
      <c r="A23" s="36">
        <f t="shared" si="24"/>
        <v>19</v>
      </c>
      <c r="B23" s="82" t="s">
        <v>96</v>
      </c>
      <c r="C23" s="129">
        <v>79</v>
      </c>
      <c r="D23" s="132">
        <v>90</v>
      </c>
      <c r="E23" s="99">
        <f t="shared" si="25"/>
        <v>1</v>
      </c>
      <c r="F23" s="129">
        <v>1943</v>
      </c>
      <c r="G23" s="132">
        <v>1951</v>
      </c>
      <c r="H23" s="100">
        <f t="shared" si="26"/>
        <v>1</v>
      </c>
      <c r="I23" s="129">
        <v>61</v>
      </c>
      <c r="J23" s="132">
        <v>61</v>
      </c>
      <c r="K23" s="101">
        <f t="shared" si="27"/>
        <v>1</v>
      </c>
      <c r="L23" s="132">
        <v>3027</v>
      </c>
      <c r="M23" s="132">
        <v>96</v>
      </c>
      <c r="N23" s="103">
        <f t="shared" si="28"/>
        <v>2</v>
      </c>
      <c r="O23" s="132">
        <v>894</v>
      </c>
      <c r="P23" s="103">
        <f t="shared" si="29"/>
        <v>1</v>
      </c>
      <c r="Q23" s="130">
        <v>2009</v>
      </c>
      <c r="R23" s="136">
        <v>2393</v>
      </c>
      <c r="S23" s="132">
        <v>2393</v>
      </c>
      <c r="T23" s="132">
        <v>2393</v>
      </c>
      <c r="U23" s="131">
        <v>1</v>
      </c>
      <c r="V23" s="128">
        <f t="shared" si="30"/>
        <v>119.11398705823792</v>
      </c>
      <c r="W23" s="103">
        <f t="shared" si="31"/>
        <v>2</v>
      </c>
      <c r="X23" s="104">
        <f t="shared" si="32"/>
        <v>8</v>
      </c>
      <c r="Y23" s="132">
        <v>98</v>
      </c>
      <c r="Z23" s="105">
        <f t="shared" si="33"/>
        <v>2</v>
      </c>
      <c r="AA23" s="132">
        <v>93</v>
      </c>
      <c r="AB23" s="106">
        <f t="shared" si="34"/>
        <v>2</v>
      </c>
      <c r="AC23" s="132">
        <v>168916</v>
      </c>
      <c r="AD23" s="105">
        <f t="shared" si="35"/>
        <v>1</v>
      </c>
      <c r="AE23" s="132">
        <v>53640</v>
      </c>
      <c r="AF23" s="107">
        <f t="shared" si="36"/>
        <v>1</v>
      </c>
      <c r="AG23" s="132">
        <v>98</v>
      </c>
      <c r="AH23" s="106">
        <f t="shared" si="37"/>
        <v>1</v>
      </c>
      <c r="AI23" s="108">
        <f t="shared" si="38"/>
        <v>7</v>
      </c>
      <c r="AJ23" s="132">
        <v>46465</v>
      </c>
      <c r="AK23" s="109">
        <f t="shared" si="39"/>
        <v>15.350181698050875</v>
      </c>
      <c r="AL23" s="110">
        <f t="shared" si="40"/>
        <v>1</v>
      </c>
      <c r="AM23" s="132">
        <v>69598</v>
      </c>
      <c r="AN23" s="98">
        <f t="shared" si="41"/>
        <v>35.67298821117376</v>
      </c>
      <c r="AO23" s="111">
        <f t="shared" si="42"/>
        <v>1</v>
      </c>
      <c r="AP23" s="132">
        <v>7356</v>
      </c>
      <c r="AQ23" s="98">
        <f t="shared" si="43"/>
        <v>81.733333333333334</v>
      </c>
      <c r="AR23" s="112">
        <f t="shared" si="44"/>
        <v>1</v>
      </c>
      <c r="AS23" s="113">
        <f t="shared" si="45"/>
        <v>3</v>
      </c>
      <c r="AT23" s="102">
        <v>1</v>
      </c>
      <c r="AU23" s="98">
        <v>1</v>
      </c>
      <c r="AV23" s="98">
        <v>1</v>
      </c>
      <c r="AW23" s="113">
        <f t="shared" si="46"/>
        <v>3</v>
      </c>
      <c r="AX23" s="114">
        <f t="shared" si="47"/>
        <v>21</v>
      </c>
      <c r="AY23" s="115">
        <f t="shared" si="48"/>
        <v>1</v>
      </c>
      <c r="AZ23" s="89" t="s">
        <v>96</v>
      </c>
      <c r="BA23" s="95" t="s">
        <v>210</v>
      </c>
    </row>
    <row r="24" spans="1:58" s="17" customFormat="1" x14ac:dyDescent="0.2">
      <c r="A24" s="36">
        <f t="shared" si="24"/>
        <v>20</v>
      </c>
      <c r="B24" s="82" t="s">
        <v>101</v>
      </c>
      <c r="C24" s="129">
        <v>87</v>
      </c>
      <c r="D24" s="132">
        <v>100</v>
      </c>
      <c r="E24" s="99">
        <f t="shared" si="25"/>
        <v>1</v>
      </c>
      <c r="F24" s="129">
        <v>2289</v>
      </c>
      <c r="G24" s="132">
        <v>2285</v>
      </c>
      <c r="H24" s="100">
        <f t="shared" si="26"/>
        <v>1</v>
      </c>
      <c r="I24" s="129">
        <v>65</v>
      </c>
      <c r="J24" s="132">
        <v>65</v>
      </c>
      <c r="K24" s="101">
        <f t="shared" si="27"/>
        <v>1</v>
      </c>
      <c r="L24" s="132">
        <v>3469</v>
      </c>
      <c r="M24" s="132">
        <v>100</v>
      </c>
      <c r="N24" s="103">
        <f t="shared" si="28"/>
        <v>2</v>
      </c>
      <c r="O24" s="132">
        <v>390</v>
      </c>
      <c r="P24" s="103">
        <f t="shared" si="29"/>
        <v>1</v>
      </c>
      <c r="Q24" s="130">
        <v>2187</v>
      </c>
      <c r="R24" s="136">
        <v>2481</v>
      </c>
      <c r="S24" s="132">
        <v>2481</v>
      </c>
      <c r="T24" s="132">
        <v>2481</v>
      </c>
      <c r="U24" s="132">
        <v>2481</v>
      </c>
      <c r="V24" s="128">
        <f t="shared" si="30"/>
        <v>113.44307270233196</v>
      </c>
      <c r="W24" s="103">
        <f t="shared" si="31"/>
        <v>2</v>
      </c>
      <c r="X24" s="104">
        <f t="shared" si="32"/>
        <v>8</v>
      </c>
      <c r="Y24" s="132">
        <v>98</v>
      </c>
      <c r="Z24" s="105">
        <f t="shared" si="33"/>
        <v>2</v>
      </c>
      <c r="AA24" s="132">
        <v>97</v>
      </c>
      <c r="AB24" s="106">
        <f t="shared" si="34"/>
        <v>2</v>
      </c>
      <c r="AC24" s="132">
        <v>179198</v>
      </c>
      <c r="AD24" s="105">
        <f t="shared" si="35"/>
        <v>1</v>
      </c>
      <c r="AE24" s="132">
        <v>50808</v>
      </c>
      <c r="AF24" s="107">
        <f t="shared" si="36"/>
        <v>1</v>
      </c>
      <c r="AG24" s="132">
        <v>99</v>
      </c>
      <c r="AH24" s="106">
        <f t="shared" si="37"/>
        <v>1</v>
      </c>
      <c r="AI24" s="108">
        <f t="shared" si="38"/>
        <v>7</v>
      </c>
      <c r="AJ24" s="132">
        <v>63078</v>
      </c>
      <c r="AK24" s="109">
        <f t="shared" si="39"/>
        <v>18.183338137791871</v>
      </c>
      <c r="AL24" s="110">
        <f t="shared" si="40"/>
        <v>1</v>
      </c>
      <c r="AM24" s="132">
        <v>40058</v>
      </c>
      <c r="AN24" s="98">
        <f t="shared" si="41"/>
        <v>17.5308533916849</v>
      </c>
      <c r="AO24" s="111">
        <f t="shared" si="42"/>
        <v>1</v>
      </c>
      <c r="AP24" s="132">
        <v>6870</v>
      </c>
      <c r="AQ24" s="98">
        <f t="shared" si="43"/>
        <v>68.7</v>
      </c>
      <c r="AR24" s="112">
        <f t="shared" si="44"/>
        <v>1</v>
      </c>
      <c r="AS24" s="113">
        <f t="shared" si="45"/>
        <v>3</v>
      </c>
      <c r="AT24" s="102">
        <v>1</v>
      </c>
      <c r="AU24" s="98">
        <v>1</v>
      </c>
      <c r="AV24" s="98">
        <v>1</v>
      </c>
      <c r="AW24" s="113">
        <f t="shared" si="46"/>
        <v>3</v>
      </c>
      <c r="AX24" s="114">
        <f t="shared" si="47"/>
        <v>21</v>
      </c>
      <c r="AY24" s="115">
        <f t="shared" si="48"/>
        <v>1</v>
      </c>
      <c r="AZ24" s="89" t="s">
        <v>101</v>
      </c>
      <c r="BA24" s="95" t="s">
        <v>215</v>
      </c>
    </row>
    <row r="25" spans="1:58" s="17" customFormat="1" hidden="1" x14ac:dyDescent="0.2">
      <c r="A25" s="36">
        <f t="shared" si="24"/>
        <v>21</v>
      </c>
      <c r="B25" s="82" t="s">
        <v>13</v>
      </c>
      <c r="C25" s="129">
        <v>89</v>
      </c>
      <c r="D25" s="132">
        <v>105</v>
      </c>
      <c r="E25" s="99">
        <f t="shared" si="25"/>
        <v>1</v>
      </c>
      <c r="F25" s="129">
        <v>1957</v>
      </c>
      <c r="G25" s="132">
        <v>1980</v>
      </c>
      <c r="H25" s="100">
        <f t="shared" si="26"/>
        <v>1</v>
      </c>
      <c r="I25" s="129">
        <v>62</v>
      </c>
      <c r="J25" s="132">
        <v>62</v>
      </c>
      <c r="K25" s="101">
        <f t="shared" si="27"/>
        <v>1</v>
      </c>
      <c r="L25" s="132">
        <v>3432</v>
      </c>
      <c r="M25" s="132">
        <v>100</v>
      </c>
      <c r="N25" s="103">
        <f t="shared" si="28"/>
        <v>2</v>
      </c>
      <c r="O25" s="132">
        <v>656</v>
      </c>
      <c r="P25" s="103">
        <f t="shared" si="29"/>
        <v>1</v>
      </c>
      <c r="Q25" s="130">
        <v>2114.46</v>
      </c>
      <c r="R25" s="136">
        <v>2467</v>
      </c>
      <c r="S25" s="132">
        <v>2469</v>
      </c>
      <c r="T25" s="132">
        <v>2469</v>
      </c>
      <c r="U25" s="132">
        <v>2469</v>
      </c>
      <c r="V25" s="128">
        <f t="shared" si="30"/>
        <v>116.67281480850903</v>
      </c>
      <c r="W25" s="103">
        <f t="shared" si="31"/>
        <v>2</v>
      </c>
      <c r="X25" s="104">
        <f t="shared" si="32"/>
        <v>8</v>
      </c>
      <c r="Y25" s="132">
        <v>99</v>
      </c>
      <c r="Z25" s="105">
        <f t="shared" si="33"/>
        <v>2</v>
      </c>
      <c r="AA25" s="132">
        <v>99</v>
      </c>
      <c r="AB25" s="106">
        <f t="shared" si="34"/>
        <v>2</v>
      </c>
      <c r="AC25" s="132">
        <v>151411</v>
      </c>
      <c r="AD25" s="105">
        <f t="shared" si="35"/>
        <v>1</v>
      </c>
      <c r="AE25" s="132">
        <v>49260</v>
      </c>
      <c r="AF25" s="107">
        <f t="shared" si="36"/>
        <v>1</v>
      </c>
      <c r="AG25" s="132">
        <v>98</v>
      </c>
      <c r="AH25" s="106">
        <f t="shared" si="37"/>
        <v>1</v>
      </c>
      <c r="AI25" s="108">
        <f t="shared" si="38"/>
        <v>7</v>
      </c>
      <c r="AJ25" s="132">
        <v>38792</v>
      </c>
      <c r="AK25" s="109">
        <f t="shared" si="39"/>
        <v>11.303030303030303</v>
      </c>
      <c r="AL25" s="110">
        <f t="shared" si="40"/>
        <v>1</v>
      </c>
      <c r="AM25" s="132">
        <v>36223</v>
      </c>
      <c r="AN25" s="98">
        <f t="shared" si="41"/>
        <v>18.294444444444444</v>
      </c>
      <c r="AO25" s="111">
        <f t="shared" si="42"/>
        <v>1</v>
      </c>
      <c r="AP25" s="132">
        <v>7188</v>
      </c>
      <c r="AQ25" s="98">
        <f t="shared" si="43"/>
        <v>68.457142857142856</v>
      </c>
      <c r="AR25" s="112">
        <f t="shared" si="44"/>
        <v>1</v>
      </c>
      <c r="AS25" s="113">
        <f t="shared" si="45"/>
        <v>3</v>
      </c>
      <c r="AT25" s="102">
        <v>1</v>
      </c>
      <c r="AU25" s="137">
        <v>0</v>
      </c>
      <c r="AV25" s="98">
        <v>1</v>
      </c>
      <c r="AW25" s="113">
        <f t="shared" si="46"/>
        <v>2</v>
      </c>
      <c r="AX25" s="114">
        <f t="shared" si="47"/>
        <v>20</v>
      </c>
      <c r="AY25" s="115">
        <f t="shared" si="48"/>
        <v>0.95238095238095233</v>
      </c>
      <c r="AZ25" s="89" t="s">
        <v>13</v>
      </c>
      <c r="BA25" s="95" t="s">
        <v>127</v>
      </c>
    </row>
    <row r="26" spans="1:58" s="17" customFormat="1" hidden="1" x14ac:dyDescent="0.2">
      <c r="A26" s="36">
        <f t="shared" si="24"/>
        <v>22</v>
      </c>
      <c r="B26" s="82" t="s">
        <v>15</v>
      </c>
      <c r="C26" s="129">
        <v>66</v>
      </c>
      <c r="D26" s="132">
        <v>78</v>
      </c>
      <c r="E26" s="99">
        <f t="shared" si="25"/>
        <v>1</v>
      </c>
      <c r="F26" s="129">
        <v>1341</v>
      </c>
      <c r="G26" s="132">
        <v>1344</v>
      </c>
      <c r="H26" s="100">
        <f t="shared" si="26"/>
        <v>1</v>
      </c>
      <c r="I26" s="129">
        <v>43</v>
      </c>
      <c r="J26" s="132">
        <v>43</v>
      </c>
      <c r="K26" s="101">
        <f t="shared" si="27"/>
        <v>1</v>
      </c>
      <c r="L26" s="132">
        <v>1758</v>
      </c>
      <c r="M26" s="132">
        <v>100</v>
      </c>
      <c r="N26" s="103">
        <f t="shared" si="28"/>
        <v>2</v>
      </c>
      <c r="O26" s="132">
        <v>779</v>
      </c>
      <c r="P26" s="103">
        <f t="shared" si="29"/>
        <v>1</v>
      </c>
      <c r="Q26" s="130">
        <v>1547</v>
      </c>
      <c r="R26" s="136">
        <v>1747</v>
      </c>
      <c r="S26" s="131">
        <v>529</v>
      </c>
      <c r="T26" s="132">
        <v>529</v>
      </c>
      <c r="U26" s="132">
        <v>529</v>
      </c>
      <c r="V26" s="128">
        <f t="shared" si="30"/>
        <v>112.92824822236587</v>
      </c>
      <c r="W26" s="103">
        <f t="shared" si="31"/>
        <v>2</v>
      </c>
      <c r="X26" s="104">
        <f t="shared" si="32"/>
        <v>8</v>
      </c>
      <c r="Y26" s="132">
        <v>99</v>
      </c>
      <c r="Z26" s="105">
        <f t="shared" si="33"/>
        <v>2</v>
      </c>
      <c r="AA26" s="132">
        <v>100</v>
      </c>
      <c r="AB26" s="106">
        <f t="shared" si="34"/>
        <v>2</v>
      </c>
      <c r="AC26" s="132">
        <v>76988</v>
      </c>
      <c r="AD26" s="105">
        <f t="shared" si="35"/>
        <v>1</v>
      </c>
      <c r="AE26" s="132">
        <v>28986</v>
      </c>
      <c r="AF26" s="107">
        <f t="shared" si="36"/>
        <v>1</v>
      </c>
      <c r="AG26" s="132">
        <v>99</v>
      </c>
      <c r="AH26" s="106">
        <f t="shared" si="37"/>
        <v>1</v>
      </c>
      <c r="AI26" s="108">
        <f t="shared" si="38"/>
        <v>7</v>
      </c>
      <c r="AJ26" s="132">
        <v>27732</v>
      </c>
      <c r="AK26" s="109">
        <f t="shared" si="39"/>
        <v>15.774744027303754</v>
      </c>
      <c r="AL26" s="110">
        <f t="shared" si="40"/>
        <v>1</v>
      </c>
      <c r="AM26" s="132">
        <v>14376</v>
      </c>
      <c r="AN26" s="98">
        <f t="shared" si="41"/>
        <v>10.696428571428571</v>
      </c>
      <c r="AO26" s="111">
        <f t="shared" si="42"/>
        <v>1</v>
      </c>
      <c r="AP26" s="132">
        <v>4206</v>
      </c>
      <c r="AQ26" s="98">
        <f t="shared" si="43"/>
        <v>53.92307692307692</v>
      </c>
      <c r="AR26" s="112">
        <f t="shared" si="44"/>
        <v>1</v>
      </c>
      <c r="AS26" s="113">
        <f t="shared" si="45"/>
        <v>3</v>
      </c>
      <c r="AT26" s="102">
        <v>1</v>
      </c>
      <c r="AU26" s="137">
        <v>0</v>
      </c>
      <c r="AV26" s="98">
        <v>1</v>
      </c>
      <c r="AW26" s="113">
        <f t="shared" si="46"/>
        <v>2</v>
      </c>
      <c r="AX26" s="114">
        <f t="shared" si="47"/>
        <v>20</v>
      </c>
      <c r="AY26" s="115">
        <f t="shared" si="48"/>
        <v>0.95238095238095233</v>
      </c>
      <c r="AZ26" s="89" t="s">
        <v>15</v>
      </c>
      <c r="BA26" s="95" t="s">
        <v>129</v>
      </c>
    </row>
    <row r="27" spans="1:58" s="17" customFormat="1" ht="16.5" hidden="1" customHeight="1" x14ac:dyDescent="0.2">
      <c r="A27" s="36">
        <f t="shared" si="24"/>
        <v>23</v>
      </c>
      <c r="B27" s="82" t="s">
        <v>16</v>
      </c>
      <c r="C27" s="129">
        <v>64</v>
      </c>
      <c r="D27" s="132">
        <v>70</v>
      </c>
      <c r="E27" s="99">
        <f t="shared" si="25"/>
        <v>1</v>
      </c>
      <c r="F27" s="129">
        <v>1496</v>
      </c>
      <c r="G27" s="132">
        <v>1501</v>
      </c>
      <c r="H27" s="100">
        <f t="shared" si="26"/>
        <v>1</v>
      </c>
      <c r="I27" s="129">
        <v>48</v>
      </c>
      <c r="J27" s="132">
        <v>48</v>
      </c>
      <c r="K27" s="101">
        <f t="shared" si="27"/>
        <v>1</v>
      </c>
      <c r="L27" s="132">
        <v>2416</v>
      </c>
      <c r="M27" s="132">
        <v>100</v>
      </c>
      <c r="N27" s="103">
        <f t="shared" si="28"/>
        <v>2</v>
      </c>
      <c r="O27" s="132">
        <v>278</v>
      </c>
      <c r="P27" s="103">
        <f t="shared" si="29"/>
        <v>1</v>
      </c>
      <c r="Q27" s="130">
        <v>1578</v>
      </c>
      <c r="R27" s="136">
        <v>1823</v>
      </c>
      <c r="S27" s="132">
        <v>1823</v>
      </c>
      <c r="T27" s="132">
        <v>1823</v>
      </c>
      <c r="U27" s="132">
        <v>1823</v>
      </c>
      <c r="V27" s="128">
        <f t="shared" si="30"/>
        <v>115.52598225602028</v>
      </c>
      <c r="W27" s="103">
        <f t="shared" si="31"/>
        <v>2</v>
      </c>
      <c r="X27" s="104">
        <f t="shared" si="32"/>
        <v>8</v>
      </c>
      <c r="Y27" s="132">
        <v>99</v>
      </c>
      <c r="Z27" s="105">
        <f t="shared" si="33"/>
        <v>2</v>
      </c>
      <c r="AA27" s="132">
        <v>99</v>
      </c>
      <c r="AB27" s="106">
        <f t="shared" si="34"/>
        <v>2</v>
      </c>
      <c r="AC27" s="132">
        <v>136481</v>
      </c>
      <c r="AD27" s="105">
        <f t="shared" si="35"/>
        <v>1</v>
      </c>
      <c r="AE27" s="132">
        <v>27066</v>
      </c>
      <c r="AF27" s="107">
        <f t="shared" si="36"/>
        <v>1</v>
      </c>
      <c r="AG27" s="132">
        <v>99</v>
      </c>
      <c r="AH27" s="106">
        <f t="shared" si="37"/>
        <v>1</v>
      </c>
      <c r="AI27" s="108">
        <f t="shared" si="38"/>
        <v>7</v>
      </c>
      <c r="AJ27" s="132">
        <v>47358</v>
      </c>
      <c r="AK27" s="109">
        <f t="shared" si="39"/>
        <v>19.601821192052981</v>
      </c>
      <c r="AL27" s="110">
        <f t="shared" si="40"/>
        <v>1</v>
      </c>
      <c r="AM27" s="132">
        <v>17485</v>
      </c>
      <c r="AN27" s="98">
        <f t="shared" si="41"/>
        <v>11.648900732844771</v>
      </c>
      <c r="AO27" s="111">
        <f t="shared" si="42"/>
        <v>1</v>
      </c>
      <c r="AP27" s="132">
        <v>6813</v>
      </c>
      <c r="AQ27" s="98">
        <f t="shared" si="43"/>
        <v>97.328571428571422</v>
      </c>
      <c r="AR27" s="112">
        <f t="shared" si="44"/>
        <v>1</v>
      </c>
      <c r="AS27" s="113">
        <f t="shared" si="45"/>
        <v>3</v>
      </c>
      <c r="AT27" s="102">
        <v>1</v>
      </c>
      <c r="AU27" s="137">
        <v>0</v>
      </c>
      <c r="AV27" s="98">
        <v>1</v>
      </c>
      <c r="AW27" s="113">
        <f t="shared" si="46"/>
        <v>2</v>
      </c>
      <c r="AX27" s="114">
        <f t="shared" si="47"/>
        <v>20</v>
      </c>
      <c r="AY27" s="115">
        <f t="shared" si="48"/>
        <v>0.95238095238095233</v>
      </c>
      <c r="AZ27" s="89" t="s">
        <v>16</v>
      </c>
      <c r="BA27" s="95" t="s">
        <v>130</v>
      </c>
      <c r="BE27" s="20"/>
      <c r="BF27" s="20"/>
    </row>
    <row r="28" spans="1:58" s="17" customFormat="1" hidden="1" x14ac:dyDescent="0.2">
      <c r="A28" s="36">
        <f t="shared" si="24"/>
        <v>24</v>
      </c>
      <c r="B28" s="82" t="s">
        <v>19</v>
      </c>
      <c r="C28" s="129">
        <v>57</v>
      </c>
      <c r="D28" s="132">
        <v>69</v>
      </c>
      <c r="E28" s="99">
        <f t="shared" si="25"/>
        <v>1</v>
      </c>
      <c r="F28" s="129">
        <v>1251</v>
      </c>
      <c r="G28" s="132">
        <v>1250</v>
      </c>
      <c r="H28" s="100">
        <f t="shared" si="26"/>
        <v>1</v>
      </c>
      <c r="I28" s="129">
        <v>42</v>
      </c>
      <c r="J28" s="132">
        <v>42</v>
      </c>
      <c r="K28" s="101">
        <f t="shared" si="27"/>
        <v>1</v>
      </c>
      <c r="L28" s="132">
        <v>1611</v>
      </c>
      <c r="M28" s="132">
        <v>100</v>
      </c>
      <c r="N28" s="103">
        <f t="shared" si="28"/>
        <v>2</v>
      </c>
      <c r="O28" s="132">
        <v>518</v>
      </c>
      <c r="P28" s="103">
        <f t="shared" si="29"/>
        <v>1</v>
      </c>
      <c r="Q28" s="130">
        <v>1466</v>
      </c>
      <c r="R28" s="136">
        <v>1722</v>
      </c>
      <c r="S28" s="132">
        <v>1722</v>
      </c>
      <c r="T28" s="132">
        <v>1722</v>
      </c>
      <c r="U28" s="132">
        <v>1722</v>
      </c>
      <c r="V28" s="128">
        <f t="shared" si="30"/>
        <v>117.462482946794</v>
      </c>
      <c r="W28" s="103">
        <f t="shared" si="31"/>
        <v>2</v>
      </c>
      <c r="X28" s="104">
        <f t="shared" si="32"/>
        <v>8</v>
      </c>
      <c r="Y28" s="132">
        <v>98</v>
      </c>
      <c r="Z28" s="105">
        <f t="shared" si="33"/>
        <v>2</v>
      </c>
      <c r="AA28" s="132">
        <v>97</v>
      </c>
      <c r="AB28" s="106">
        <f t="shared" si="34"/>
        <v>2</v>
      </c>
      <c r="AC28" s="132">
        <v>111179</v>
      </c>
      <c r="AD28" s="105">
        <f t="shared" si="35"/>
        <v>1</v>
      </c>
      <c r="AE28" s="132">
        <v>33795</v>
      </c>
      <c r="AF28" s="107">
        <f t="shared" si="36"/>
        <v>1</v>
      </c>
      <c r="AG28" s="132">
        <v>100</v>
      </c>
      <c r="AH28" s="106">
        <f t="shared" si="37"/>
        <v>1</v>
      </c>
      <c r="AI28" s="108">
        <f t="shared" si="38"/>
        <v>7</v>
      </c>
      <c r="AJ28" s="132">
        <v>38957</v>
      </c>
      <c r="AK28" s="109">
        <f t="shared" si="39"/>
        <v>24.181874612042211</v>
      </c>
      <c r="AL28" s="110">
        <f t="shared" si="40"/>
        <v>1</v>
      </c>
      <c r="AM28" s="132">
        <v>17459</v>
      </c>
      <c r="AN28" s="98">
        <f t="shared" si="41"/>
        <v>13.9672</v>
      </c>
      <c r="AO28" s="111">
        <f t="shared" si="42"/>
        <v>1</v>
      </c>
      <c r="AP28" s="132">
        <v>4579</v>
      </c>
      <c r="AQ28" s="98">
        <f t="shared" si="43"/>
        <v>66.362318840579704</v>
      </c>
      <c r="AR28" s="112">
        <f t="shared" si="44"/>
        <v>1</v>
      </c>
      <c r="AS28" s="113">
        <f t="shared" si="45"/>
        <v>3</v>
      </c>
      <c r="AT28" s="102">
        <v>1</v>
      </c>
      <c r="AU28" s="137">
        <v>0</v>
      </c>
      <c r="AV28" s="98">
        <v>1</v>
      </c>
      <c r="AW28" s="113">
        <f t="shared" si="46"/>
        <v>2</v>
      </c>
      <c r="AX28" s="114">
        <f t="shared" si="47"/>
        <v>20</v>
      </c>
      <c r="AY28" s="115">
        <f t="shared" si="48"/>
        <v>0.95238095238095233</v>
      </c>
      <c r="AZ28" s="89" t="s">
        <v>19</v>
      </c>
      <c r="BA28" s="95" t="s">
        <v>133</v>
      </c>
    </row>
    <row r="29" spans="1:58" s="17" customFormat="1" ht="16.5" hidden="1" customHeight="1" x14ac:dyDescent="0.2">
      <c r="A29" s="36">
        <f t="shared" si="24"/>
        <v>25</v>
      </c>
      <c r="B29" s="82" t="s">
        <v>22</v>
      </c>
      <c r="C29" s="129">
        <v>57</v>
      </c>
      <c r="D29" s="132">
        <v>61</v>
      </c>
      <c r="E29" s="99">
        <f t="shared" si="25"/>
        <v>1</v>
      </c>
      <c r="F29" s="129">
        <v>1543</v>
      </c>
      <c r="G29" s="132">
        <v>1552</v>
      </c>
      <c r="H29" s="100">
        <f t="shared" si="26"/>
        <v>1</v>
      </c>
      <c r="I29" s="129">
        <v>47</v>
      </c>
      <c r="J29" s="132">
        <v>47</v>
      </c>
      <c r="K29" s="101">
        <f t="shared" si="27"/>
        <v>1</v>
      </c>
      <c r="L29" s="132">
        <v>2213</v>
      </c>
      <c r="M29" s="132">
        <v>100</v>
      </c>
      <c r="N29" s="103">
        <f t="shared" si="28"/>
        <v>2</v>
      </c>
      <c r="O29" s="132">
        <v>196</v>
      </c>
      <c r="P29" s="135">
        <v>1</v>
      </c>
      <c r="Q29" s="130">
        <v>1449</v>
      </c>
      <c r="R29" s="136">
        <v>1783</v>
      </c>
      <c r="S29" s="132">
        <v>1487</v>
      </c>
      <c r="T29" s="132">
        <v>1487</v>
      </c>
      <c r="U29" s="132">
        <v>1487</v>
      </c>
      <c r="V29" s="128">
        <f t="shared" si="30"/>
        <v>123.0503795721187</v>
      </c>
      <c r="W29" s="103">
        <f t="shared" si="31"/>
        <v>2</v>
      </c>
      <c r="X29" s="104">
        <f t="shared" si="32"/>
        <v>8</v>
      </c>
      <c r="Y29" s="132">
        <v>100</v>
      </c>
      <c r="Z29" s="105">
        <f t="shared" si="33"/>
        <v>2</v>
      </c>
      <c r="AA29" s="132">
        <v>100</v>
      </c>
      <c r="AB29" s="106">
        <f t="shared" si="34"/>
        <v>2</v>
      </c>
      <c r="AC29" s="132">
        <v>124505</v>
      </c>
      <c r="AD29" s="105">
        <f t="shared" si="35"/>
        <v>1</v>
      </c>
      <c r="AE29" s="132">
        <v>36567</v>
      </c>
      <c r="AF29" s="107">
        <f t="shared" si="36"/>
        <v>1</v>
      </c>
      <c r="AG29" s="132">
        <v>100</v>
      </c>
      <c r="AH29" s="106">
        <f t="shared" si="37"/>
        <v>1</v>
      </c>
      <c r="AI29" s="108">
        <f t="shared" si="38"/>
        <v>7</v>
      </c>
      <c r="AJ29" s="132">
        <v>31941</v>
      </c>
      <c r="AK29" s="109">
        <f t="shared" si="39"/>
        <v>14.433348395842748</v>
      </c>
      <c r="AL29" s="110">
        <f t="shared" si="40"/>
        <v>1</v>
      </c>
      <c r="AM29" s="132">
        <v>21520</v>
      </c>
      <c r="AN29" s="98">
        <f t="shared" si="41"/>
        <v>13.865979381443299</v>
      </c>
      <c r="AO29" s="111">
        <f t="shared" si="42"/>
        <v>1</v>
      </c>
      <c r="AP29" s="132">
        <v>5451</v>
      </c>
      <c r="AQ29" s="98">
        <f t="shared" si="43"/>
        <v>89.360655737704917</v>
      </c>
      <c r="AR29" s="112">
        <f t="shared" si="44"/>
        <v>1</v>
      </c>
      <c r="AS29" s="113">
        <f t="shared" si="45"/>
        <v>3</v>
      </c>
      <c r="AT29" s="102">
        <v>1</v>
      </c>
      <c r="AU29" s="137">
        <v>0</v>
      </c>
      <c r="AV29" s="98">
        <v>1</v>
      </c>
      <c r="AW29" s="113">
        <f t="shared" si="46"/>
        <v>2</v>
      </c>
      <c r="AX29" s="114">
        <f t="shared" si="47"/>
        <v>20</v>
      </c>
      <c r="AY29" s="115">
        <f t="shared" si="48"/>
        <v>0.95238095238095233</v>
      </c>
      <c r="AZ29" s="89" t="s">
        <v>22</v>
      </c>
      <c r="BA29" s="95" t="s">
        <v>136</v>
      </c>
      <c r="BE29" s="18"/>
      <c r="BF29" s="18"/>
    </row>
    <row r="30" spans="1:58" s="17" customFormat="1" hidden="1" x14ac:dyDescent="0.2">
      <c r="A30" s="36">
        <f t="shared" si="24"/>
        <v>26</v>
      </c>
      <c r="B30" s="82" t="s">
        <v>26</v>
      </c>
      <c r="C30" s="129">
        <v>60</v>
      </c>
      <c r="D30" s="132">
        <v>65</v>
      </c>
      <c r="E30" s="99">
        <f t="shared" si="25"/>
        <v>1</v>
      </c>
      <c r="F30" s="129">
        <v>1000</v>
      </c>
      <c r="G30" s="132">
        <v>973</v>
      </c>
      <c r="H30" s="100">
        <f t="shared" si="26"/>
        <v>1</v>
      </c>
      <c r="I30" s="129">
        <v>38</v>
      </c>
      <c r="J30" s="132">
        <v>38</v>
      </c>
      <c r="K30" s="101">
        <f t="shared" si="27"/>
        <v>1</v>
      </c>
      <c r="L30" s="132">
        <v>1648</v>
      </c>
      <c r="M30" s="132">
        <v>99</v>
      </c>
      <c r="N30" s="103">
        <f t="shared" si="28"/>
        <v>2</v>
      </c>
      <c r="O30" s="132">
        <v>259</v>
      </c>
      <c r="P30" s="103">
        <f>IF(O30&gt;=200,1,0)</f>
        <v>1</v>
      </c>
      <c r="Q30" s="130">
        <v>1357</v>
      </c>
      <c r="R30" s="136">
        <v>1607</v>
      </c>
      <c r="S30" s="132">
        <v>1607</v>
      </c>
      <c r="T30" s="132">
        <v>1607</v>
      </c>
      <c r="U30" s="132">
        <v>1607</v>
      </c>
      <c r="V30" s="128">
        <f t="shared" si="30"/>
        <v>118.42299189388356</v>
      </c>
      <c r="W30" s="103">
        <f t="shared" si="31"/>
        <v>2</v>
      </c>
      <c r="X30" s="104">
        <f t="shared" si="32"/>
        <v>8</v>
      </c>
      <c r="Y30" s="132">
        <v>99</v>
      </c>
      <c r="Z30" s="105">
        <f t="shared" si="33"/>
        <v>2</v>
      </c>
      <c r="AA30" s="132">
        <v>100</v>
      </c>
      <c r="AB30" s="106">
        <f t="shared" si="34"/>
        <v>2</v>
      </c>
      <c r="AC30" s="132">
        <v>100666</v>
      </c>
      <c r="AD30" s="105">
        <f t="shared" si="35"/>
        <v>1</v>
      </c>
      <c r="AE30" s="132">
        <v>23661</v>
      </c>
      <c r="AF30" s="107">
        <f t="shared" si="36"/>
        <v>1</v>
      </c>
      <c r="AG30" s="132">
        <v>97</v>
      </c>
      <c r="AH30" s="106">
        <f t="shared" si="37"/>
        <v>1</v>
      </c>
      <c r="AI30" s="108">
        <f t="shared" si="38"/>
        <v>7</v>
      </c>
      <c r="AJ30" s="132">
        <v>27731</v>
      </c>
      <c r="AK30" s="109">
        <f t="shared" si="39"/>
        <v>16.827063106796118</v>
      </c>
      <c r="AL30" s="110">
        <f t="shared" si="40"/>
        <v>1</v>
      </c>
      <c r="AM30" s="132">
        <v>11566</v>
      </c>
      <c r="AN30" s="98">
        <f t="shared" si="41"/>
        <v>11.886947584789311</v>
      </c>
      <c r="AO30" s="111">
        <f t="shared" si="42"/>
        <v>1</v>
      </c>
      <c r="AP30" s="132">
        <v>4427</v>
      </c>
      <c r="AQ30" s="98">
        <f t="shared" si="43"/>
        <v>68.107692307692304</v>
      </c>
      <c r="AR30" s="112">
        <f t="shared" si="44"/>
        <v>1</v>
      </c>
      <c r="AS30" s="113">
        <f t="shared" si="45"/>
        <v>3</v>
      </c>
      <c r="AT30" s="102">
        <v>1</v>
      </c>
      <c r="AU30" s="137">
        <v>0</v>
      </c>
      <c r="AV30" s="98">
        <v>1</v>
      </c>
      <c r="AW30" s="113">
        <f t="shared" si="46"/>
        <v>2</v>
      </c>
      <c r="AX30" s="114">
        <f t="shared" si="47"/>
        <v>20</v>
      </c>
      <c r="AY30" s="115">
        <f t="shared" si="48"/>
        <v>0.95238095238095233</v>
      </c>
      <c r="AZ30" s="89" t="s">
        <v>26</v>
      </c>
      <c r="BA30" s="95" t="s">
        <v>140</v>
      </c>
      <c r="BE30" s="18"/>
      <c r="BF30" s="18"/>
    </row>
    <row r="31" spans="1:58" s="17" customFormat="1" hidden="1" x14ac:dyDescent="0.2">
      <c r="A31" s="36">
        <f t="shared" si="24"/>
        <v>27</v>
      </c>
      <c r="B31" s="82" t="s">
        <v>33</v>
      </c>
      <c r="C31" s="129">
        <v>61</v>
      </c>
      <c r="D31" s="132">
        <v>68</v>
      </c>
      <c r="E31" s="99">
        <f t="shared" si="25"/>
        <v>1</v>
      </c>
      <c r="F31" s="129">
        <v>1089</v>
      </c>
      <c r="G31" s="132">
        <v>1101</v>
      </c>
      <c r="H31" s="100">
        <f t="shared" si="26"/>
        <v>1</v>
      </c>
      <c r="I31" s="129">
        <v>39</v>
      </c>
      <c r="J31" s="132">
        <v>39</v>
      </c>
      <c r="K31" s="101">
        <f t="shared" si="27"/>
        <v>1</v>
      </c>
      <c r="L31" s="132">
        <v>1290</v>
      </c>
      <c r="M31" s="132">
        <v>100</v>
      </c>
      <c r="N31" s="103">
        <f t="shared" si="28"/>
        <v>2</v>
      </c>
      <c r="O31" s="132">
        <v>644</v>
      </c>
      <c r="P31" s="103">
        <f>IF(O31&gt;=200,1,0)</f>
        <v>1</v>
      </c>
      <c r="Q31" s="130">
        <v>1261.08</v>
      </c>
      <c r="R31" s="136">
        <v>1498</v>
      </c>
      <c r="S31" s="132">
        <v>1498</v>
      </c>
      <c r="T31" s="132">
        <v>1498</v>
      </c>
      <c r="U31" s="132">
        <v>1498</v>
      </c>
      <c r="V31" s="128">
        <f t="shared" si="30"/>
        <v>118.78707139911822</v>
      </c>
      <c r="W31" s="103">
        <f t="shared" si="31"/>
        <v>2</v>
      </c>
      <c r="X31" s="104">
        <f t="shared" si="32"/>
        <v>8</v>
      </c>
      <c r="Y31" s="132">
        <v>98</v>
      </c>
      <c r="Z31" s="105">
        <f t="shared" si="33"/>
        <v>2</v>
      </c>
      <c r="AA31" s="132">
        <v>99</v>
      </c>
      <c r="AB31" s="106">
        <f t="shared" si="34"/>
        <v>2</v>
      </c>
      <c r="AC31" s="132">
        <v>87242</v>
      </c>
      <c r="AD31" s="105">
        <f t="shared" si="35"/>
        <v>1</v>
      </c>
      <c r="AE31" s="132">
        <v>30164</v>
      </c>
      <c r="AF31" s="107">
        <f t="shared" si="36"/>
        <v>1</v>
      </c>
      <c r="AG31" s="132">
        <v>98</v>
      </c>
      <c r="AH31" s="106">
        <f t="shared" si="37"/>
        <v>1</v>
      </c>
      <c r="AI31" s="108">
        <f t="shared" si="38"/>
        <v>7</v>
      </c>
      <c r="AJ31" s="132">
        <v>16443</v>
      </c>
      <c r="AK31" s="109">
        <f t="shared" si="39"/>
        <v>12.746511627906976</v>
      </c>
      <c r="AL31" s="110">
        <f t="shared" si="40"/>
        <v>1</v>
      </c>
      <c r="AM31" s="132">
        <v>11922</v>
      </c>
      <c r="AN31" s="98">
        <f t="shared" si="41"/>
        <v>10.8283378746594</v>
      </c>
      <c r="AO31" s="111">
        <f t="shared" si="42"/>
        <v>1</v>
      </c>
      <c r="AP31" s="132">
        <v>3459</v>
      </c>
      <c r="AQ31" s="98">
        <f t="shared" si="43"/>
        <v>50.867647058823529</v>
      </c>
      <c r="AR31" s="112">
        <f t="shared" si="44"/>
        <v>1</v>
      </c>
      <c r="AS31" s="113">
        <f t="shared" si="45"/>
        <v>3</v>
      </c>
      <c r="AT31" s="102">
        <v>1</v>
      </c>
      <c r="AU31" s="137">
        <v>0</v>
      </c>
      <c r="AV31" s="98">
        <v>1</v>
      </c>
      <c r="AW31" s="113">
        <f t="shared" si="46"/>
        <v>2</v>
      </c>
      <c r="AX31" s="114">
        <f t="shared" si="47"/>
        <v>20</v>
      </c>
      <c r="AY31" s="115">
        <f t="shared" si="48"/>
        <v>0.95238095238095233</v>
      </c>
      <c r="AZ31" s="89" t="s">
        <v>33</v>
      </c>
      <c r="BA31" s="95" t="s">
        <v>147</v>
      </c>
    </row>
    <row r="32" spans="1:58" s="17" customFormat="1" hidden="1" x14ac:dyDescent="0.2">
      <c r="A32" s="36">
        <f t="shared" si="24"/>
        <v>28</v>
      </c>
      <c r="B32" s="82" t="s">
        <v>36</v>
      </c>
      <c r="C32" s="129">
        <v>25</v>
      </c>
      <c r="D32" s="132">
        <v>30</v>
      </c>
      <c r="E32" s="99">
        <f t="shared" si="25"/>
        <v>1</v>
      </c>
      <c r="F32" s="129">
        <v>614</v>
      </c>
      <c r="G32" s="132">
        <v>617</v>
      </c>
      <c r="H32" s="100">
        <f t="shared" si="26"/>
        <v>1</v>
      </c>
      <c r="I32" s="129">
        <v>22</v>
      </c>
      <c r="J32" s="132">
        <v>22</v>
      </c>
      <c r="K32" s="101">
        <f t="shared" si="27"/>
        <v>1</v>
      </c>
      <c r="L32" s="132">
        <v>856</v>
      </c>
      <c r="M32" s="132">
        <v>100</v>
      </c>
      <c r="N32" s="103">
        <f t="shared" si="28"/>
        <v>2</v>
      </c>
      <c r="O32" s="132">
        <v>283</v>
      </c>
      <c r="P32" s="133">
        <v>1</v>
      </c>
      <c r="Q32" s="130">
        <v>681</v>
      </c>
      <c r="R32" s="136">
        <v>777</v>
      </c>
      <c r="S32" s="132">
        <v>777</v>
      </c>
      <c r="T32" s="132">
        <v>777</v>
      </c>
      <c r="U32" s="132">
        <v>777</v>
      </c>
      <c r="V32" s="128">
        <f t="shared" si="30"/>
        <v>114.09691629955947</v>
      </c>
      <c r="W32" s="103">
        <f t="shared" si="31"/>
        <v>2</v>
      </c>
      <c r="X32" s="104">
        <f t="shared" si="32"/>
        <v>8</v>
      </c>
      <c r="Y32" s="132">
        <v>98</v>
      </c>
      <c r="Z32" s="105">
        <f t="shared" si="33"/>
        <v>2</v>
      </c>
      <c r="AA32" s="132">
        <v>98</v>
      </c>
      <c r="AB32" s="106">
        <f t="shared" si="34"/>
        <v>2</v>
      </c>
      <c r="AC32" s="132">
        <v>46354</v>
      </c>
      <c r="AD32" s="105">
        <f t="shared" si="35"/>
        <v>1</v>
      </c>
      <c r="AE32" s="132">
        <v>12317</v>
      </c>
      <c r="AF32" s="107">
        <f t="shared" si="36"/>
        <v>1</v>
      </c>
      <c r="AG32" s="132">
        <v>99</v>
      </c>
      <c r="AH32" s="106">
        <f t="shared" si="37"/>
        <v>1</v>
      </c>
      <c r="AI32" s="108">
        <f t="shared" si="38"/>
        <v>7</v>
      </c>
      <c r="AJ32" s="132">
        <v>7409</v>
      </c>
      <c r="AK32" s="109">
        <f t="shared" si="39"/>
        <v>8.6553738317757016</v>
      </c>
      <c r="AL32" s="110">
        <f t="shared" si="40"/>
        <v>1</v>
      </c>
      <c r="AM32" s="132">
        <v>7129</v>
      </c>
      <c r="AN32" s="98">
        <f t="shared" si="41"/>
        <v>11.554294975688817</v>
      </c>
      <c r="AO32" s="111">
        <f t="shared" si="42"/>
        <v>1</v>
      </c>
      <c r="AP32" s="132">
        <v>2722</v>
      </c>
      <c r="AQ32" s="98">
        <f t="shared" si="43"/>
        <v>90.733333333333334</v>
      </c>
      <c r="AR32" s="112">
        <f t="shared" si="44"/>
        <v>1</v>
      </c>
      <c r="AS32" s="113">
        <f t="shared" si="45"/>
        <v>3</v>
      </c>
      <c r="AT32" s="102">
        <v>1</v>
      </c>
      <c r="AU32" s="137">
        <v>0</v>
      </c>
      <c r="AV32" s="98">
        <v>1</v>
      </c>
      <c r="AW32" s="113">
        <f t="shared" si="46"/>
        <v>2</v>
      </c>
      <c r="AX32" s="114">
        <f t="shared" si="47"/>
        <v>20</v>
      </c>
      <c r="AY32" s="115">
        <f t="shared" si="48"/>
        <v>0.95238095238095233</v>
      </c>
      <c r="AZ32" s="89" t="s">
        <v>36</v>
      </c>
      <c r="BA32" s="96" t="s">
        <v>150</v>
      </c>
      <c r="BB32" s="18"/>
      <c r="BC32" s="18"/>
      <c r="BD32" s="18"/>
    </row>
    <row r="33" spans="1:58" s="17" customFormat="1" hidden="1" x14ac:dyDescent="0.2">
      <c r="A33" s="36">
        <f t="shared" si="24"/>
        <v>29</v>
      </c>
      <c r="B33" s="82" t="s">
        <v>38</v>
      </c>
      <c r="C33" s="129">
        <v>69</v>
      </c>
      <c r="D33" s="132">
        <v>77</v>
      </c>
      <c r="E33" s="99">
        <f t="shared" si="25"/>
        <v>1</v>
      </c>
      <c r="F33" s="129">
        <v>1670</v>
      </c>
      <c r="G33" s="132">
        <v>1664</v>
      </c>
      <c r="H33" s="100">
        <f t="shared" si="26"/>
        <v>1</v>
      </c>
      <c r="I33" s="129">
        <v>50</v>
      </c>
      <c r="J33" s="132">
        <v>50</v>
      </c>
      <c r="K33" s="101">
        <f t="shared" si="27"/>
        <v>1</v>
      </c>
      <c r="L33" s="132">
        <v>1963</v>
      </c>
      <c r="M33" s="132">
        <v>99</v>
      </c>
      <c r="N33" s="103">
        <f t="shared" si="28"/>
        <v>2</v>
      </c>
      <c r="O33" s="132">
        <v>875</v>
      </c>
      <c r="P33" s="103">
        <f t="shared" ref="P33:P48" si="49">IF(O33&gt;=200,1,0)</f>
        <v>1</v>
      </c>
      <c r="Q33" s="130">
        <v>1610.46</v>
      </c>
      <c r="R33" s="136">
        <v>1984</v>
      </c>
      <c r="S33" s="132">
        <v>1984</v>
      </c>
      <c r="T33" s="132">
        <v>1984</v>
      </c>
      <c r="U33" s="132">
        <v>1984</v>
      </c>
      <c r="V33" s="128">
        <f t="shared" si="30"/>
        <v>123.19461520310966</v>
      </c>
      <c r="W33" s="103">
        <f t="shared" si="31"/>
        <v>2</v>
      </c>
      <c r="X33" s="104">
        <f t="shared" si="32"/>
        <v>8</v>
      </c>
      <c r="Y33" s="132">
        <v>97</v>
      </c>
      <c r="Z33" s="105">
        <f t="shared" si="33"/>
        <v>2</v>
      </c>
      <c r="AA33" s="132">
        <v>97</v>
      </c>
      <c r="AB33" s="106">
        <f t="shared" si="34"/>
        <v>2</v>
      </c>
      <c r="AC33" s="132">
        <v>133379</v>
      </c>
      <c r="AD33" s="105">
        <f t="shared" si="35"/>
        <v>1</v>
      </c>
      <c r="AE33" s="132">
        <v>42541</v>
      </c>
      <c r="AF33" s="107">
        <f t="shared" si="36"/>
        <v>1</v>
      </c>
      <c r="AG33" s="132">
        <v>98</v>
      </c>
      <c r="AH33" s="106">
        <f t="shared" si="37"/>
        <v>1</v>
      </c>
      <c r="AI33" s="108">
        <f t="shared" si="38"/>
        <v>7</v>
      </c>
      <c r="AJ33" s="132">
        <v>22026</v>
      </c>
      <c r="AK33" s="109">
        <f t="shared" si="39"/>
        <v>11.220580743759552</v>
      </c>
      <c r="AL33" s="110">
        <f t="shared" si="40"/>
        <v>1</v>
      </c>
      <c r="AM33" s="132">
        <v>25402</v>
      </c>
      <c r="AN33" s="98">
        <f t="shared" si="41"/>
        <v>15.265625</v>
      </c>
      <c r="AO33" s="111">
        <f t="shared" si="42"/>
        <v>1</v>
      </c>
      <c r="AP33" s="132">
        <v>7214</v>
      </c>
      <c r="AQ33" s="98">
        <f t="shared" si="43"/>
        <v>93.688311688311686</v>
      </c>
      <c r="AR33" s="112">
        <f t="shared" si="44"/>
        <v>1</v>
      </c>
      <c r="AS33" s="113">
        <f t="shared" si="45"/>
        <v>3</v>
      </c>
      <c r="AT33" s="102">
        <v>1</v>
      </c>
      <c r="AU33" s="137">
        <v>0</v>
      </c>
      <c r="AV33" s="98">
        <v>1</v>
      </c>
      <c r="AW33" s="113">
        <f t="shared" si="46"/>
        <v>2</v>
      </c>
      <c r="AX33" s="114">
        <f t="shared" si="47"/>
        <v>20</v>
      </c>
      <c r="AY33" s="115">
        <f t="shared" si="48"/>
        <v>0.95238095238095233</v>
      </c>
      <c r="AZ33" s="89" t="s">
        <v>38</v>
      </c>
      <c r="BA33" s="95" t="s">
        <v>152</v>
      </c>
    </row>
    <row r="34" spans="1:58" s="17" customFormat="1" x14ac:dyDescent="0.2">
      <c r="A34" s="36">
        <f t="shared" si="24"/>
        <v>30</v>
      </c>
      <c r="B34" s="82" t="s">
        <v>48</v>
      </c>
      <c r="C34" s="129">
        <v>39</v>
      </c>
      <c r="D34" s="132">
        <v>46</v>
      </c>
      <c r="E34" s="99">
        <f t="shared" si="25"/>
        <v>1</v>
      </c>
      <c r="F34" s="129">
        <v>909</v>
      </c>
      <c r="G34" s="132">
        <v>905</v>
      </c>
      <c r="H34" s="100">
        <f t="shared" si="26"/>
        <v>1</v>
      </c>
      <c r="I34" s="129">
        <v>34</v>
      </c>
      <c r="J34" s="132">
        <v>35</v>
      </c>
      <c r="K34" s="101">
        <v>1</v>
      </c>
      <c r="L34" s="132">
        <v>1449</v>
      </c>
      <c r="M34" s="132">
        <v>98</v>
      </c>
      <c r="N34" s="103">
        <f t="shared" si="28"/>
        <v>2</v>
      </c>
      <c r="O34" s="132">
        <v>603</v>
      </c>
      <c r="P34" s="103">
        <f t="shared" si="49"/>
        <v>1</v>
      </c>
      <c r="Q34" s="130">
        <v>1100</v>
      </c>
      <c r="R34" s="136">
        <v>1285</v>
      </c>
      <c r="S34" s="132">
        <v>1285</v>
      </c>
      <c r="T34" s="132">
        <v>1285</v>
      </c>
      <c r="U34" s="132">
        <v>1285</v>
      </c>
      <c r="V34" s="128">
        <f t="shared" si="30"/>
        <v>116.81818181818181</v>
      </c>
      <c r="W34" s="103">
        <f t="shared" si="31"/>
        <v>2</v>
      </c>
      <c r="X34" s="104">
        <f t="shared" si="32"/>
        <v>8</v>
      </c>
      <c r="Y34" s="132">
        <v>98</v>
      </c>
      <c r="Z34" s="105">
        <f t="shared" si="33"/>
        <v>2</v>
      </c>
      <c r="AA34" s="132">
        <v>99</v>
      </c>
      <c r="AB34" s="106">
        <f t="shared" si="34"/>
        <v>2</v>
      </c>
      <c r="AC34" s="132">
        <v>67168</v>
      </c>
      <c r="AD34" s="105">
        <f t="shared" si="35"/>
        <v>1</v>
      </c>
      <c r="AE34" s="132">
        <v>24560</v>
      </c>
      <c r="AF34" s="107">
        <f t="shared" si="36"/>
        <v>1</v>
      </c>
      <c r="AG34" s="132">
        <v>99</v>
      </c>
      <c r="AH34" s="106">
        <f t="shared" si="37"/>
        <v>1</v>
      </c>
      <c r="AI34" s="108">
        <f t="shared" si="38"/>
        <v>7</v>
      </c>
      <c r="AJ34" s="132">
        <v>5394</v>
      </c>
      <c r="AK34" s="109">
        <f t="shared" si="39"/>
        <v>3.7225672877846789</v>
      </c>
      <c r="AL34" s="110">
        <f t="shared" si="40"/>
        <v>0</v>
      </c>
      <c r="AM34" s="132">
        <v>19274</v>
      </c>
      <c r="AN34" s="98">
        <f t="shared" si="41"/>
        <v>21.297237569060773</v>
      </c>
      <c r="AO34" s="111">
        <f t="shared" si="42"/>
        <v>1</v>
      </c>
      <c r="AP34" s="132">
        <v>3248</v>
      </c>
      <c r="AQ34" s="98">
        <f t="shared" si="43"/>
        <v>70.608695652173907</v>
      </c>
      <c r="AR34" s="112">
        <f t="shared" si="44"/>
        <v>1</v>
      </c>
      <c r="AS34" s="113">
        <f t="shared" si="45"/>
        <v>2</v>
      </c>
      <c r="AT34" s="102">
        <v>1</v>
      </c>
      <c r="AU34" s="98">
        <v>1</v>
      </c>
      <c r="AV34" s="98">
        <v>1</v>
      </c>
      <c r="AW34" s="113">
        <f t="shared" si="46"/>
        <v>3</v>
      </c>
      <c r="AX34" s="114">
        <f t="shared" si="47"/>
        <v>20</v>
      </c>
      <c r="AY34" s="115">
        <f t="shared" si="48"/>
        <v>0.95238095238095233</v>
      </c>
      <c r="AZ34" s="89" t="s">
        <v>48</v>
      </c>
      <c r="BA34" s="95" t="s">
        <v>162</v>
      </c>
    </row>
    <row r="35" spans="1:58" s="17" customFormat="1" hidden="1" x14ac:dyDescent="0.2">
      <c r="A35" s="36">
        <f t="shared" si="24"/>
        <v>31</v>
      </c>
      <c r="B35" s="82" t="s">
        <v>61</v>
      </c>
      <c r="C35" s="129">
        <v>59</v>
      </c>
      <c r="D35" s="132">
        <v>69</v>
      </c>
      <c r="E35" s="99">
        <f t="shared" si="25"/>
        <v>1</v>
      </c>
      <c r="F35" s="129">
        <v>1266</v>
      </c>
      <c r="G35" s="132">
        <v>1267</v>
      </c>
      <c r="H35" s="100">
        <f t="shared" si="26"/>
        <v>1</v>
      </c>
      <c r="I35" s="129">
        <v>43</v>
      </c>
      <c r="J35" s="132">
        <v>43</v>
      </c>
      <c r="K35" s="101">
        <f t="shared" ref="K35:K40" si="50">IF(I35=J35,1,0)</f>
        <v>1</v>
      </c>
      <c r="L35" s="132">
        <v>1835</v>
      </c>
      <c r="M35" s="132">
        <v>100</v>
      </c>
      <c r="N35" s="103">
        <f t="shared" si="28"/>
        <v>2</v>
      </c>
      <c r="O35" s="132">
        <v>512</v>
      </c>
      <c r="P35" s="103">
        <f t="shared" si="49"/>
        <v>1</v>
      </c>
      <c r="Q35" s="130">
        <v>1398.06</v>
      </c>
      <c r="R35" s="136">
        <v>1668</v>
      </c>
      <c r="S35" s="132">
        <v>1668</v>
      </c>
      <c r="T35" s="132">
        <v>1668</v>
      </c>
      <c r="U35" s="132">
        <v>1668</v>
      </c>
      <c r="V35" s="128">
        <f t="shared" si="30"/>
        <v>119.30818419810309</v>
      </c>
      <c r="W35" s="103">
        <f t="shared" si="31"/>
        <v>2</v>
      </c>
      <c r="X35" s="104">
        <f t="shared" si="32"/>
        <v>8</v>
      </c>
      <c r="Y35" s="132">
        <v>100</v>
      </c>
      <c r="Z35" s="105">
        <f t="shared" si="33"/>
        <v>2</v>
      </c>
      <c r="AA35" s="132">
        <v>100</v>
      </c>
      <c r="AB35" s="106">
        <f t="shared" si="34"/>
        <v>2</v>
      </c>
      <c r="AC35" s="132">
        <v>106246</v>
      </c>
      <c r="AD35" s="105">
        <f t="shared" si="35"/>
        <v>1</v>
      </c>
      <c r="AE35" s="132">
        <v>25984</v>
      </c>
      <c r="AF35" s="107">
        <f t="shared" si="36"/>
        <v>1</v>
      </c>
      <c r="AG35" s="132">
        <v>99</v>
      </c>
      <c r="AH35" s="106">
        <f t="shared" si="37"/>
        <v>1</v>
      </c>
      <c r="AI35" s="108">
        <f t="shared" si="38"/>
        <v>7</v>
      </c>
      <c r="AJ35" s="132">
        <v>25519</v>
      </c>
      <c r="AK35" s="109">
        <f t="shared" si="39"/>
        <v>13.906811989100817</v>
      </c>
      <c r="AL35" s="110">
        <f t="shared" si="40"/>
        <v>1</v>
      </c>
      <c r="AM35" s="132">
        <v>17782</v>
      </c>
      <c r="AN35" s="98">
        <f t="shared" si="41"/>
        <v>14.034727703235991</v>
      </c>
      <c r="AO35" s="111">
        <f t="shared" si="42"/>
        <v>1</v>
      </c>
      <c r="AP35" s="132">
        <v>5227</v>
      </c>
      <c r="AQ35" s="98">
        <f t="shared" si="43"/>
        <v>75.753623188405797</v>
      </c>
      <c r="AR35" s="112">
        <f t="shared" si="44"/>
        <v>1</v>
      </c>
      <c r="AS35" s="113">
        <f t="shared" si="45"/>
        <v>3</v>
      </c>
      <c r="AT35" s="102">
        <v>1</v>
      </c>
      <c r="AU35" s="98">
        <v>0</v>
      </c>
      <c r="AV35" s="98">
        <v>1</v>
      </c>
      <c r="AW35" s="113">
        <f t="shared" si="46"/>
        <v>2</v>
      </c>
      <c r="AX35" s="114">
        <f t="shared" si="47"/>
        <v>20</v>
      </c>
      <c r="AY35" s="115">
        <f t="shared" si="48"/>
        <v>0.95238095238095233</v>
      </c>
      <c r="AZ35" s="89" t="s">
        <v>61</v>
      </c>
      <c r="BA35" s="95" t="s">
        <v>175</v>
      </c>
      <c r="BE35" s="18"/>
      <c r="BF35" s="18"/>
    </row>
    <row r="36" spans="1:58" s="17" customFormat="1" hidden="1" x14ac:dyDescent="0.2">
      <c r="A36" s="36">
        <f t="shared" si="24"/>
        <v>32</v>
      </c>
      <c r="B36" s="82" t="s">
        <v>64</v>
      </c>
      <c r="C36" s="129">
        <v>61</v>
      </c>
      <c r="D36" s="132">
        <v>61</v>
      </c>
      <c r="E36" s="99">
        <f t="shared" si="25"/>
        <v>1</v>
      </c>
      <c r="F36" s="129">
        <v>1251</v>
      </c>
      <c r="G36" s="132">
        <v>1254</v>
      </c>
      <c r="H36" s="100">
        <f t="shared" si="26"/>
        <v>1</v>
      </c>
      <c r="I36" s="129">
        <v>48</v>
      </c>
      <c r="J36" s="132">
        <v>48</v>
      </c>
      <c r="K36" s="101">
        <f t="shared" si="50"/>
        <v>1</v>
      </c>
      <c r="L36" s="132">
        <v>1341</v>
      </c>
      <c r="M36" s="132">
        <v>100</v>
      </c>
      <c r="N36" s="103">
        <f t="shared" si="28"/>
        <v>2</v>
      </c>
      <c r="O36" s="132">
        <v>346</v>
      </c>
      <c r="P36" s="103">
        <f t="shared" si="49"/>
        <v>1</v>
      </c>
      <c r="Q36" s="130">
        <v>1589</v>
      </c>
      <c r="R36" s="136">
        <v>1839</v>
      </c>
      <c r="S36" s="132">
        <v>1839</v>
      </c>
      <c r="T36" s="132">
        <v>1839</v>
      </c>
      <c r="U36" s="132">
        <v>1839</v>
      </c>
      <c r="V36" s="128">
        <f t="shared" si="30"/>
        <v>115.73316551290119</v>
      </c>
      <c r="W36" s="103">
        <f t="shared" si="31"/>
        <v>2</v>
      </c>
      <c r="X36" s="104">
        <f t="shared" si="32"/>
        <v>8</v>
      </c>
      <c r="Y36" s="132">
        <v>98</v>
      </c>
      <c r="Z36" s="105">
        <f t="shared" si="33"/>
        <v>2</v>
      </c>
      <c r="AA36" s="132">
        <v>98</v>
      </c>
      <c r="AB36" s="106">
        <f t="shared" si="34"/>
        <v>2</v>
      </c>
      <c r="AC36" s="132">
        <v>78607</v>
      </c>
      <c r="AD36" s="105">
        <f t="shared" si="35"/>
        <v>1</v>
      </c>
      <c r="AE36" s="132">
        <v>35646</v>
      </c>
      <c r="AF36" s="107">
        <f t="shared" si="36"/>
        <v>1</v>
      </c>
      <c r="AG36" s="132">
        <v>100</v>
      </c>
      <c r="AH36" s="106">
        <f t="shared" si="37"/>
        <v>1</v>
      </c>
      <c r="AI36" s="108">
        <f t="shared" si="38"/>
        <v>7</v>
      </c>
      <c r="AJ36" s="132">
        <v>20427</v>
      </c>
      <c r="AK36" s="109">
        <f t="shared" si="39"/>
        <v>15.232662192393736</v>
      </c>
      <c r="AL36" s="110">
        <f t="shared" si="40"/>
        <v>1</v>
      </c>
      <c r="AM36" s="132">
        <v>21209</v>
      </c>
      <c r="AN36" s="98">
        <f t="shared" si="41"/>
        <v>16.913078149920256</v>
      </c>
      <c r="AO36" s="111">
        <f t="shared" si="42"/>
        <v>1</v>
      </c>
      <c r="AP36" s="132">
        <v>6081</v>
      </c>
      <c r="AQ36" s="98">
        <f t="shared" si="43"/>
        <v>99.688524590163937</v>
      </c>
      <c r="AR36" s="112">
        <f t="shared" si="44"/>
        <v>1</v>
      </c>
      <c r="AS36" s="113">
        <f t="shared" si="45"/>
        <v>3</v>
      </c>
      <c r="AT36" s="102">
        <v>1</v>
      </c>
      <c r="AU36" s="98">
        <v>0</v>
      </c>
      <c r="AV36" s="98">
        <v>1</v>
      </c>
      <c r="AW36" s="113">
        <f t="shared" si="46"/>
        <v>2</v>
      </c>
      <c r="AX36" s="114">
        <f t="shared" si="47"/>
        <v>20</v>
      </c>
      <c r="AY36" s="115">
        <f t="shared" si="48"/>
        <v>0.95238095238095233</v>
      </c>
      <c r="AZ36" s="89" t="s">
        <v>64</v>
      </c>
      <c r="BA36" s="95" t="s">
        <v>178</v>
      </c>
      <c r="BE36" s="18"/>
      <c r="BF36" s="18"/>
    </row>
    <row r="37" spans="1:58" s="17" customFormat="1" hidden="1" x14ac:dyDescent="0.2">
      <c r="A37" s="36">
        <f t="shared" si="24"/>
        <v>33</v>
      </c>
      <c r="B37" s="82" t="s">
        <v>66</v>
      </c>
      <c r="C37" s="129">
        <v>37</v>
      </c>
      <c r="D37" s="132">
        <v>45</v>
      </c>
      <c r="E37" s="99">
        <f t="shared" si="25"/>
        <v>1</v>
      </c>
      <c r="F37" s="129">
        <v>796</v>
      </c>
      <c r="G37" s="132">
        <v>802</v>
      </c>
      <c r="H37" s="100">
        <f t="shared" si="26"/>
        <v>1</v>
      </c>
      <c r="I37" s="129">
        <v>28</v>
      </c>
      <c r="J37" s="132">
        <v>28</v>
      </c>
      <c r="K37" s="101">
        <f t="shared" si="50"/>
        <v>1</v>
      </c>
      <c r="L37" s="132">
        <v>1300</v>
      </c>
      <c r="M37" s="132">
        <v>100</v>
      </c>
      <c r="N37" s="103">
        <f t="shared" si="28"/>
        <v>2</v>
      </c>
      <c r="O37" s="132">
        <v>411</v>
      </c>
      <c r="P37" s="103">
        <f t="shared" si="49"/>
        <v>1</v>
      </c>
      <c r="Q37" s="130">
        <v>936</v>
      </c>
      <c r="R37" s="136">
        <v>1066</v>
      </c>
      <c r="S37" s="132">
        <v>1066</v>
      </c>
      <c r="T37" s="132">
        <v>1066</v>
      </c>
      <c r="U37" s="132">
        <v>1066</v>
      </c>
      <c r="V37" s="128">
        <f t="shared" si="30"/>
        <v>113.88888888888889</v>
      </c>
      <c r="W37" s="103">
        <f t="shared" si="31"/>
        <v>2</v>
      </c>
      <c r="X37" s="104">
        <f t="shared" si="32"/>
        <v>8</v>
      </c>
      <c r="Y37" s="132">
        <v>98</v>
      </c>
      <c r="Z37" s="105">
        <f t="shared" si="33"/>
        <v>2</v>
      </c>
      <c r="AA37" s="132">
        <v>98</v>
      </c>
      <c r="AB37" s="106">
        <f t="shared" si="34"/>
        <v>2</v>
      </c>
      <c r="AC37" s="132">
        <v>70590</v>
      </c>
      <c r="AD37" s="105">
        <f t="shared" si="35"/>
        <v>1</v>
      </c>
      <c r="AE37" s="132">
        <v>15188</v>
      </c>
      <c r="AF37" s="107">
        <f t="shared" si="36"/>
        <v>1</v>
      </c>
      <c r="AG37" s="132">
        <v>98</v>
      </c>
      <c r="AH37" s="106">
        <f t="shared" si="37"/>
        <v>1</v>
      </c>
      <c r="AI37" s="108">
        <f t="shared" si="38"/>
        <v>7</v>
      </c>
      <c r="AJ37" s="132">
        <v>11240</v>
      </c>
      <c r="AK37" s="109">
        <f t="shared" si="39"/>
        <v>8.6461538461538456</v>
      </c>
      <c r="AL37" s="110">
        <f t="shared" si="40"/>
        <v>1</v>
      </c>
      <c r="AM37" s="132">
        <v>14267</v>
      </c>
      <c r="AN37" s="98">
        <f t="shared" si="41"/>
        <v>17.789276807980048</v>
      </c>
      <c r="AO37" s="111">
        <f t="shared" si="42"/>
        <v>1</v>
      </c>
      <c r="AP37" s="132">
        <v>3275</v>
      </c>
      <c r="AQ37" s="98">
        <f t="shared" si="43"/>
        <v>72.777777777777771</v>
      </c>
      <c r="AR37" s="112">
        <f t="shared" si="44"/>
        <v>1</v>
      </c>
      <c r="AS37" s="113">
        <f t="shared" si="45"/>
        <v>3</v>
      </c>
      <c r="AT37" s="102">
        <v>1</v>
      </c>
      <c r="AU37" s="98">
        <v>0</v>
      </c>
      <c r="AV37" s="98">
        <v>1</v>
      </c>
      <c r="AW37" s="113">
        <f t="shared" si="46"/>
        <v>2</v>
      </c>
      <c r="AX37" s="114">
        <f t="shared" si="47"/>
        <v>20</v>
      </c>
      <c r="AY37" s="115">
        <f t="shared" si="48"/>
        <v>0.95238095238095233</v>
      </c>
      <c r="AZ37" s="89" t="s">
        <v>66</v>
      </c>
      <c r="BA37" s="96" t="s">
        <v>180</v>
      </c>
      <c r="BB37" s="18"/>
      <c r="BC37" s="18"/>
      <c r="BD37" s="18"/>
    </row>
    <row r="38" spans="1:58" s="17" customFormat="1" hidden="1" x14ac:dyDescent="0.2">
      <c r="A38" s="36">
        <f t="shared" ref="A38:A69" si="51">A37+1</f>
        <v>34</v>
      </c>
      <c r="B38" s="82" t="s">
        <v>67</v>
      </c>
      <c r="C38" s="129">
        <v>53</v>
      </c>
      <c r="D38" s="132">
        <v>61</v>
      </c>
      <c r="E38" s="99">
        <f t="shared" ref="E38:E69" si="52">IF(OR(0.25&gt;=(C38-D38)/C38),(-0.25&lt;=(C38-D38)/C38)*1,0)</f>
        <v>1</v>
      </c>
      <c r="F38" s="129">
        <v>1199</v>
      </c>
      <c r="G38" s="132">
        <v>1214</v>
      </c>
      <c r="H38" s="100">
        <f t="shared" ref="H38:H69" si="53">IF(OR(0.04&gt;=(F38-G38)/F38),(-0.04&lt;=(F38-G38)/F38)*1,0)</f>
        <v>1</v>
      </c>
      <c r="I38" s="129">
        <v>41</v>
      </c>
      <c r="J38" s="132">
        <v>41</v>
      </c>
      <c r="K38" s="101">
        <f t="shared" si="50"/>
        <v>1</v>
      </c>
      <c r="L38" s="132">
        <v>1802</v>
      </c>
      <c r="M38" s="132">
        <v>99</v>
      </c>
      <c r="N38" s="103">
        <f t="shared" si="28"/>
        <v>2</v>
      </c>
      <c r="O38" s="132">
        <v>528</v>
      </c>
      <c r="P38" s="103">
        <f t="shared" si="49"/>
        <v>1</v>
      </c>
      <c r="Q38" s="130">
        <v>1295</v>
      </c>
      <c r="R38" s="136">
        <v>1485</v>
      </c>
      <c r="S38" s="132">
        <v>1485</v>
      </c>
      <c r="T38" s="132">
        <v>1485</v>
      </c>
      <c r="U38" s="131">
        <v>2</v>
      </c>
      <c r="V38" s="128">
        <f t="shared" ref="V38:V69" si="54">R38*100/Q38</f>
        <v>114.67181467181467</v>
      </c>
      <c r="W38" s="103">
        <f t="shared" ref="W38:W69" si="55">IF((R38/Q38)&gt;=0.95,2,IF((R38/Q38)&gt;=0.9,1,0))</f>
        <v>2</v>
      </c>
      <c r="X38" s="104">
        <f t="shared" ref="X38:X69" si="56">E38+H38+K38+N38+P38+W38</f>
        <v>8</v>
      </c>
      <c r="Y38" s="132">
        <v>100</v>
      </c>
      <c r="Z38" s="105">
        <f t="shared" ref="Z38:Z69" si="57">IF(Y38&gt;=95,2,IF(Y38&gt;=85,1,0))</f>
        <v>2</v>
      </c>
      <c r="AA38" s="132">
        <v>99</v>
      </c>
      <c r="AB38" s="106">
        <f t="shared" ref="AB38:AB69" si="58">IF(AA38&gt;=90,2,IF(AA38&gt;=80,1,0))</f>
        <v>2</v>
      </c>
      <c r="AC38" s="132">
        <v>85046</v>
      </c>
      <c r="AD38" s="105">
        <f t="shared" ref="AD38:AD69" si="59">IF((AC38/G38/13)&gt;2,1,0)</f>
        <v>1</v>
      </c>
      <c r="AE38" s="132">
        <v>19846</v>
      </c>
      <c r="AF38" s="107">
        <f t="shared" ref="AF38:AF69" si="60">IF(AE38&gt;G38*3,1,0)</f>
        <v>1</v>
      </c>
      <c r="AG38" s="132">
        <v>98</v>
      </c>
      <c r="AH38" s="106">
        <f t="shared" ref="AH38:AH69" si="61">IF(AG38&gt;=90,1,0)</f>
        <v>1</v>
      </c>
      <c r="AI38" s="108">
        <f t="shared" ref="AI38:AI69" si="62">Z38+AB38+AD38+AF38+AH38</f>
        <v>7</v>
      </c>
      <c r="AJ38" s="132">
        <v>16849</v>
      </c>
      <c r="AK38" s="109">
        <f t="shared" si="39"/>
        <v>9.3501664816870136</v>
      </c>
      <c r="AL38" s="110">
        <f t="shared" ref="AL38:AL69" si="63">IF(AK38&gt;=7.5,1,0)</f>
        <v>1</v>
      </c>
      <c r="AM38" s="132">
        <v>19017</v>
      </c>
      <c r="AN38" s="98">
        <f t="shared" ref="AN38:AN69" si="64">AM38/G38</f>
        <v>15.664744645799011</v>
      </c>
      <c r="AO38" s="111">
        <f t="shared" ref="AO38:AO69" si="65">IF(AN38&gt;=7.5,1,0)</f>
        <v>1</v>
      </c>
      <c r="AP38" s="132">
        <v>3395</v>
      </c>
      <c r="AQ38" s="98">
        <f t="shared" ref="AQ38:AQ69" si="66">AP38/D38</f>
        <v>55.655737704918032</v>
      </c>
      <c r="AR38" s="112">
        <f t="shared" ref="AR38:AR69" si="67">IF(AQ38&gt;=29.9,1,0)</f>
        <v>1</v>
      </c>
      <c r="AS38" s="113">
        <f t="shared" ref="AS38:AS69" si="68">AL38+AO38+AR38</f>
        <v>3</v>
      </c>
      <c r="AT38" s="102">
        <v>1</v>
      </c>
      <c r="AU38" s="98">
        <v>0</v>
      </c>
      <c r="AV38" s="98">
        <v>1</v>
      </c>
      <c r="AW38" s="113">
        <f t="shared" ref="AW38:AW69" si="69">AT38+AU38+AV38</f>
        <v>2</v>
      </c>
      <c r="AX38" s="114">
        <f t="shared" ref="AX38:AX69" si="70">X38+AI38+AS38+AW38</f>
        <v>20</v>
      </c>
      <c r="AY38" s="115">
        <f t="shared" ref="AY38:AY69" si="71">AX38/21</f>
        <v>0.95238095238095233</v>
      </c>
      <c r="AZ38" s="89" t="s">
        <v>67</v>
      </c>
      <c r="BA38" s="96" t="s">
        <v>181</v>
      </c>
      <c r="BB38" s="18"/>
      <c r="BC38" s="18"/>
      <c r="BD38" s="18"/>
    </row>
    <row r="39" spans="1:58" s="17" customFormat="1" hidden="1" x14ac:dyDescent="0.2">
      <c r="A39" s="36">
        <f t="shared" si="51"/>
        <v>35</v>
      </c>
      <c r="B39" s="82" t="s">
        <v>72</v>
      </c>
      <c r="C39" s="129">
        <v>75</v>
      </c>
      <c r="D39" s="132">
        <v>88</v>
      </c>
      <c r="E39" s="99">
        <f t="shared" si="52"/>
        <v>1</v>
      </c>
      <c r="F39" s="129">
        <v>2119</v>
      </c>
      <c r="G39" s="132">
        <v>2138</v>
      </c>
      <c r="H39" s="100">
        <f t="shared" si="53"/>
        <v>1</v>
      </c>
      <c r="I39" s="129">
        <v>66</v>
      </c>
      <c r="J39" s="132">
        <v>66</v>
      </c>
      <c r="K39" s="101">
        <f t="shared" si="50"/>
        <v>1</v>
      </c>
      <c r="L39" s="132">
        <v>2301</v>
      </c>
      <c r="M39" s="132">
        <v>98</v>
      </c>
      <c r="N39" s="103">
        <f t="shared" si="28"/>
        <v>2</v>
      </c>
      <c r="O39" s="132">
        <v>1171</v>
      </c>
      <c r="P39" s="103">
        <f t="shared" si="49"/>
        <v>1</v>
      </c>
      <c r="Q39" s="130">
        <v>2170.98</v>
      </c>
      <c r="R39" s="136">
        <v>2456</v>
      </c>
      <c r="S39" s="132">
        <v>2456</v>
      </c>
      <c r="T39" s="132">
        <v>2456</v>
      </c>
      <c r="U39" s="132">
        <v>2456</v>
      </c>
      <c r="V39" s="128">
        <f t="shared" si="54"/>
        <v>113.12863315184848</v>
      </c>
      <c r="W39" s="103">
        <f t="shared" si="55"/>
        <v>2</v>
      </c>
      <c r="X39" s="104">
        <f t="shared" si="56"/>
        <v>8</v>
      </c>
      <c r="Y39" s="132">
        <v>98</v>
      </c>
      <c r="Z39" s="105">
        <f t="shared" si="57"/>
        <v>2</v>
      </c>
      <c r="AA39" s="132">
        <v>97</v>
      </c>
      <c r="AB39" s="106">
        <f t="shared" si="58"/>
        <v>2</v>
      </c>
      <c r="AC39" s="132">
        <v>166449</v>
      </c>
      <c r="AD39" s="105">
        <f t="shared" si="59"/>
        <v>1</v>
      </c>
      <c r="AE39" s="132">
        <v>45817</v>
      </c>
      <c r="AF39" s="107">
        <f t="shared" si="60"/>
        <v>1</v>
      </c>
      <c r="AG39" s="132">
        <v>98</v>
      </c>
      <c r="AH39" s="106">
        <f t="shared" si="61"/>
        <v>1</v>
      </c>
      <c r="AI39" s="108">
        <f t="shared" si="62"/>
        <v>7</v>
      </c>
      <c r="AJ39" s="132">
        <v>22331</v>
      </c>
      <c r="AK39" s="109">
        <f t="shared" si="39"/>
        <v>9.7049109083007394</v>
      </c>
      <c r="AL39" s="110">
        <f t="shared" si="63"/>
        <v>1</v>
      </c>
      <c r="AM39" s="132">
        <v>28198</v>
      </c>
      <c r="AN39" s="98">
        <f t="shared" si="64"/>
        <v>13.188961646398504</v>
      </c>
      <c r="AO39" s="111">
        <f t="shared" si="65"/>
        <v>1</v>
      </c>
      <c r="AP39" s="132">
        <v>6851</v>
      </c>
      <c r="AQ39" s="98">
        <f t="shared" si="66"/>
        <v>77.852272727272734</v>
      </c>
      <c r="AR39" s="112">
        <f t="shared" si="67"/>
        <v>1</v>
      </c>
      <c r="AS39" s="113">
        <f t="shared" si="68"/>
        <v>3</v>
      </c>
      <c r="AT39" s="102">
        <v>1</v>
      </c>
      <c r="AU39" s="98">
        <v>0</v>
      </c>
      <c r="AV39" s="98">
        <v>1</v>
      </c>
      <c r="AW39" s="113">
        <f t="shared" si="69"/>
        <v>2</v>
      </c>
      <c r="AX39" s="114">
        <f t="shared" si="70"/>
        <v>20</v>
      </c>
      <c r="AY39" s="115">
        <f t="shared" si="71"/>
        <v>0.95238095238095233</v>
      </c>
      <c r="AZ39" s="89" t="s">
        <v>72</v>
      </c>
      <c r="BA39" s="95" t="s">
        <v>186</v>
      </c>
      <c r="BE39" s="18"/>
      <c r="BF39" s="18"/>
    </row>
    <row r="40" spans="1:58" s="17" customFormat="1" hidden="1" x14ac:dyDescent="0.2">
      <c r="A40" s="36">
        <f t="shared" si="51"/>
        <v>36</v>
      </c>
      <c r="B40" s="82" t="s">
        <v>74</v>
      </c>
      <c r="C40" s="129">
        <v>111</v>
      </c>
      <c r="D40" s="132">
        <v>133</v>
      </c>
      <c r="E40" s="99">
        <f t="shared" si="52"/>
        <v>1</v>
      </c>
      <c r="F40" s="129">
        <v>3047</v>
      </c>
      <c r="G40" s="132">
        <v>3066</v>
      </c>
      <c r="H40" s="100">
        <f t="shared" si="53"/>
        <v>1</v>
      </c>
      <c r="I40" s="129">
        <v>94</v>
      </c>
      <c r="J40" s="132">
        <v>94</v>
      </c>
      <c r="K40" s="101">
        <f t="shared" si="50"/>
        <v>1</v>
      </c>
      <c r="L40" s="132">
        <v>3941</v>
      </c>
      <c r="M40" s="132">
        <v>99</v>
      </c>
      <c r="N40" s="103">
        <f t="shared" si="28"/>
        <v>2</v>
      </c>
      <c r="O40" s="132">
        <v>812</v>
      </c>
      <c r="P40" s="103">
        <f t="shared" si="49"/>
        <v>1</v>
      </c>
      <c r="Q40" s="130">
        <v>3056</v>
      </c>
      <c r="R40" s="136">
        <v>3446</v>
      </c>
      <c r="S40" s="132">
        <v>3446</v>
      </c>
      <c r="T40" s="132">
        <v>3446</v>
      </c>
      <c r="U40" s="132">
        <v>3446</v>
      </c>
      <c r="V40" s="128">
        <f t="shared" si="54"/>
        <v>112.76178010471205</v>
      </c>
      <c r="W40" s="103">
        <f t="shared" si="55"/>
        <v>2</v>
      </c>
      <c r="X40" s="104">
        <f t="shared" si="56"/>
        <v>8</v>
      </c>
      <c r="Y40" s="132">
        <v>98</v>
      </c>
      <c r="Z40" s="105">
        <f t="shared" si="57"/>
        <v>2</v>
      </c>
      <c r="AA40" s="132">
        <v>97</v>
      </c>
      <c r="AB40" s="106">
        <f t="shared" si="58"/>
        <v>2</v>
      </c>
      <c r="AC40" s="132">
        <v>244447</v>
      </c>
      <c r="AD40" s="105">
        <f t="shared" si="59"/>
        <v>1</v>
      </c>
      <c r="AE40" s="132">
        <v>82902</v>
      </c>
      <c r="AF40" s="107">
        <f t="shared" si="60"/>
        <v>1</v>
      </c>
      <c r="AG40" s="132">
        <v>99</v>
      </c>
      <c r="AH40" s="106">
        <f t="shared" si="61"/>
        <v>1</v>
      </c>
      <c r="AI40" s="108">
        <f t="shared" si="62"/>
        <v>7</v>
      </c>
      <c r="AJ40" s="132">
        <v>54617</v>
      </c>
      <c r="AK40" s="109">
        <f t="shared" si="39"/>
        <v>13.85866531337224</v>
      </c>
      <c r="AL40" s="110">
        <f t="shared" si="63"/>
        <v>1</v>
      </c>
      <c r="AM40" s="132">
        <v>45867</v>
      </c>
      <c r="AN40" s="98">
        <f t="shared" si="64"/>
        <v>14.959882583170254</v>
      </c>
      <c r="AO40" s="111">
        <f t="shared" si="65"/>
        <v>1</v>
      </c>
      <c r="AP40" s="132">
        <v>12296</v>
      </c>
      <c r="AQ40" s="98">
        <f t="shared" si="66"/>
        <v>92.451127819548873</v>
      </c>
      <c r="AR40" s="112">
        <f t="shared" si="67"/>
        <v>1</v>
      </c>
      <c r="AS40" s="113">
        <f t="shared" si="68"/>
        <v>3</v>
      </c>
      <c r="AT40" s="102">
        <v>1</v>
      </c>
      <c r="AU40" s="98">
        <v>0</v>
      </c>
      <c r="AV40" s="98">
        <v>1</v>
      </c>
      <c r="AW40" s="113">
        <f t="shared" si="69"/>
        <v>2</v>
      </c>
      <c r="AX40" s="114">
        <f t="shared" si="70"/>
        <v>20</v>
      </c>
      <c r="AY40" s="115">
        <f t="shared" si="71"/>
        <v>0.95238095238095233</v>
      </c>
      <c r="AZ40" s="89" t="s">
        <v>74</v>
      </c>
      <c r="BA40" s="95" t="s">
        <v>188</v>
      </c>
    </row>
    <row r="41" spans="1:58" s="17" customFormat="1" hidden="1" x14ac:dyDescent="0.2">
      <c r="A41" s="36">
        <f t="shared" si="51"/>
        <v>37</v>
      </c>
      <c r="B41" s="82" t="s">
        <v>79</v>
      </c>
      <c r="C41" s="129">
        <v>147</v>
      </c>
      <c r="D41" s="132">
        <v>175</v>
      </c>
      <c r="E41" s="99">
        <f t="shared" si="52"/>
        <v>1</v>
      </c>
      <c r="F41" s="129">
        <v>4354</v>
      </c>
      <c r="G41" s="132">
        <v>4360</v>
      </c>
      <c r="H41" s="100">
        <f t="shared" si="53"/>
        <v>1</v>
      </c>
      <c r="I41" s="129">
        <v>129</v>
      </c>
      <c r="J41" s="132">
        <v>130</v>
      </c>
      <c r="K41" s="101">
        <v>1</v>
      </c>
      <c r="L41" s="132">
        <v>6819</v>
      </c>
      <c r="M41" s="132">
        <v>99</v>
      </c>
      <c r="N41" s="103">
        <f t="shared" si="28"/>
        <v>2</v>
      </c>
      <c r="O41" s="132">
        <v>1990</v>
      </c>
      <c r="P41" s="103">
        <f t="shared" si="49"/>
        <v>1</v>
      </c>
      <c r="Q41" s="130">
        <v>4017.06</v>
      </c>
      <c r="R41" s="136">
        <v>4765</v>
      </c>
      <c r="S41" s="132">
        <v>4767</v>
      </c>
      <c r="T41" s="132">
        <v>4767</v>
      </c>
      <c r="U41" s="132">
        <v>4767</v>
      </c>
      <c r="V41" s="128">
        <f t="shared" si="54"/>
        <v>118.61908958292881</v>
      </c>
      <c r="W41" s="103">
        <f t="shared" si="55"/>
        <v>2</v>
      </c>
      <c r="X41" s="104">
        <f t="shared" si="56"/>
        <v>8</v>
      </c>
      <c r="Y41" s="132">
        <v>98</v>
      </c>
      <c r="Z41" s="105">
        <f t="shared" si="57"/>
        <v>2</v>
      </c>
      <c r="AA41" s="132">
        <v>98</v>
      </c>
      <c r="AB41" s="106">
        <f t="shared" si="58"/>
        <v>2</v>
      </c>
      <c r="AC41" s="132">
        <v>356156</v>
      </c>
      <c r="AD41" s="105">
        <f t="shared" si="59"/>
        <v>1</v>
      </c>
      <c r="AE41" s="132">
        <v>90243</v>
      </c>
      <c r="AF41" s="107">
        <f t="shared" si="60"/>
        <v>1</v>
      </c>
      <c r="AG41" s="132">
        <v>99</v>
      </c>
      <c r="AH41" s="106">
        <f t="shared" si="61"/>
        <v>1</v>
      </c>
      <c r="AI41" s="108">
        <f t="shared" si="62"/>
        <v>7</v>
      </c>
      <c r="AJ41" s="132">
        <v>125410</v>
      </c>
      <c r="AK41" s="109">
        <f t="shared" si="39"/>
        <v>18.391259715500805</v>
      </c>
      <c r="AL41" s="110">
        <f t="shared" si="63"/>
        <v>1</v>
      </c>
      <c r="AM41" s="132">
        <v>62235</v>
      </c>
      <c r="AN41" s="98">
        <f t="shared" si="64"/>
        <v>14.274082568807339</v>
      </c>
      <c r="AO41" s="111">
        <f t="shared" si="65"/>
        <v>1</v>
      </c>
      <c r="AP41" s="132">
        <v>14605</v>
      </c>
      <c r="AQ41" s="98">
        <f t="shared" si="66"/>
        <v>83.457142857142856</v>
      </c>
      <c r="AR41" s="112">
        <f t="shared" si="67"/>
        <v>1</v>
      </c>
      <c r="AS41" s="113">
        <f t="shared" si="68"/>
        <v>3</v>
      </c>
      <c r="AT41" s="102">
        <v>1</v>
      </c>
      <c r="AU41" s="98">
        <v>0</v>
      </c>
      <c r="AV41" s="98">
        <v>1</v>
      </c>
      <c r="AW41" s="113">
        <f t="shared" si="69"/>
        <v>2</v>
      </c>
      <c r="AX41" s="114">
        <f t="shared" si="70"/>
        <v>20</v>
      </c>
      <c r="AY41" s="115">
        <f t="shared" si="71"/>
        <v>0.95238095238095233</v>
      </c>
      <c r="AZ41" s="89" t="s">
        <v>79</v>
      </c>
      <c r="BA41" s="95" t="s">
        <v>193</v>
      </c>
    </row>
    <row r="42" spans="1:58" s="17" customFormat="1" ht="16.5" customHeight="1" x14ac:dyDescent="0.2">
      <c r="A42" s="36">
        <f t="shared" si="51"/>
        <v>38</v>
      </c>
      <c r="B42" s="82" t="s">
        <v>80</v>
      </c>
      <c r="C42" s="129">
        <v>81</v>
      </c>
      <c r="D42" s="132">
        <v>96</v>
      </c>
      <c r="E42" s="99">
        <f t="shared" si="52"/>
        <v>1</v>
      </c>
      <c r="F42" s="129">
        <v>1758</v>
      </c>
      <c r="G42" s="132">
        <v>1770</v>
      </c>
      <c r="H42" s="100">
        <f t="shared" si="53"/>
        <v>1</v>
      </c>
      <c r="I42" s="129">
        <v>59</v>
      </c>
      <c r="J42" s="132">
        <v>59</v>
      </c>
      <c r="K42" s="101">
        <f t="shared" ref="K42:K73" si="72">IF(I42=J42,1,0)</f>
        <v>1</v>
      </c>
      <c r="L42" s="132">
        <v>1962</v>
      </c>
      <c r="M42" s="132">
        <v>100</v>
      </c>
      <c r="N42" s="103">
        <f t="shared" si="28"/>
        <v>2</v>
      </c>
      <c r="O42" s="132">
        <v>407</v>
      </c>
      <c r="P42" s="103">
        <f t="shared" si="49"/>
        <v>1</v>
      </c>
      <c r="Q42" s="130">
        <v>2011</v>
      </c>
      <c r="R42" s="136">
        <v>2245</v>
      </c>
      <c r="S42" s="132">
        <v>2245</v>
      </c>
      <c r="T42" s="132">
        <v>2245</v>
      </c>
      <c r="U42" s="132">
        <v>2245</v>
      </c>
      <c r="V42" s="128">
        <f t="shared" si="54"/>
        <v>111.63600198906016</v>
      </c>
      <c r="W42" s="103">
        <f t="shared" si="55"/>
        <v>2</v>
      </c>
      <c r="X42" s="104">
        <f t="shared" si="56"/>
        <v>8</v>
      </c>
      <c r="Y42" s="132">
        <v>98</v>
      </c>
      <c r="Z42" s="105">
        <f t="shared" si="57"/>
        <v>2</v>
      </c>
      <c r="AA42" s="132">
        <v>99</v>
      </c>
      <c r="AB42" s="106">
        <f t="shared" si="58"/>
        <v>2</v>
      </c>
      <c r="AC42" s="132">
        <v>127164</v>
      </c>
      <c r="AD42" s="105">
        <f t="shared" si="59"/>
        <v>1</v>
      </c>
      <c r="AE42" s="132">
        <v>36711</v>
      </c>
      <c r="AF42" s="107">
        <f t="shared" si="60"/>
        <v>1</v>
      </c>
      <c r="AG42" s="132">
        <v>99</v>
      </c>
      <c r="AH42" s="106">
        <f t="shared" si="61"/>
        <v>1</v>
      </c>
      <c r="AI42" s="108">
        <f t="shared" si="62"/>
        <v>7</v>
      </c>
      <c r="AJ42" s="132">
        <v>33590</v>
      </c>
      <c r="AK42" s="109">
        <f t="shared" si="39"/>
        <v>17.120285423037718</v>
      </c>
      <c r="AL42" s="110">
        <f t="shared" si="63"/>
        <v>1</v>
      </c>
      <c r="AM42" s="132">
        <v>13061</v>
      </c>
      <c r="AN42" s="98">
        <f t="shared" si="64"/>
        <v>7.3790960451977403</v>
      </c>
      <c r="AO42" s="111">
        <f t="shared" si="65"/>
        <v>0</v>
      </c>
      <c r="AP42" s="132">
        <v>5902</v>
      </c>
      <c r="AQ42" s="98">
        <f t="shared" si="66"/>
        <v>61.479166666666664</v>
      </c>
      <c r="AR42" s="112">
        <f t="shared" si="67"/>
        <v>1</v>
      </c>
      <c r="AS42" s="113">
        <f t="shared" si="68"/>
        <v>2</v>
      </c>
      <c r="AT42" s="102">
        <v>1</v>
      </c>
      <c r="AU42" s="98">
        <v>1</v>
      </c>
      <c r="AV42" s="98">
        <v>1</v>
      </c>
      <c r="AW42" s="113">
        <f t="shared" si="69"/>
        <v>3</v>
      </c>
      <c r="AX42" s="114">
        <f t="shared" si="70"/>
        <v>20</v>
      </c>
      <c r="AY42" s="115">
        <f t="shared" si="71"/>
        <v>0.95238095238095233</v>
      </c>
      <c r="AZ42" s="89" t="s">
        <v>80</v>
      </c>
      <c r="BA42" s="96" t="s">
        <v>194</v>
      </c>
      <c r="BB42" s="18"/>
      <c r="BC42" s="18"/>
      <c r="BD42" s="18"/>
    </row>
    <row r="43" spans="1:58" s="17" customFormat="1" ht="16.5" hidden="1" customHeight="1" x14ac:dyDescent="0.2">
      <c r="A43" s="36">
        <f t="shared" si="51"/>
        <v>39</v>
      </c>
      <c r="B43" s="82" t="s">
        <v>84</v>
      </c>
      <c r="C43" s="129">
        <v>34</v>
      </c>
      <c r="D43" s="132">
        <v>38</v>
      </c>
      <c r="E43" s="99">
        <f t="shared" si="52"/>
        <v>1</v>
      </c>
      <c r="F43" s="129">
        <v>719</v>
      </c>
      <c r="G43" s="132">
        <v>719</v>
      </c>
      <c r="H43" s="100">
        <f t="shared" si="53"/>
        <v>1</v>
      </c>
      <c r="I43" s="129">
        <v>26</v>
      </c>
      <c r="J43" s="132">
        <v>26</v>
      </c>
      <c r="K43" s="101">
        <f t="shared" si="72"/>
        <v>1</v>
      </c>
      <c r="L43" s="132">
        <v>1058</v>
      </c>
      <c r="M43" s="132">
        <v>97</v>
      </c>
      <c r="N43" s="103">
        <f t="shared" si="28"/>
        <v>2</v>
      </c>
      <c r="O43" s="132">
        <v>442</v>
      </c>
      <c r="P43" s="103">
        <f t="shared" si="49"/>
        <v>1</v>
      </c>
      <c r="Q43" s="130">
        <v>837.5</v>
      </c>
      <c r="R43" s="136">
        <v>1049</v>
      </c>
      <c r="S43" s="131">
        <v>353</v>
      </c>
      <c r="T43" s="132">
        <v>353</v>
      </c>
      <c r="U43" s="131">
        <v>1</v>
      </c>
      <c r="V43" s="128">
        <f t="shared" si="54"/>
        <v>125.25373134328358</v>
      </c>
      <c r="W43" s="103">
        <f t="shared" si="55"/>
        <v>2</v>
      </c>
      <c r="X43" s="104">
        <f t="shared" si="56"/>
        <v>8</v>
      </c>
      <c r="Y43" s="132">
        <v>99</v>
      </c>
      <c r="Z43" s="105">
        <f t="shared" si="57"/>
        <v>2</v>
      </c>
      <c r="AA43" s="132">
        <v>99</v>
      </c>
      <c r="AB43" s="106">
        <f t="shared" si="58"/>
        <v>2</v>
      </c>
      <c r="AC43" s="132">
        <v>66495</v>
      </c>
      <c r="AD43" s="105">
        <f t="shared" si="59"/>
        <v>1</v>
      </c>
      <c r="AE43" s="132">
        <v>16991</v>
      </c>
      <c r="AF43" s="107">
        <f t="shared" si="60"/>
        <v>1</v>
      </c>
      <c r="AG43" s="132">
        <v>99</v>
      </c>
      <c r="AH43" s="106">
        <f t="shared" si="61"/>
        <v>1</v>
      </c>
      <c r="AI43" s="108">
        <f t="shared" si="62"/>
        <v>7</v>
      </c>
      <c r="AJ43" s="132">
        <v>8617</v>
      </c>
      <c r="AK43" s="109">
        <f t="shared" si="39"/>
        <v>8.1446124763705097</v>
      </c>
      <c r="AL43" s="110">
        <f t="shared" si="63"/>
        <v>1</v>
      </c>
      <c r="AM43" s="132">
        <v>5847</v>
      </c>
      <c r="AN43" s="98">
        <f t="shared" si="64"/>
        <v>8.1321279554937416</v>
      </c>
      <c r="AO43" s="111">
        <f t="shared" si="65"/>
        <v>1</v>
      </c>
      <c r="AP43" s="132">
        <v>1879</v>
      </c>
      <c r="AQ43" s="98">
        <f t="shared" si="66"/>
        <v>49.44736842105263</v>
      </c>
      <c r="AR43" s="112">
        <f t="shared" si="67"/>
        <v>1</v>
      </c>
      <c r="AS43" s="113">
        <f t="shared" si="68"/>
        <v>3</v>
      </c>
      <c r="AT43" s="102">
        <v>1</v>
      </c>
      <c r="AU43" s="98">
        <v>0</v>
      </c>
      <c r="AV43" s="98">
        <v>1</v>
      </c>
      <c r="AW43" s="113">
        <f t="shared" si="69"/>
        <v>2</v>
      </c>
      <c r="AX43" s="114">
        <f t="shared" si="70"/>
        <v>20</v>
      </c>
      <c r="AY43" s="115">
        <f t="shared" si="71"/>
        <v>0.95238095238095233</v>
      </c>
      <c r="AZ43" s="89" t="s">
        <v>84</v>
      </c>
      <c r="BA43" s="95" t="s">
        <v>198</v>
      </c>
    </row>
    <row r="44" spans="1:58" s="18" customFormat="1" hidden="1" x14ac:dyDescent="0.2">
      <c r="A44" s="36">
        <f t="shared" si="51"/>
        <v>40</v>
      </c>
      <c r="B44" s="82" t="s">
        <v>85</v>
      </c>
      <c r="C44" s="129">
        <v>108</v>
      </c>
      <c r="D44" s="132">
        <v>131</v>
      </c>
      <c r="E44" s="99">
        <f t="shared" si="52"/>
        <v>1</v>
      </c>
      <c r="F44" s="129">
        <v>3029</v>
      </c>
      <c r="G44" s="132">
        <v>3049</v>
      </c>
      <c r="H44" s="100">
        <f t="shared" si="53"/>
        <v>1</v>
      </c>
      <c r="I44" s="129">
        <v>95</v>
      </c>
      <c r="J44" s="132">
        <v>95</v>
      </c>
      <c r="K44" s="101">
        <f t="shared" si="72"/>
        <v>1</v>
      </c>
      <c r="L44" s="132">
        <v>4840</v>
      </c>
      <c r="M44" s="132">
        <v>99</v>
      </c>
      <c r="N44" s="103">
        <f t="shared" si="28"/>
        <v>2</v>
      </c>
      <c r="O44" s="132">
        <v>286</v>
      </c>
      <c r="P44" s="103">
        <f t="shared" si="49"/>
        <v>1</v>
      </c>
      <c r="Q44" s="130">
        <v>2961</v>
      </c>
      <c r="R44" s="136">
        <v>3462</v>
      </c>
      <c r="S44" s="132">
        <v>3462</v>
      </c>
      <c r="T44" s="132">
        <v>3462</v>
      </c>
      <c r="U44" s="132">
        <v>3462</v>
      </c>
      <c r="V44" s="128">
        <f t="shared" si="54"/>
        <v>116.91995947315097</v>
      </c>
      <c r="W44" s="103">
        <f t="shared" si="55"/>
        <v>2</v>
      </c>
      <c r="X44" s="104">
        <f t="shared" si="56"/>
        <v>8</v>
      </c>
      <c r="Y44" s="132">
        <v>98</v>
      </c>
      <c r="Z44" s="105">
        <f t="shared" si="57"/>
        <v>2</v>
      </c>
      <c r="AA44" s="132">
        <v>97</v>
      </c>
      <c r="AB44" s="106">
        <f t="shared" si="58"/>
        <v>2</v>
      </c>
      <c r="AC44" s="132">
        <v>248412</v>
      </c>
      <c r="AD44" s="105">
        <f t="shared" si="59"/>
        <v>1</v>
      </c>
      <c r="AE44" s="132">
        <v>62270</v>
      </c>
      <c r="AF44" s="107">
        <f t="shared" si="60"/>
        <v>1</v>
      </c>
      <c r="AG44" s="132">
        <v>99</v>
      </c>
      <c r="AH44" s="106">
        <f t="shared" si="61"/>
        <v>1</v>
      </c>
      <c r="AI44" s="108">
        <f t="shared" si="62"/>
        <v>7</v>
      </c>
      <c r="AJ44" s="132">
        <v>50769</v>
      </c>
      <c r="AK44" s="109">
        <f t="shared" si="39"/>
        <v>10.489462809917356</v>
      </c>
      <c r="AL44" s="110">
        <f t="shared" si="63"/>
        <v>1</v>
      </c>
      <c r="AM44" s="132">
        <v>38356</v>
      </c>
      <c r="AN44" s="98">
        <f t="shared" si="64"/>
        <v>12.579862249918007</v>
      </c>
      <c r="AO44" s="111">
        <f t="shared" si="65"/>
        <v>1</v>
      </c>
      <c r="AP44" s="132">
        <v>9057</v>
      </c>
      <c r="AQ44" s="98">
        <f t="shared" si="66"/>
        <v>69.137404580152676</v>
      </c>
      <c r="AR44" s="112">
        <f t="shared" si="67"/>
        <v>1</v>
      </c>
      <c r="AS44" s="113">
        <f t="shared" si="68"/>
        <v>3</v>
      </c>
      <c r="AT44" s="102">
        <v>1</v>
      </c>
      <c r="AU44" s="98">
        <v>0</v>
      </c>
      <c r="AV44" s="98">
        <v>1</v>
      </c>
      <c r="AW44" s="113">
        <f t="shared" si="69"/>
        <v>2</v>
      </c>
      <c r="AX44" s="114">
        <f t="shared" si="70"/>
        <v>20</v>
      </c>
      <c r="AY44" s="115">
        <f t="shared" si="71"/>
        <v>0.95238095238095233</v>
      </c>
      <c r="AZ44" s="89" t="s">
        <v>85</v>
      </c>
      <c r="BA44" s="95" t="s">
        <v>199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51"/>
        <v>41</v>
      </c>
      <c r="B45" s="82" t="s">
        <v>90</v>
      </c>
      <c r="C45" s="129">
        <v>89</v>
      </c>
      <c r="D45" s="132">
        <v>99</v>
      </c>
      <c r="E45" s="99">
        <f t="shared" si="52"/>
        <v>1</v>
      </c>
      <c r="F45" s="129">
        <v>2208</v>
      </c>
      <c r="G45" s="132">
        <v>2219</v>
      </c>
      <c r="H45" s="100">
        <f t="shared" si="53"/>
        <v>1</v>
      </c>
      <c r="I45" s="129">
        <v>68</v>
      </c>
      <c r="J45" s="132">
        <v>68</v>
      </c>
      <c r="K45" s="101">
        <f t="shared" si="72"/>
        <v>1</v>
      </c>
      <c r="L45" s="132">
        <v>3563</v>
      </c>
      <c r="M45" s="132">
        <v>100</v>
      </c>
      <c r="N45" s="103">
        <f t="shared" si="28"/>
        <v>2</v>
      </c>
      <c r="O45" s="132">
        <v>715</v>
      </c>
      <c r="P45" s="103">
        <f t="shared" si="49"/>
        <v>1</v>
      </c>
      <c r="Q45" s="130">
        <v>2029</v>
      </c>
      <c r="R45" s="136">
        <v>2512</v>
      </c>
      <c r="S45" s="132">
        <v>2512</v>
      </c>
      <c r="T45" s="132">
        <v>2512</v>
      </c>
      <c r="U45" s="132">
        <v>2512</v>
      </c>
      <c r="V45" s="128">
        <f t="shared" si="54"/>
        <v>123.80482996550025</v>
      </c>
      <c r="W45" s="103">
        <f t="shared" si="55"/>
        <v>2</v>
      </c>
      <c r="X45" s="104">
        <f t="shared" si="56"/>
        <v>8</v>
      </c>
      <c r="Y45" s="132">
        <v>99</v>
      </c>
      <c r="Z45" s="105">
        <f t="shared" si="57"/>
        <v>2</v>
      </c>
      <c r="AA45" s="132">
        <v>100</v>
      </c>
      <c r="AB45" s="106">
        <f t="shared" si="58"/>
        <v>2</v>
      </c>
      <c r="AC45" s="132">
        <v>159488</v>
      </c>
      <c r="AD45" s="105">
        <f t="shared" si="59"/>
        <v>1</v>
      </c>
      <c r="AE45" s="132">
        <v>43484</v>
      </c>
      <c r="AF45" s="107">
        <f t="shared" si="60"/>
        <v>1</v>
      </c>
      <c r="AG45" s="132">
        <v>99</v>
      </c>
      <c r="AH45" s="106">
        <f t="shared" si="61"/>
        <v>1</v>
      </c>
      <c r="AI45" s="108">
        <f t="shared" si="62"/>
        <v>7</v>
      </c>
      <c r="AJ45" s="132">
        <v>31390</v>
      </c>
      <c r="AK45" s="109">
        <f t="shared" si="39"/>
        <v>8.809991580129104</v>
      </c>
      <c r="AL45" s="110">
        <f t="shared" si="63"/>
        <v>1</v>
      </c>
      <c r="AM45" s="132">
        <v>33124</v>
      </c>
      <c r="AN45" s="98">
        <f t="shared" si="64"/>
        <v>14.927444794952681</v>
      </c>
      <c r="AO45" s="111">
        <f t="shared" si="65"/>
        <v>1</v>
      </c>
      <c r="AP45" s="132">
        <v>9564</v>
      </c>
      <c r="AQ45" s="98">
        <f t="shared" si="66"/>
        <v>96.606060606060609</v>
      </c>
      <c r="AR45" s="112">
        <f t="shared" si="67"/>
        <v>1</v>
      </c>
      <c r="AS45" s="113">
        <f t="shared" si="68"/>
        <v>3</v>
      </c>
      <c r="AT45" s="102">
        <v>1</v>
      </c>
      <c r="AU45" s="98">
        <v>0</v>
      </c>
      <c r="AV45" s="98">
        <v>1</v>
      </c>
      <c r="AW45" s="113">
        <f t="shared" si="69"/>
        <v>2</v>
      </c>
      <c r="AX45" s="114">
        <f t="shared" si="70"/>
        <v>20</v>
      </c>
      <c r="AY45" s="115">
        <f t="shared" si="71"/>
        <v>0.95238095238095233</v>
      </c>
      <c r="AZ45" s="89" t="s">
        <v>90</v>
      </c>
      <c r="BA45" s="95" t="s">
        <v>204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51"/>
        <v>42</v>
      </c>
      <c r="B46" s="82" t="s">
        <v>93</v>
      </c>
      <c r="C46" s="129">
        <v>78</v>
      </c>
      <c r="D46" s="132">
        <v>90</v>
      </c>
      <c r="E46" s="99">
        <f t="shared" si="52"/>
        <v>1</v>
      </c>
      <c r="F46" s="129">
        <v>2019</v>
      </c>
      <c r="G46" s="132">
        <v>2017</v>
      </c>
      <c r="H46" s="100">
        <f t="shared" si="53"/>
        <v>1</v>
      </c>
      <c r="I46" s="129">
        <v>63</v>
      </c>
      <c r="J46" s="132">
        <v>63</v>
      </c>
      <c r="K46" s="101">
        <f t="shared" si="72"/>
        <v>1</v>
      </c>
      <c r="L46" s="132">
        <v>3074</v>
      </c>
      <c r="M46" s="132">
        <v>99</v>
      </c>
      <c r="N46" s="103">
        <f t="shared" si="28"/>
        <v>2</v>
      </c>
      <c r="O46" s="132">
        <v>516</v>
      </c>
      <c r="P46" s="103">
        <f t="shared" si="49"/>
        <v>1</v>
      </c>
      <c r="Q46" s="130">
        <v>2065.5</v>
      </c>
      <c r="R46" s="136">
        <v>2490</v>
      </c>
      <c r="S46" s="132">
        <v>2490</v>
      </c>
      <c r="T46" s="132">
        <v>2490</v>
      </c>
      <c r="U46" s="132">
        <v>2490</v>
      </c>
      <c r="V46" s="128">
        <f t="shared" si="54"/>
        <v>120.5519244734931</v>
      </c>
      <c r="W46" s="103">
        <f t="shared" si="55"/>
        <v>2</v>
      </c>
      <c r="X46" s="104">
        <f t="shared" si="56"/>
        <v>8</v>
      </c>
      <c r="Y46" s="132">
        <v>100</v>
      </c>
      <c r="Z46" s="105">
        <f t="shared" si="57"/>
        <v>2</v>
      </c>
      <c r="AA46" s="132">
        <v>99</v>
      </c>
      <c r="AB46" s="106">
        <f t="shared" si="58"/>
        <v>2</v>
      </c>
      <c r="AC46" s="132">
        <v>161573</v>
      </c>
      <c r="AD46" s="105">
        <f t="shared" si="59"/>
        <v>1</v>
      </c>
      <c r="AE46" s="132">
        <v>42061</v>
      </c>
      <c r="AF46" s="107">
        <f t="shared" si="60"/>
        <v>1</v>
      </c>
      <c r="AG46" s="132">
        <v>98</v>
      </c>
      <c r="AH46" s="106">
        <f t="shared" si="61"/>
        <v>1</v>
      </c>
      <c r="AI46" s="108">
        <f t="shared" si="62"/>
        <v>7</v>
      </c>
      <c r="AJ46" s="132">
        <v>43571</v>
      </c>
      <c r="AK46" s="109">
        <f t="shared" si="39"/>
        <v>14.174040338321406</v>
      </c>
      <c r="AL46" s="110">
        <f t="shared" si="63"/>
        <v>1</v>
      </c>
      <c r="AM46" s="132">
        <v>33132</v>
      </c>
      <c r="AN46" s="98">
        <f t="shared" si="64"/>
        <v>16.426375805651958</v>
      </c>
      <c r="AO46" s="111">
        <f t="shared" si="65"/>
        <v>1</v>
      </c>
      <c r="AP46" s="132">
        <v>8195</v>
      </c>
      <c r="AQ46" s="98">
        <f t="shared" si="66"/>
        <v>91.055555555555557</v>
      </c>
      <c r="AR46" s="112">
        <f t="shared" si="67"/>
        <v>1</v>
      </c>
      <c r="AS46" s="113">
        <f t="shared" si="68"/>
        <v>3</v>
      </c>
      <c r="AT46" s="102">
        <v>1</v>
      </c>
      <c r="AU46" s="98">
        <v>0</v>
      </c>
      <c r="AV46" s="98">
        <v>1</v>
      </c>
      <c r="AW46" s="113">
        <f t="shared" si="69"/>
        <v>2</v>
      </c>
      <c r="AX46" s="114">
        <f t="shared" si="70"/>
        <v>20</v>
      </c>
      <c r="AY46" s="115">
        <f t="shared" si="71"/>
        <v>0.95238095238095233</v>
      </c>
      <c r="AZ46" s="89" t="s">
        <v>93</v>
      </c>
      <c r="BA46" s="95" t="s">
        <v>207</v>
      </c>
    </row>
    <row r="47" spans="1:58" s="18" customFormat="1" hidden="1" x14ac:dyDescent="0.2">
      <c r="A47" s="36">
        <f t="shared" si="51"/>
        <v>43</v>
      </c>
      <c r="B47" s="82" t="s">
        <v>94</v>
      </c>
      <c r="C47" s="129">
        <v>148</v>
      </c>
      <c r="D47" s="132">
        <v>173</v>
      </c>
      <c r="E47" s="99">
        <f t="shared" si="52"/>
        <v>1</v>
      </c>
      <c r="F47" s="129">
        <v>4030</v>
      </c>
      <c r="G47" s="132">
        <v>4076</v>
      </c>
      <c r="H47" s="100">
        <f t="shared" si="53"/>
        <v>1</v>
      </c>
      <c r="I47" s="129">
        <v>115</v>
      </c>
      <c r="J47" s="132">
        <v>115</v>
      </c>
      <c r="K47" s="101">
        <f t="shared" si="72"/>
        <v>1</v>
      </c>
      <c r="L47" s="132">
        <v>5997</v>
      </c>
      <c r="M47" s="132">
        <v>98</v>
      </c>
      <c r="N47" s="103">
        <f t="shared" si="28"/>
        <v>2</v>
      </c>
      <c r="O47" s="132">
        <v>404</v>
      </c>
      <c r="P47" s="103">
        <f t="shared" si="49"/>
        <v>1</v>
      </c>
      <c r="Q47" s="130">
        <v>3710</v>
      </c>
      <c r="R47" s="136">
        <v>4273</v>
      </c>
      <c r="S47" s="132">
        <v>4273</v>
      </c>
      <c r="T47" s="132">
        <v>4273</v>
      </c>
      <c r="U47" s="132">
        <v>4273</v>
      </c>
      <c r="V47" s="128">
        <f t="shared" si="54"/>
        <v>115.17520215633424</v>
      </c>
      <c r="W47" s="103">
        <f t="shared" si="55"/>
        <v>2</v>
      </c>
      <c r="X47" s="104">
        <f t="shared" si="56"/>
        <v>8</v>
      </c>
      <c r="Y47" s="132">
        <v>98</v>
      </c>
      <c r="Z47" s="105">
        <f t="shared" si="57"/>
        <v>2</v>
      </c>
      <c r="AA47" s="132">
        <v>94</v>
      </c>
      <c r="AB47" s="106">
        <f t="shared" si="58"/>
        <v>2</v>
      </c>
      <c r="AC47" s="132">
        <v>293172</v>
      </c>
      <c r="AD47" s="105">
        <f t="shared" si="59"/>
        <v>1</v>
      </c>
      <c r="AE47" s="132">
        <v>96105</v>
      </c>
      <c r="AF47" s="107">
        <f t="shared" si="60"/>
        <v>1</v>
      </c>
      <c r="AG47" s="132">
        <v>99</v>
      </c>
      <c r="AH47" s="106">
        <f t="shared" si="61"/>
        <v>1</v>
      </c>
      <c r="AI47" s="108">
        <f t="shared" si="62"/>
        <v>7</v>
      </c>
      <c r="AJ47" s="132">
        <v>93457</v>
      </c>
      <c r="AK47" s="109">
        <f t="shared" si="39"/>
        <v>15.583958645989661</v>
      </c>
      <c r="AL47" s="110">
        <f t="shared" si="63"/>
        <v>1</v>
      </c>
      <c r="AM47" s="132">
        <v>62282</v>
      </c>
      <c r="AN47" s="98">
        <f t="shared" si="64"/>
        <v>15.280176643768401</v>
      </c>
      <c r="AO47" s="111">
        <f t="shared" si="65"/>
        <v>1</v>
      </c>
      <c r="AP47" s="132">
        <v>12918</v>
      </c>
      <c r="AQ47" s="98">
        <f t="shared" si="66"/>
        <v>74.670520231213871</v>
      </c>
      <c r="AR47" s="112">
        <f t="shared" si="67"/>
        <v>1</v>
      </c>
      <c r="AS47" s="113">
        <f t="shared" si="68"/>
        <v>3</v>
      </c>
      <c r="AT47" s="102">
        <v>1</v>
      </c>
      <c r="AU47" s="98">
        <v>0</v>
      </c>
      <c r="AV47" s="98">
        <v>1</v>
      </c>
      <c r="AW47" s="113">
        <f t="shared" si="69"/>
        <v>2</v>
      </c>
      <c r="AX47" s="114">
        <f t="shared" si="70"/>
        <v>20</v>
      </c>
      <c r="AY47" s="115">
        <f t="shared" si="71"/>
        <v>0.95238095238095233</v>
      </c>
      <c r="AZ47" s="89" t="s">
        <v>94</v>
      </c>
      <c r="BA47" s="95" t="s">
        <v>208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51"/>
        <v>44</v>
      </c>
      <c r="B48" s="82" t="s">
        <v>100</v>
      </c>
      <c r="C48" s="129">
        <v>80</v>
      </c>
      <c r="D48" s="132">
        <v>97</v>
      </c>
      <c r="E48" s="99">
        <f t="shared" si="52"/>
        <v>1</v>
      </c>
      <c r="F48" s="129">
        <v>2575</v>
      </c>
      <c r="G48" s="132">
        <v>2609</v>
      </c>
      <c r="H48" s="100">
        <f t="shared" si="53"/>
        <v>1</v>
      </c>
      <c r="I48" s="129">
        <v>72</v>
      </c>
      <c r="J48" s="132">
        <v>72</v>
      </c>
      <c r="K48" s="101">
        <f t="shared" si="72"/>
        <v>1</v>
      </c>
      <c r="L48" s="132">
        <v>3876</v>
      </c>
      <c r="M48" s="132">
        <v>92</v>
      </c>
      <c r="N48" s="103">
        <f t="shared" si="28"/>
        <v>1</v>
      </c>
      <c r="O48" s="132">
        <v>823</v>
      </c>
      <c r="P48" s="103">
        <f t="shared" si="49"/>
        <v>1</v>
      </c>
      <c r="Q48" s="130">
        <v>2386</v>
      </c>
      <c r="R48" s="136">
        <v>2759</v>
      </c>
      <c r="S48" s="132">
        <v>2759</v>
      </c>
      <c r="T48" s="132">
        <v>2759</v>
      </c>
      <c r="U48" s="131">
        <v>2</v>
      </c>
      <c r="V48" s="128">
        <f t="shared" si="54"/>
        <v>115.63285834031852</v>
      </c>
      <c r="W48" s="103">
        <f t="shared" si="55"/>
        <v>2</v>
      </c>
      <c r="X48" s="104">
        <f t="shared" si="56"/>
        <v>7</v>
      </c>
      <c r="Y48" s="132">
        <v>96</v>
      </c>
      <c r="Z48" s="105">
        <f t="shared" si="57"/>
        <v>2</v>
      </c>
      <c r="AA48" s="132">
        <v>92</v>
      </c>
      <c r="AB48" s="106">
        <f t="shared" si="58"/>
        <v>2</v>
      </c>
      <c r="AC48" s="132">
        <v>202073</v>
      </c>
      <c r="AD48" s="105">
        <f t="shared" si="59"/>
        <v>1</v>
      </c>
      <c r="AE48" s="132">
        <v>62914</v>
      </c>
      <c r="AF48" s="107">
        <f t="shared" si="60"/>
        <v>1</v>
      </c>
      <c r="AG48" s="132">
        <v>99</v>
      </c>
      <c r="AH48" s="106">
        <f t="shared" si="61"/>
        <v>1</v>
      </c>
      <c r="AI48" s="108">
        <f t="shared" si="62"/>
        <v>7</v>
      </c>
      <c r="AJ48" s="132">
        <v>40279</v>
      </c>
      <c r="AK48" s="109">
        <f t="shared" si="39"/>
        <v>10.391898864809081</v>
      </c>
      <c r="AL48" s="110">
        <f t="shared" si="63"/>
        <v>1</v>
      </c>
      <c r="AM48" s="132">
        <v>28894</v>
      </c>
      <c r="AN48" s="98">
        <f t="shared" si="64"/>
        <v>11.074741280183979</v>
      </c>
      <c r="AO48" s="111">
        <f t="shared" si="65"/>
        <v>1</v>
      </c>
      <c r="AP48" s="132">
        <v>8302</v>
      </c>
      <c r="AQ48" s="98">
        <f t="shared" si="66"/>
        <v>85.587628865979383</v>
      </c>
      <c r="AR48" s="112">
        <f t="shared" si="67"/>
        <v>1</v>
      </c>
      <c r="AS48" s="113">
        <f t="shared" si="68"/>
        <v>3</v>
      </c>
      <c r="AT48" s="102">
        <v>1</v>
      </c>
      <c r="AU48" s="98">
        <v>1</v>
      </c>
      <c r="AV48" s="98">
        <v>1</v>
      </c>
      <c r="AW48" s="113">
        <f t="shared" si="69"/>
        <v>3</v>
      </c>
      <c r="AX48" s="114">
        <f t="shared" si="70"/>
        <v>20</v>
      </c>
      <c r="AY48" s="115">
        <f t="shared" si="71"/>
        <v>0.95238095238095233</v>
      </c>
      <c r="AZ48" s="89" t="s">
        <v>100</v>
      </c>
      <c r="BA48" s="95" t="s">
        <v>214</v>
      </c>
      <c r="BB48" s="17"/>
      <c r="BC48" s="17"/>
      <c r="BD48" s="17"/>
    </row>
    <row r="49" spans="1:58" s="18" customFormat="1" x14ac:dyDescent="0.2">
      <c r="A49" s="36">
        <f t="shared" si="51"/>
        <v>45</v>
      </c>
      <c r="B49" s="82" t="s">
        <v>102</v>
      </c>
      <c r="C49" s="129">
        <v>18</v>
      </c>
      <c r="D49" s="132">
        <v>18</v>
      </c>
      <c r="E49" s="99">
        <f t="shared" si="52"/>
        <v>1</v>
      </c>
      <c r="F49" s="129">
        <v>534</v>
      </c>
      <c r="G49" s="132">
        <v>522</v>
      </c>
      <c r="H49" s="100">
        <f t="shared" si="53"/>
        <v>1</v>
      </c>
      <c r="I49" s="129">
        <v>22</v>
      </c>
      <c r="J49" s="132">
        <v>22</v>
      </c>
      <c r="K49" s="101">
        <f t="shared" si="72"/>
        <v>1</v>
      </c>
      <c r="L49" s="132">
        <v>429</v>
      </c>
      <c r="M49" s="132">
        <v>66</v>
      </c>
      <c r="N49" s="134">
        <v>2</v>
      </c>
      <c r="O49" s="132">
        <v>112</v>
      </c>
      <c r="P49" s="133">
        <v>1</v>
      </c>
      <c r="Q49" s="130">
        <v>476</v>
      </c>
      <c r="R49" s="136">
        <v>580</v>
      </c>
      <c r="S49" s="132">
        <v>580</v>
      </c>
      <c r="T49" s="132">
        <v>580</v>
      </c>
      <c r="U49" s="132">
        <v>580</v>
      </c>
      <c r="V49" s="128">
        <f t="shared" si="54"/>
        <v>121.84873949579831</v>
      </c>
      <c r="W49" s="103">
        <f t="shared" si="55"/>
        <v>2</v>
      </c>
      <c r="X49" s="104">
        <f t="shared" si="56"/>
        <v>8</v>
      </c>
      <c r="Y49" s="132">
        <v>96</v>
      </c>
      <c r="Z49" s="105">
        <f t="shared" si="57"/>
        <v>2</v>
      </c>
      <c r="AA49" s="132">
        <v>96</v>
      </c>
      <c r="AB49" s="106">
        <f t="shared" si="58"/>
        <v>2</v>
      </c>
      <c r="AC49" s="132">
        <v>31741</v>
      </c>
      <c r="AD49" s="105">
        <f t="shared" si="59"/>
        <v>1</v>
      </c>
      <c r="AE49" s="132">
        <v>8800</v>
      </c>
      <c r="AF49" s="107">
        <f t="shared" si="60"/>
        <v>1</v>
      </c>
      <c r="AG49" s="132">
        <v>100</v>
      </c>
      <c r="AH49" s="106">
        <f t="shared" si="61"/>
        <v>1</v>
      </c>
      <c r="AI49" s="108">
        <f t="shared" si="62"/>
        <v>7</v>
      </c>
      <c r="AJ49" s="132">
        <v>11</v>
      </c>
      <c r="AK49" s="109">
        <v>8</v>
      </c>
      <c r="AL49" s="110">
        <f t="shared" si="63"/>
        <v>1</v>
      </c>
      <c r="AM49" s="132">
        <v>192</v>
      </c>
      <c r="AN49" s="98">
        <f t="shared" si="64"/>
        <v>0.36781609195402298</v>
      </c>
      <c r="AO49" s="111">
        <f t="shared" si="65"/>
        <v>0</v>
      </c>
      <c r="AP49" s="132">
        <v>1185</v>
      </c>
      <c r="AQ49" s="98">
        <f t="shared" si="66"/>
        <v>65.833333333333329</v>
      </c>
      <c r="AR49" s="112">
        <f t="shared" si="67"/>
        <v>1</v>
      </c>
      <c r="AS49" s="113">
        <f t="shared" si="68"/>
        <v>2</v>
      </c>
      <c r="AT49" s="102">
        <v>1</v>
      </c>
      <c r="AU49" s="98">
        <v>1</v>
      </c>
      <c r="AV49" s="98">
        <v>1</v>
      </c>
      <c r="AW49" s="113">
        <f t="shared" si="69"/>
        <v>3</v>
      </c>
      <c r="AX49" s="114">
        <f t="shared" si="70"/>
        <v>20</v>
      </c>
      <c r="AY49" s="115">
        <f t="shared" si="71"/>
        <v>0.95238095238095233</v>
      </c>
      <c r="AZ49" s="89" t="s">
        <v>102</v>
      </c>
      <c r="BA49" s="95" t="s">
        <v>216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51"/>
        <v>46</v>
      </c>
      <c r="B50" s="82" t="s">
        <v>20</v>
      </c>
      <c r="C50" s="129">
        <v>54</v>
      </c>
      <c r="D50" s="132">
        <v>60</v>
      </c>
      <c r="E50" s="99">
        <f t="shared" si="52"/>
        <v>1</v>
      </c>
      <c r="F50" s="129">
        <v>1097</v>
      </c>
      <c r="G50" s="132">
        <v>1110</v>
      </c>
      <c r="H50" s="100">
        <f t="shared" si="53"/>
        <v>1</v>
      </c>
      <c r="I50" s="129">
        <v>40</v>
      </c>
      <c r="J50" s="132">
        <v>40</v>
      </c>
      <c r="K50" s="101">
        <f t="shared" si="72"/>
        <v>1</v>
      </c>
      <c r="L50" s="132">
        <v>1531</v>
      </c>
      <c r="M50" s="132">
        <v>94</v>
      </c>
      <c r="N50" s="103">
        <f t="shared" ref="N50:N93" si="73">IF(M50&gt;=95,2,IF(M50&gt;=85,1,0))</f>
        <v>1</v>
      </c>
      <c r="O50" s="132">
        <v>1082</v>
      </c>
      <c r="P50" s="103">
        <f t="shared" ref="P50:P93" si="74">IF(O50&gt;=200,1,0)</f>
        <v>1</v>
      </c>
      <c r="Q50" s="130">
        <v>1354</v>
      </c>
      <c r="R50" s="136">
        <v>1617</v>
      </c>
      <c r="S50" s="132">
        <v>1617</v>
      </c>
      <c r="T50" s="132">
        <v>1617</v>
      </c>
      <c r="U50" s="131">
        <v>4</v>
      </c>
      <c r="V50" s="128">
        <f t="shared" si="54"/>
        <v>119.42392909896603</v>
      </c>
      <c r="W50" s="103">
        <f t="shared" si="55"/>
        <v>2</v>
      </c>
      <c r="X50" s="104">
        <f t="shared" si="56"/>
        <v>7</v>
      </c>
      <c r="Y50" s="132">
        <v>97</v>
      </c>
      <c r="Z50" s="105">
        <f t="shared" si="57"/>
        <v>2</v>
      </c>
      <c r="AA50" s="132">
        <v>97</v>
      </c>
      <c r="AB50" s="106">
        <f t="shared" si="58"/>
        <v>2</v>
      </c>
      <c r="AC50" s="132">
        <v>101594</v>
      </c>
      <c r="AD50" s="105">
        <f t="shared" si="59"/>
        <v>1</v>
      </c>
      <c r="AE50" s="132">
        <v>26307</v>
      </c>
      <c r="AF50" s="107">
        <f t="shared" si="60"/>
        <v>1</v>
      </c>
      <c r="AG50" s="132">
        <v>100</v>
      </c>
      <c r="AH50" s="106">
        <f t="shared" si="61"/>
        <v>1</v>
      </c>
      <c r="AI50" s="108">
        <f t="shared" si="62"/>
        <v>7</v>
      </c>
      <c r="AJ50" s="132">
        <v>21543</v>
      </c>
      <c r="AK50" s="109">
        <f t="shared" ref="AK50:AK93" si="75">AJ50/L50</f>
        <v>14.071195297191379</v>
      </c>
      <c r="AL50" s="110">
        <f t="shared" si="63"/>
        <v>1</v>
      </c>
      <c r="AM50" s="132">
        <v>10858</v>
      </c>
      <c r="AN50" s="98">
        <f t="shared" si="64"/>
        <v>9.781981981981982</v>
      </c>
      <c r="AO50" s="111">
        <f t="shared" si="65"/>
        <v>1</v>
      </c>
      <c r="AP50" s="132">
        <v>5617</v>
      </c>
      <c r="AQ50" s="98">
        <f t="shared" si="66"/>
        <v>93.61666666666666</v>
      </c>
      <c r="AR50" s="112">
        <f t="shared" si="67"/>
        <v>1</v>
      </c>
      <c r="AS50" s="113">
        <f t="shared" si="68"/>
        <v>3</v>
      </c>
      <c r="AT50" s="102">
        <v>1</v>
      </c>
      <c r="AU50" s="137">
        <v>0</v>
      </c>
      <c r="AV50" s="98">
        <v>1</v>
      </c>
      <c r="AW50" s="113">
        <f t="shared" si="69"/>
        <v>2</v>
      </c>
      <c r="AX50" s="114">
        <f t="shared" si="70"/>
        <v>19</v>
      </c>
      <c r="AY50" s="115">
        <f t="shared" si="71"/>
        <v>0.90476190476190477</v>
      </c>
      <c r="AZ50" s="89" t="s">
        <v>20</v>
      </c>
      <c r="BA50" s="96" t="s">
        <v>134</v>
      </c>
      <c r="BE50" s="17"/>
      <c r="BF50" s="17"/>
    </row>
    <row r="51" spans="1:58" s="18" customFormat="1" hidden="1" x14ac:dyDescent="0.2">
      <c r="A51" s="36">
        <f t="shared" si="51"/>
        <v>47</v>
      </c>
      <c r="B51" s="82" t="s">
        <v>29</v>
      </c>
      <c r="C51" s="129">
        <v>64</v>
      </c>
      <c r="D51" s="132">
        <v>78</v>
      </c>
      <c r="E51" s="99">
        <f t="shared" si="52"/>
        <v>1</v>
      </c>
      <c r="F51" s="129">
        <v>1147</v>
      </c>
      <c r="G51" s="132">
        <v>1139</v>
      </c>
      <c r="H51" s="100">
        <f t="shared" si="53"/>
        <v>1</v>
      </c>
      <c r="I51" s="129">
        <v>40</v>
      </c>
      <c r="J51" s="132">
        <v>40</v>
      </c>
      <c r="K51" s="101">
        <f t="shared" si="72"/>
        <v>1</v>
      </c>
      <c r="L51" s="132">
        <v>1268</v>
      </c>
      <c r="M51" s="132">
        <v>100</v>
      </c>
      <c r="N51" s="103">
        <f t="shared" si="73"/>
        <v>2</v>
      </c>
      <c r="O51" s="132">
        <v>539</v>
      </c>
      <c r="P51" s="103">
        <f t="shared" si="74"/>
        <v>1</v>
      </c>
      <c r="Q51" s="130">
        <v>1327</v>
      </c>
      <c r="R51" s="136">
        <v>1565</v>
      </c>
      <c r="S51" s="132">
        <v>1566</v>
      </c>
      <c r="T51" s="132">
        <v>1566</v>
      </c>
      <c r="U51" s="132">
        <v>1566</v>
      </c>
      <c r="V51" s="128">
        <f t="shared" si="54"/>
        <v>117.93519216277318</v>
      </c>
      <c r="W51" s="103">
        <f t="shared" si="55"/>
        <v>2</v>
      </c>
      <c r="X51" s="104">
        <f t="shared" si="56"/>
        <v>8</v>
      </c>
      <c r="Y51" s="132">
        <v>100</v>
      </c>
      <c r="Z51" s="105">
        <f t="shared" si="57"/>
        <v>2</v>
      </c>
      <c r="AA51" s="132">
        <v>100</v>
      </c>
      <c r="AB51" s="106">
        <f t="shared" si="58"/>
        <v>2</v>
      </c>
      <c r="AC51" s="132">
        <v>102321</v>
      </c>
      <c r="AD51" s="105">
        <f t="shared" si="59"/>
        <v>1</v>
      </c>
      <c r="AE51" s="132">
        <v>29624</v>
      </c>
      <c r="AF51" s="107">
        <f t="shared" si="60"/>
        <v>1</v>
      </c>
      <c r="AG51" s="132">
        <v>98</v>
      </c>
      <c r="AH51" s="106">
        <f t="shared" si="61"/>
        <v>1</v>
      </c>
      <c r="AI51" s="108">
        <f t="shared" si="62"/>
        <v>7</v>
      </c>
      <c r="AJ51" s="132">
        <v>40100</v>
      </c>
      <c r="AK51" s="109">
        <f t="shared" si="75"/>
        <v>31.62460567823344</v>
      </c>
      <c r="AL51" s="110">
        <f t="shared" si="63"/>
        <v>1</v>
      </c>
      <c r="AM51" s="132">
        <v>5965</v>
      </c>
      <c r="AN51" s="98">
        <f t="shared" si="64"/>
        <v>5.2370500438981562</v>
      </c>
      <c r="AO51" s="111">
        <f t="shared" si="65"/>
        <v>0</v>
      </c>
      <c r="AP51" s="132">
        <v>6047</v>
      </c>
      <c r="AQ51" s="98">
        <f t="shared" si="66"/>
        <v>77.525641025641022</v>
      </c>
      <c r="AR51" s="112">
        <f t="shared" si="67"/>
        <v>1</v>
      </c>
      <c r="AS51" s="113">
        <f t="shared" si="68"/>
        <v>2</v>
      </c>
      <c r="AT51" s="102">
        <v>1</v>
      </c>
      <c r="AU51" s="137">
        <v>0</v>
      </c>
      <c r="AV51" s="98">
        <v>1</v>
      </c>
      <c r="AW51" s="113">
        <f t="shared" si="69"/>
        <v>2</v>
      </c>
      <c r="AX51" s="114">
        <f t="shared" si="70"/>
        <v>19</v>
      </c>
      <c r="AY51" s="115">
        <f t="shared" si="71"/>
        <v>0.90476190476190477</v>
      </c>
      <c r="AZ51" s="89" t="s">
        <v>29</v>
      </c>
      <c r="BA51" s="96" t="s">
        <v>143</v>
      </c>
    </row>
    <row r="52" spans="1:58" s="18" customFormat="1" hidden="1" x14ac:dyDescent="0.2">
      <c r="A52" s="36">
        <f t="shared" si="51"/>
        <v>48</v>
      </c>
      <c r="B52" s="82" t="s">
        <v>34</v>
      </c>
      <c r="C52" s="129">
        <v>45</v>
      </c>
      <c r="D52" s="132">
        <v>56</v>
      </c>
      <c r="E52" s="99">
        <f t="shared" si="52"/>
        <v>1</v>
      </c>
      <c r="F52" s="129">
        <v>1056</v>
      </c>
      <c r="G52" s="132">
        <v>1068</v>
      </c>
      <c r="H52" s="100">
        <f t="shared" si="53"/>
        <v>1</v>
      </c>
      <c r="I52" s="129">
        <v>37</v>
      </c>
      <c r="J52" s="132">
        <v>37</v>
      </c>
      <c r="K52" s="101">
        <f t="shared" si="72"/>
        <v>1</v>
      </c>
      <c r="L52" s="132">
        <v>1375</v>
      </c>
      <c r="M52" s="132">
        <v>100</v>
      </c>
      <c r="N52" s="103">
        <f t="shared" si="73"/>
        <v>2</v>
      </c>
      <c r="O52" s="132">
        <v>588</v>
      </c>
      <c r="P52" s="103">
        <f t="shared" si="74"/>
        <v>1</v>
      </c>
      <c r="Q52" s="130">
        <v>1187.5</v>
      </c>
      <c r="R52" s="136">
        <v>1380</v>
      </c>
      <c r="S52" s="131">
        <v>1135</v>
      </c>
      <c r="T52" s="132">
        <v>1135</v>
      </c>
      <c r="U52" s="132">
        <v>1135</v>
      </c>
      <c r="V52" s="128">
        <f t="shared" si="54"/>
        <v>116.21052631578948</v>
      </c>
      <c r="W52" s="103">
        <f t="shared" si="55"/>
        <v>2</v>
      </c>
      <c r="X52" s="104">
        <f t="shared" si="56"/>
        <v>8</v>
      </c>
      <c r="Y52" s="132">
        <v>99</v>
      </c>
      <c r="Z52" s="105">
        <f t="shared" si="57"/>
        <v>2</v>
      </c>
      <c r="AA52" s="132">
        <v>99</v>
      </c>
      <c r="AB52" s="106">
        <f t="shared" si="58"/>
        <v>2</v>
      </c>
      <c r="AC52" s="132">
        <v>80024</v>
      </c>
      <c r="AD52" s="105">
        <f t="shared" si="59"/>
        <v>1</v>
      </c>
      <c r="AE52" s="132">
        <v>29415</v>
      </c>
      <c r="AF52" s="107">
        <f t="shared" si="60"/>
        <v>1</v>
      </c>
      <c r="AG52" s="132">
        <v>99</v>
      </c>
      <c r="AH52" s="106">
        <f t="shared" si="61"/>
        <v>1</v>
      </c>
      <c r="AI52" s="108">
        <f t="shared" si="62"/>
        <v>7</v>
      </c>
      <c r="AJ52" s="132">
        <v>21833</v>
      </c>
      <c r="AK52" s="109">
        <f t="shared" si="75"/>
        <v>15.878545454545455</v>
      </c>
      <c r="AL52" s="110">
        <f t="shared" si="63"/>
        <v>1</v>
      </c>
      <c r="AM52" s="132">
        <v>12864</v>
      </c>
      <c r="AN52" s="98">
        <f t="shared" si="64"/>
        <v>12.044943820224718</v>
      </c>
      <c r="AO52" s="111">
        <f t="shared" si="65"/>
        <v>1</v>
      </c>
      <c r="AP52" s="132">
        <v>3176</v>
      </c>
      <c r="AQ52" s="98">
        <f t="shared" si="66"/>
        <v>56.714285714285715</v>
      </c>
      <c r="AR52" s="112">
        <f t="shared" si="67"/>
        <v>1</v>
      </c>
      <c r="AS52" s="113">
        <f t="shared" si="68"/>
        <v>3</v>
      </c>
      <c r="AT52" s="102">
        <v>1</v>
      </c>
      <c r="AU52" s="137">
        <v>0</v>
      </c>
      <c r="AV52" s="98">
        <v>0</v>
      </c>
      <c r="AW52" s="113">
        <f t="shared" si="69"/>
        <v>1</v>
      </c>
      <c r="AX52" s="114">
        <f t="shared" si="70"/>
        <v>19</v>
      </c>
      <c r="AY52" s="115">
        <f t="shared" si="71"/>
        <v>0.90476190476190477</v>
      </c>
      <c r="AZ52" s="89" t="s">
        <v>34</v>
      </c>
      <c r="BA52" s="97" t="s">
        <v>148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51"/>
        <v>49</v>
      </c>
      <c r="B53" s="82" t="s">
        <v>40</v>
      </c>
      <c r="C53" s="129">
        <v>39</v>
      </c>
      <c r="D53" s="132">
        <v>39</v>
      </c>
      <c r="E53" s="99">
        <f t="shared" si="52"/>
        <v>1</v>
      </c>
      <c r="F53" s="129">
        <v>675</v>
      </c>
      <c r="G53" s="132">
        <v>696</v>
      </c>
      <c r="H53" s="100">
        <f t="shared" si="53"/>
        <v>1</v>
      </c>
      <c r="I53" s="129">
        <v>23</v>
      </c>
      <c r="J53" s="132">
        <v>23</v>
      </c>
      <c r="K53" s="101">
        <f t="shared" si="72"/>
        <v>1</v>
      </c>
      <c r="L53" s="132">
        <v>835</v>
      </c>
      <c r="M53" s="132">
        <v>97</v>
      </c>
      <c r="N53" s="103">
        <f t="shared" si="73"/>
        <v>2</v>
      </c>
      <c r="O53" s="132">
        <v>381</v>
      </c>
      <c r="P53" s="103">
        <f t="shared" si="74"/>
        <v>1</v>
      </c>
      <c r="Q53" s="130">
        <v>760</v>
      </c>
      <c r="R53" s="136">
        <v>887</v>
      </c>
      <c r="S53" s="132">
        <v>887</v>
      </c>
      <c r="T53" s="132">
        <v>887</v>
      </c>
      <c r="U53" s="132">
        <v>887</v>
      </c>
      <c r="V53" s="128">
        <f t="shared" si="54"/>
        <v>116.71052631578948</v>
      </c>
      <c r="W53" s="103">
        <f t="shared" si="55"/>
        <v>2</v>
      </c>
      <c r="X53" s="104">
        <f t="shared" si="56"/>
        <v>8</v>
      </c>
      <c r="Y53" s="132">
        <v>98</v>
      </c>
      <c r="Z53" s="105">
        <f t="shared" si="57"/>
        <v>2</v>
      </c>
      <c r="AA53" s="132">
        <v>97</v>
      </c>
      <c r="AB53" s="106">
        <f t="shared" si="58"/>
        <v>2</v>
      </c>
      <c r="AC53" s="132">
        <v>54055</v>
      </c>
      <c r="AD53" s="105">
        <f t="shared" si="59"/>
        <v>1</v>
      </c>
      <c r="AE53" s="132">
        <v>12932</v>
      </c>
      <c r="AF53" s="107">
        <f t="shared" si="60"/>
        <v>1</v>
      </c>
      <c r="AG53" s="132">
        <v>99</v>
      </c>
      <c r="AH53" s="106">
        <f t="shared" si="61"/>
        <v>1</v>
      </c>
      <c r="AI53" s="108">
        <f t="shared" si="62"/>
        <v>7</v>
      </c>
      <c r="AJ53" s="132">
        <v>4737</v>
      </c>
      <c r="AK53" s="109">
        <f t="shared" si="75"/>
        <v>5.6730538922155684</v>
      </c>
      <c r="AL53" s="110">
        <f t="shared" si="63"/>
        <v>0</v>
      </c>
      <c r="AM53" s="132">
        <v>1769</v>
      </c>
      <c r="AN53" s="98">
        <f t="shared" si="64"/>
        <v>2.5416666666666665</v>
      </c>
      <c r="AO53" s="111">
        <f t="shared" si="65"/>
        <v>0</v>
      </c>
      <c r="AP53" s="132">
        <v>1863</v>
      </c>
      <c r="AQ53" s="98">
        <f t="shared" si="66"/>
        <v>47.769230769230766</v>
      </c>
      <c r="AR53" s="112">
        <f t="shared" si="67"/>
        <v>1</v>
      </c>
      <c r="AS53" s="113">
        <f t="shared" si="68"/>
        <v>1</v>
      </c>
      <c r="AT53" s="102">
        <v>1</v>
      </c>
      <c r="AU53" s="98">
        <v>1</v>
      </c>
      <c r="AV53" s="98">
        <v>1</v>
      </c>
      <c r="AW53" s="113">
        <f t="shared" si="69"/>
        <v>3</v>
      </c>
      <c r="AX53" s="114">
        <f t="shared" si="70"/>
        <v>19</v>
      </c>
      <c r="AY53" s="115">
        <f t="shared" si="71"/>
        <v>0.90476190476190477</v>
      </c>
      <c r="AZ53" s="89" t="s">
        <v>40</v>
      </c>
      <c r="BA53" s="95" t="s">
        <v>154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51"/>
        <v>50</v>
      </c>
      <c r="B54" s="82" t="s">
        <v>46</v>
      </c>
      <c r="C54" s="129">
        <v>44</v>
      </c>
      <c r="D54" s="132">
        <v>51</v>
      </c>
      <c r="E54" s="99">
        <f t="shared" si="52"/>
        <v>1</v>
      </c>
      <c r="F54" s="129">
        <v>939</v>
      </c>
      <c r="G54" s="132">
        <v>937</v>
      </c>
      <c r="H54" s="100">
        <f t="shared" si="53"/>
        <v>1</v>
      </c>
      <c r="I54" s="129">
        <v>34</v>
      </c>
      <c r="J54" s="132">
        <v>34</v>
      </c>
      <c r="K54" s="101">
        <f t="shared" si="72"/>
        <v>1</v>
      </c>
      <c r="L54" s="132">
        <v>1279</v>
      </c>
      <c r="M54" s="132">
        <v>98</v>
      </c>
      <c r="N54" s="103">
        <f t="shared" si="73"/>
        <v>2</v>
      </c>
      <c r="O54" s="132">
        <v>991</v>
      </c>
      <c r="P54" s="103">
        <f t="shared" si="74"/>
        <v>1</v>
      </c>
      <c r="Q54" s="130">
        <v>1169</v>
      </c>
      <c r="R54" s="136">
        <v>1359</v>
      </c>
      <c r="S54" s="132">
        <v>1359</v>
      </c>
      <c r="T54" s="132">
        <v>1359</v>
      </c>
      <c r="U54" s="132">
        <v>1359</v>
      </c>
      <c r="V54" s="128">
        <f t="shared" si="54"/>
        <v>116.25320786997433</v>
      </c>
      <c r="W54" s="103">
        <f t="shared" si="55"/>
        <v>2</v>
      </c>
      <c r="X54" s="104">
        <f t="shared" si="56"/>
        <v>8</v>
      </c>
      <c r="Y54" s="132">
        <v>97</v>
      </c>
      <c r="Z54" s="105">
        <f t="shared" si="57"/>
        <v>2</v>
      </c>
      <c r="AA54" s="132">
        <v>97</v>
      </c>
      <c r="AB54" s="106">
        <f t="shared" si="58"/>
        <v>2</v>
      </c>
      <c r="AC54" s="132">
        <v>80821</v>
      </c>
      <c r="AD54" s="105">
        <f t="shared" si="59"/>
        <v>1</v>
      </c>
      <c r="AE54" s="132">
        <v>28695</v>
      </c>
      <c r="AF54" s="107">
        <f t="shared" si="60"/>
        <v>1</v>
      </c>
      <c r="AG54" s="132">
        <v>99</v>
      </c>
      <c r="AH54" s="106">
        <f t="shared" si="61"/>
        <v>1</v>
      </c>
      <c r="AI54" s="108">
        <f t="shared" si="62"/>
        <v>7</v>
      </c>
      <c r="AJ54" s="132">
        <v>9300</v>
      </c>
      <c r="AK54" s="109">
        <f t="shared" si="75"/>
        <v>7.2713057075840499</v>
      </c>
      <c r="AL54" s="110">
        <f t="shared" si="63"/>
        <v>0</v>
      </c>
      <c r="AM54" s="132">
        <v>7265</v>
      </c>
      <c r="AN54" s="98">
        <f t="shared" si="64"/>
        <v>7.7534685165421555</v>
      </c>
      <c r="AO54" s="111">
        <f t="shared" si="65"/>
        <v>1</v>
      </c>
      <c r="AP54" s="132">
        <v>3275</v>
      </c>
      <c r="AQ54" s="98">
        <f t="shared" si="66"/>
        <v>64.215686274509807</v>
      </c>
      <c r="AR54" s="112">
        <f t="shared" si="67"/>
        <v>1</v>
      </c>
      <c r="AS54" s="113">
        <f t="shared" si="68"/>
        <v>2</v>
      </c>
      <c r="AT54" s="102">
        <v>1</v>
      </c>
      <c r="AU54" s="98">
        <v>0</v>
      </c>
      <c r="AV54" s="98">
        <v>1</v>
      </c>
      <c r="AW54" s="113">
        <f t="shared" si="69"/>
        <v>2</v>
      </c>
      <c r="AX54" s="114">
        <f t="shared" si="70"/>
        <v>19</v>
      </c>
      <c r="AY54" s="115">
        <f t="shared" si="71"/>
        <v>0.90476190476190477</v>
      </c>
      <c r="AZ54" s="89" t="s">
        <v>46</v>
      </c>
      <c r="BA54" s="96" t="s">
        <v>160</v>
      </c>
      <c r="BB54" s="18"/>
      <c r="BC54" s="18"/>
      <c r="BD54" s="18"/>
    </row>
    <row r="55" spans="1:58" s="17" customFormat="1" hidden="1" x14ac:dyDescent="0.2">
      <c r="A55" s="36">
        <f t="shared" si="51"/>
        <v>51</v>
      </c>
      <c r="B55" s="82" t="s">
        <v>47</v>
      </c>
      <c r="C55" s="129">
        <v>35</v>
      </c>
      <c r="D55" s="132">
        <v>34</v>
      </c>
      <c r="E55" s="99">
        <f t="shared" si="52"/>
        <v>1</v>
      </c>
      <c r="F55" s="129">
        <v>571</v>
      </c>
      <c r="G55" s="132">
        <v>582</v>
      </c>
      <c r="H55" s="100">
        <f t="shared" si="53"/>
        <v>1</v>
      </c>
      <c r="I55" s="129">
        <v>22</v>
      </c>
      <c r="J55" s="132">
        <v>22</v>
      </c>
      <c r="K55" s="101">
        <f t="shared" si="72"/>
        <v>1</v>
      </c>
      <c r="L55" s="132">
        <v>588</v>
      </c>
      <c r="M55" s="132">
        <v>100</v>
      </c>
      <c r="N55" s="103">
        <f t="shared" si="73"/>
        <v>2</v>
      </c>
      <c r="O55" s="132">
        <v>316</v>
      </c>
      <c r="P55" s="103">
        <f t="shared" si="74"/>
        <v>1</v>
      </c>
      <c r="Q55" s="130">
        <v>706.5</v>
      </c>
      <c r="R55" s="136">
        <v>818</v>
      </c>
      <c r="S55" s="132">
        <v>818</v>
      </c>
      <c r="T55" s="132">
        <v>818</v>
      </c>
      <c r="U55" s="132">
        <v>818</v>
      </c>
      <c r="V55" s="128">
        <f t="shared" si="54"/>
        <v>115.78202406227884</v>
      </c>
      <c r="W55" s="103">
        <f t="shared" si="55"/>
        <v>2</v>
      </c>
      <c r="X55" s="104">
        <f t="shared" si="56"/>
        <v>8</v>
      </c>
      <c r="Y55" s="132">
        <v>100</v>
      </c>
      <c r="Z55" s="105">
        <f t="shared" si="57"/>
        <v>2</v>
      </c>
      <c r="AA55" s="132">
        <v>100</v>
      </c>
      <c r="AB55" s="106">
        <f t="shared" si="58"/>
        <v>2</v>
      </c>
      <c r="AC55" s="132">
        <v>44811</v>
      </c>
      <c r="AD55" s="105">
        <f t="shared" si="59"/>
        <v>1</v>
      </c>
      <c r="AE55" s="132">
        <v>18261</v>
      </c>
      <c r="AF55" s="107">
        <f t="shared" si="60"/>
        <v>1</v>
      </c>
      <c r="AG55" s="132">
        <v>96</v>
      </c>
      <c r="AH55" s="106">
        <f t="shared" si="61"/>
        <v>1</v>
      </c>
      <c r="AI55" s="108">
        <f t="shared" si="62"/>
        <v>7</v>
      </c>
      <c r="AJ55" s="132">
        <v>3151</v>
      </c>
      <c r="AK55" s="109">
        <f t="shared" si="75"/>
        <v>5.3588435374149661</v>
      </c>
      <c r="AL55" s="110">
        <f t="shared" si="63"/>
        <v>0</v>
      </c>
      <c r="AM55" s="132">
        <v>5196</v>
      </c>
      <c r="AN55" s="98">
        <f t="shared" si="64"/>
        <v>8.927835051546392</v>
      </c>
      <c r="AO55" s="111">
        <f t="shared" si="65"/>
        <v>1</v>
      </c>
      <c r="AP55" s="132">
        <v>3008</v>
      </c>
      <c r="AQ55" s="98">
        <f t="shared" si="66"/>
        <v>88.470588235294116</v>
      </c>
      <c r="AR55" s="112">
        <f t="shared" si="67"/>
        <v>1</v>
      </c>
      <c r="AS55" s="113">
        <f t="shared" si="68"/>
        <v>2</v>
      </c>
      <c r="AT55" s="102">
        <v>1</v>
      </c>
      <c r="AU55" s="98">
        <v>0</v>
      </c>
      <c r="AV55" s="98">
        <v>1</v>
      </c>
      <c r="AW55" s="113">
        <f t="shared" si="69"/>
        <v>2</v>
      </c>
      <c r="AX55" s="114">
        <f t="shared" si="70"/>
        <v>19</v>
      </c>
      <c r="AY55" s="115">
        <f t="shared" si="71"/>
        <v>0.90476190476190477</v>
      </c>
      <c r="AZ55" s="89" t="s">
        <v>47</v>
      </c>
      <c r="BA55" s="95" t="s">
        <v>161</v>
      </c>
      <c r="BE55" s="18"/>
      <c r="BF55" s="18"/>
    </row>
    <row r="56" spans="1:58" s="20" customFormat="1" ht="16.5" hidden="1" customHeight="1" x14ac:dyDescent="0.2">
      <c r="A56" s="36">
        <f t="shared" si="51"/>
        <v>52</v>
      </c>
      <c r="B56" s="82" t="s">
        <v>53</v>
      </c>
      <c r="C56" s="129">
        <v>57</v>
      </c>
      <c r="D56" s="132">
        <v>67</v>
      </c>
      <c r="E56" s="99">
        <f t="shared" si="52"/>
        <v>1</v>
      </c>
      <c r="F56" s="129">
        <v>1359</v>
      </c>
      <c r="G56" s="132">
        <v>1353</v>
      </c>
      <c r="H56" s="100">
        <f t="shared" si="53"/>
        <v>1</v>
      </c>
      <c r="I56" s="129">
        <v>47</v>
      </c>
      <c r="J56" s="132">
        <v>47</v>
      </c>
      <c r="K56" s="101">
        <f t="shared" si="72"/>
        <v>1</v>
      </c>
      <c r="L56" s="132">
        <v>2211</v>
      </c>
      <c r="M56" s="132">
        <v>98</v>
      </c>
      <c r="N56" s="103">
        <f t="shared" si="73"/>
        <v>2</v>
      </c>
      <c r="O56" s="132">
        <v>243</v>
      </c>
      <c r="P56" s="103">
        <f t="shared" si="74"/>
        <v>1</v>
      </c>
      <c r="Q56" s="130">
        <v>1574.5</v>
      </c>
      <c r="R56" s="136">
        <v>1745</v>
      </c>
      <c r="S56" s="131">
        <v>581</v>
      </c>
      <c r="T56" s="132">
        <v>581</v>
      </c>
      <c r="U56" s="132">
        <v>581</v>
      </c>
      <c r="V56" s="128">
        <f t="shared" si="54"/>
        <v>110.828834550651</v>
      </c>
      <c r="W56" s="103">
        <f t="shared" si="55"/>
        <v>2</v>
      </c>
      <c r="X56" s="104">
        <f t="shared" si="56"/>
        <v>8</v>
      </c>
      <c r="Y56" s="132">
        <v>98</v>
      </c>
      <c r="Z56" s="105">
        <f t="shared" si="57"/>
        <v>2</v>
      </c>
      <c r="AA56" s="132">
        <v>98</v>
      </c>
      <c r="AB56" s="106">
        <f t="shared" si="58"/>
        <v>2</v>
      </c>
      <c r="AC56" s="132">
        <v>111010</v>
      </c>
      <c r="AD56" s="105">
        <f t="shared" si="59"/>
        <v>1</v>
      </c>
      <c r="AE56" s="132">
        <v>33516</v>
      </c>
      <c r="AF56" s="107">
        <f t="shared" si="60"/>
        <v>1</v>
      </c>
      <c r="AG56" s="132">
        <v>99</v>
      </c>
      <c r="AH56" s="106">
        <f t="shared" si="61"/>
        <v>1</v>
      </c>
      <c r="AI56" s="108">
        <f t="shared" si="62"/>
        <v>7</v>
      </c>
      <c r="AJ56" s="132">
        <v>25014</v>
      </c>
      <c r="AK56" s="109">
        <f t="shared" si="75"/>
        <v>11.313432835820896</v>
      </c>
      <c r="AL56" s="110">
        <f t="shared" si="63"/>
        <v>1</v>
      </c>
      <c r="AM56" s="132">
        <v>5048</v>
      </c>
      <c r="AN56" s="98">
        <f t="shared" si="64"/>
        <v>3.7309682187730968</v>
      </c>
      <c r="AO56" s="111">
        <f t="shared" si="65"/>
        <v>0</v>
      </c>
      <c r="AP56" s="132">
        <v>5667</v>
      </c>
      <c r="AQ56" s="98">
        <f t="shared" si="66"/>
        <v>84.582089552238813</v>
      </c>
      <c r="AR56" s="112">
        <f t="shared" si="67"/>
        <v>1</v>
      </c>
      <c r="AS56" s="113">
        <f t="shared" si="68"/>
        <v>2</v>
      </c>
      <c r="AT56" s="102">
        <v>1</v>
      </c>
      <c r="AU56" s="98">
        <v>0</v>
      </c>
      <c r="AV56" s="98">
        <v>1</v>
      </c>
      <c r="AW56" s="113">
        <f t="shared" si="69"/>
        <v>2</v>
      </c>
      <c r="AX56" s="114">
        <f t="shared" si="70"/>
        <v>19</v>
      </c>
      <c r="AY56" s="115">
        <f t="shared" si="71"/>
        <v>0.90476190476190477</v>
      </c>
      <c r="AZ56" s="89" t="s">
        <v>53</v>
      </c>
      <c r="BA56" s="95" t="s">
        <v>167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51"/>
        <v>53</v>
      </c>
      <c r="B57" s="82" t="s">
        <v>56</v>
      </c>
      <c r="C57" s="129">
        <v>41</v>
      </c>
      <c r="D57" s="132">
        <v>49</v>
      </c>
      <c r="E57" s="99">
        <f t="shared" si="52"/>
        <v>1</v>
      </c>
      <c r="F57" s="129">
        <v>896</v>
      </c>
      <c r="G57" s="132">
        <v>906</v>
      </c>
      <c r="H57" s="100">
        <f t="shared" si="53"/>
        <v>1</v>
      </c>
      <c r="I57" s="129">
        <v>33</v>
      </c>
      <c r="J57" s="132">
        <v>33</v>
      </c>
      <c r="K57" s="101">
        <f t="shared" si="72"/>
        <v>1</v>
      </c>
      <c r="L57" s="132">
        <v>1000</v>
      </c>
      <c r="M57" s="132">
        <v>99</v>
      </c>
      <c r="N57" s="103">
        <f t="shared" si="73"/>
        <v>2</v>
      </c>
      <c r="O57" s="132">
        <v>334</v>
      </c>
      <c r="P57" s="103">
        <f t="shared" si="74"/>
        <v>1</v>
      </c>
      <c r="Q57" s="130">
        <v>1060</v>
      </c>
      <c r="R57" s="136">
        <v>1250</v>
      </c>
      <c r="S57" s="132">
        <v>1250</v>
      </c>
      <c r="T57" s="132">
        <v>1250</v>
      </c>
      <c r="U57" s="132">
        <v>1250</v>
      </c>
      <c r="V57" s="128">
        <f t="shared" si="54"/>
        <v>117.9245283018868</v>
      </c>
      <c r="W57" s="103">
        <f t="shared" si="55"/>
        <v>2</v>
      </c>
      <c r="X57" s="104">
        <f t="shared" si="56"/>
        <v>8</v>
      </c>
      <c r="Y57" s="132">
        <v>97</v>
      </c>
      <c r="Z57" s="105">
        <f t="shared" si="57"/>
        <v>2</v>
      </c>
      <c r="AA57" s="132">
        <v>95</v>
      </c>
      <c r="AB57" s="106">
        <f t="shared" si="58"/>
        <v>2</v>
      </c>
      <c r="AC57" s="132">
        <v>60375</v>
      </c>
      <c r="AD57" s="105">
        <f t="shared" si="59"/>
        <v>1</v>
      </c>
      <c r="AE57" s="132">
        <v>14624</v>
      </c>
      <c r="AF57" s="107">
        <f t="shared" si="60"/>
        <v>1</v>
      </c>
      <c r="AG57" s="132">
        <v>96</v>
      </c>
      <c r="AH57" s="106">
        <f t="shared" si="61"/>
        <v>1</v>
      </c>
      <c r="AI57" s="108">
        <f t="shared" si="62"/>
        <v>7</v>
      </c>
      <c r="AJ57" s="132">
        <v>11828</v>
      </c>
      <c r="AK57" s="109">
        <f t="shared" si="75"/>
        <v>11.827999999999999</v>
      </c>
      <c r="AL57" s="110">
        <f t="shared" si="63"/>
        <v>1</v>
      </c>
      <c r="AM57" s="132">
        <v>3602</v>
      </c>
      <c r="AN57" s="98">
        <f t="shared" si="64"/>
        <v>3.9757174392935983</v>
      </c>
      <c r="AO57" s="111">
        <f t="shared" si="65"/>
        <v>0</v>
      </c>
      <c r="AP57" s="132">
        <v>3396</v>
      </c>
      <c r="AQ57" s="98">
        <f t="shared" si="66"/>
        <v>69.306122448979593</v>
      </c>
      <c r="AR57" s="112">
        <f t="shared" si="67"/>
        <v>1</v>
      </c>
      <c r="AS57" s="113">
        <f t="shared" si="68"/>
        <v>2</v>
      </c>
      <c r="AT57" s="102">
        <v>1</v>
      </c>
      <c r="AU57" s="98">
        <v>0</v>
      </c>
      <c r="AV57" s="98">
        <v>1</v>
      </c>
      <c r="AW57" s="113">
        <f t="shared" si="69"/>
        <v>2</v>
      </c>
      <c r="AX57" s="114">
        <f t="shared" si="70"/>
        <v>19</v>
      </c>
      <c r="AY57" s="115">
        <f t="shared" si="71"/>
        <v>0.90476190476190477</v>
      </c>
      <c r="AZ57" s="89" t="s">
        <v>56</v>
      </c>
      <c r="BA57" s="95" t="s">
        <v>170</v>
      </c>
    </row>
    <row r="58" spans="1:58" s="17" customFormat="1" hidden="1" x14ac:dyDescent="0.2">
      <c r="A58" s="36">
        <f t="shared" si="51"/>
        <v>54</v>
      </c>
      <c r="B58" s="82" t="s">
        <v>57</v>
      </c>
      <c r="C58" s="129">
        <v>82</v>
      </c>
      <c r="D58" s="132">
        <v>95</v>
      </c>
      <c r="E58" s="99">
        <f t="shared" si="52"/>
        <v>1</v>
      </c>
      <c r="F58" s="129">
        <v>1967</v>
      </c>
      <c r="G58" s="132">
        <v>1988</v>
      </c>
      <c r="H58" s="100">
        <f t="shared" si="53"/>
        <v>1</v>
      </c>
      <c r="I58" s="129">
        <v>61</v>
      </c>
      <c r="J58" s="132">
        <v>61</v>
      </c>
      <c r="K58" s="101">
        <f t="shared" si="72"/>
        <v>1</v>
      </c>
      <c r="L58" s="132">
        <v>2963</v>
      </c>
      <c r="M58" s="132">
        <v>100</v>
      </c>
      <c r="N58" s="103">
        <f t="shared" si="73"/>
        <v>2</v>
      </c>
      <c r="O58" s="132">
        <v>253</v>
      </c>
      <c r="P58" s="103">
        <f t="shared" si="74"/>
        <v>1</v>
      </c>
      <c r="Q58" s="130">
        <v>2047</v>
      </c>
      <c r="R58" s="136">
        <v>2339</v>
      </c>
      <c r="S58" s="132">
        <v>2339</v>
      </c>
      <c r="T58" s="132">
        <v>2339</v>
      </c>
      <c r="U58" s="132">
        <v>2339</v>
      </c>
      <c r="V58" s="128">
        <f t="shared" si="54"/>
        <v>114.2647777234978</v>
      </c>
      <c r="W58" s="103">
        <f t="shared" si="55"/>
        <v>2</v>
      </c>
      <c r="X58" s="104">
        <f t="shared" si="56"/>
        <v>8</v>
      </c>
      <c r="Y58" s="132">
        <v>94</v>
      </c>
      <c r="Z58" s="105">
        <f t="shared" si="57"/>
        <v>1</v>
      </c>
      <c r="AA58" s="132">
        <v>99</v>
      </c>
      <c r="AB58" s="106">
        <f t="shared" si="58"/>
        <v>2</v>
      </c>
      <c r="AC58" s="132">
        <v>139581</v>
      </c>
      <c r="AD58" s="105">
        <f t="shared" si="59"/>
        <v>1</v>
      </c>
      <c r="AE58" s="132">
        <v>45533</v>
      </c>
      <c r="AF58" s="107">
        <f t="shared" si="60"/>
        <v>1</v>
      </c>
      <c r="AG58" s="132">
        <v>98</v>
      </c>
      <c r="AH58" s="106">
        <f t="shared" si="61"/>
        <v>1</v>
      </c>
      <c r="AI58" s="108">
        <f t="shared" si="62"/>
        <v>6</v>
      </c>
      <c r="AJ58" s="132">
        <v>35178</v>
      </c>
      <c r="AK58" s="109">
        <f t="shared" si="75"/>
        <v>11.872426594667566</v>
      </c>
      <c r="AL58" s="110">
        <f t="shared" si="63"/>
        <v>1</v>
      </c>
      <c r="AM58" s="132">
        <v>16458</v>
      </c>
      <c r="AN58" s="98">
        <f t="shared" si="64"/>
        <v>8.2786720321931586</v>
      </c>
      <c r="AO58" s="111">
        <f t="shared" si="65"/>
        <v>1</v>
      </c>
      <c r="AP58" s="132">
        <v>6689</v>
      </c>
      <c r="AQ58" s="98">
        <f t="shared" si="66"/>
        <v>70.410526315789468</v>
      </c>
      <c r="AR58" s="112">
        <f t="shared" si="67"/>
        <v>1</v>
      </c>
      <c r="AS58" s="113">
        <f t="shared" si="68"/>
        <v>3</v>
      </c>
      <c r="AT58" s="102">
        <v>1</v>
      </c>
      <c r="AU58" s="98">
        <v>0</v>
      </c>
      <c r="AV58" s="98">
        <v>1</v>
      </c>
      <c r="AW58" s="113">
        <f t="shared" si="69"/>
        <v>2</v>
      </c>
      <c r="AX58" s="114">
        <f t="shared" si="70"/>
        <v>19</v>
      </c>
      <c r="AY58" s="115">
        <f t="shared" si="71"/>
        <v>0.90476190476190477</v>
      </c>
      <c r="AZ58" s="89" t="s">
        <v>57</v>
      </c>
      <c r="BA58" s="95" t="s">
        <v>171</v>
      </c>
      <c r="BE58" s="18"/>
      <c r="BF58" s="18"/>
    </row>
    <row r="59" spans="1:58" s="17" customFormat="1" ht="16.5" hidden="1" customHeight="1" x14ac:dyDescent="0.2">
      <c r="A59" s="36">
        <f t="shared" si="51"/>
        <v>55</v>
      </c>
      <c r="B59" s="82" t="s">
        <v>58</v>
      </c>
      <c r="C59" s="129">
        <v>47</v>
      </c>
      <c r="D59" s="132">
        <v>53</v>
      </c>
      <c r="E59" s="99">
        <f t="shared" si="52"/>
        <v>1</v>
      </c>
      <c r="F59" s="129">
        <v>1167</v>
      </c>
      <c r="G59" s="132">
        <v>1184</v>
      </c>
      <c r="H59" s="100">
        <f t="shared" si="53"/>
        <v>1</v>
      </c>
      <c r="I59" s="129">
        <v>37</v>
      </c>
      <c r="J59" s="132">
        <v>37</v>
      </c>
      <c r="K59" s="101">
        <f t="shared" si="72"/>
        <v>1</v>
      </c>
      <c r="L59" s="132">
        <v>1385</v>
      </c>
      <c r="M59" s="132">
        <v>98</v>
      </c>
      <c r="N59" s="103">
        <f t="shared" si="73"/>
        <v>2</v>
      </c>
      <c r="O59" s="132">
        <v>917</v>
      </c>
      <c r="P59" s="103">
        <f t="shared" si="74"/>
        <v>1</v>
      </c>
      <c r="Q59" s="130">
        <v>1245</v>
      </c>
      <c r="R59" s="136">
        <v>1447</v>
      </c>
      <c r="S59" s="132">
        <v>1447</v>
      </c>
      <c r="T59" s="132">
        <v>1447</v>
      </c>
      <c r="U59" s="132">
        <v>1447</v>
      </c>
      <c r="V59" s="128">
        <f t="shared" si="54"/>
        <v>116.22489959839358</v>
      </c>
      <c r="W59" s="103">
        <f t="shared" si="55"/>
        <v>2</v>
      </c>
      <c r="X59" s="104">
        <f t="shared" si="56"/>
        <v>8</v>
      </c>
      <c r="Y59" s="132">
        <v>100</v>
      </c>
      <c r="Z59" s="105">
        <f t="shared" si="57"/>
        <v>2</v>
      </c>
      <c r="AA59" s="132">
        <v>100</v>
      </c>
      <c r="AB59" s="106">
        <f t="shared" si="58"/>
        <v>2</v>
      </c>
      <c r="AC59" s="132">
        <v>85152</v>
      </c>
      <c r="AD59" s="105">
        <f t="shared" si="59"/>
        <v>1</v>
      </c>
      <c r="AE59" s="132">
        <v>24881</v>
      </c>
      <c r="AF59" s="107">
        <f t="shared" si="60"/>
        <v>1</v>
      </c>
      <c r="AG59" s="132">
        <v>99</v>
      </c>
      <c r="AH59" s="106">
        <f t="shared" si="61"/>
        <v>1</v>
      </c>
      <c r="AI59" s="108">
        <f t="shared" si="62"/>
        <v>7</v>
      </c>
      <c r="AJ59" s="132">
        <v>15351</v>
      </c>
      <c r="AK59" s="109">
        <f t="shared" si="75"/>
        <v>11.083754512635378</v>
      </c>
      <c r="AL59" s="110">
        <f t="shared" si="63"/>
        <v>1</v>
      </c>
      <c r="AM59" s="132">
        <v>7260</v>
      </c>
      <c r="AN59" s="98">
        <f t="shared" si="64"/>
        <v>6.131756756756757</v>
      </c>
      <c r="AO59" s="111">
        <f t="shared" si="65"/>
        <v>0</v>
      </c>
      <c r="AP59" s="132">
        <v>3686</v>
      </c>
      <c r="AQ59" s="98">
        <f t="shared" si="66"/>
        <v>69.547169811320757</v>
      </c>
      <c r="AR59" s="112">
        <f t="shared" si="67"/>
        <v>1</v>
      </c>
      <c r="AS59" s="113">
        <f t="shared" si="68"/>
        <v>2</v>
      </c>
      <c r="AT59" s="102">
        <v>1</v>
      </c>
      <c r="AU59" s="98">
        <v>0</v>
      </c>
      <c r="AV59" s="98">
        <v>1</v>
      </c>
      <c r="AW59" s="113">
        <f t="shared" si="69"/>
        <v>2</v>
      </c>
      <c r="AX59" s="114">
        <f t="shared" si="70"/>
        <v>19</v>
      </c>
      <c r="AY59" s="115">
        <f t="shared" si="71"/>
        <v>0.90476190476190477</v>
      </c>
      <c r="AZ59" s="89" t="s">
        <v>58</v>
      </c>
      <c r="BA59" s="96" t="s">
        <v>172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51"/>
        <v>56</v>
      </c>
      <c r="B60" s="82" t="s">
        <v>60</v>
      </c>
      <c r="C60" s="129">
        <v>84</v>
      </c>
      <c r="D60" s="132">
        <v>105</v>
      </c>
      <c r="E60" s="99">
        <f t="shared" si="52"/>
        <v>1</v>
      </c>
      <c r="F60" s="129">
        <v>2591</v>
      </c>
      <c r="G60" s="132">
        <v>2625</v>
      </c>
      <c r="H60" s="100">
        <f t="shared" si="53"/>
        <v>1</v>
      </c>
      <c r="I60" s="129">
        <v>74</v>
      </c>
      <c r="J60" s="132">
        <v>74</v>
      </c>
      <c r="K60" s="101">
        <f t="shared" si="72"/>
        <v>1</v>
      </c>
      <c r="L60" s="132">
        <v>4008</v>
      </c>
      <c r="M60" s="132">
        <v>98</v>
      </c>
      <c r="N60" s="103">
        <f t="shared" si="73"/>
        <v>2</v>
      </c>
      <c r="O60" s="132">
        <v>759</v>
      </c>
      <c r="P60" s="103">
        <f t="shared" si="74"/>
        <v>1</v>
      </c>
      <c r="Q60" s="130">
        <v>2457</v>
      </c>
      <c r="R60" s="136">
        <v>2777</v>
      </c>
      <c r="S60" s="132">
        <v>2777</v>
      </c>
      <c r="T60" s="132">
        <v>2777</v>
      </c>
      <c r="U60" s="132">
        <v>2777</v>
      </c>
      <c r="V60" s="128">
        <f t="shared" si="54"/>
        <v>113.02401302401303</v>
      </c>
      <c r="W60" s="103">
        <f t="shared" si="55"/>
        <v>2</v>
      </c>
      <c r="X60" s="104">
        <f t="shared" si="56"/>
        <v>8</v>
      </c>
      <c r="Y60" s="132">
        <v>99</v>
      </c>
      <c r="Z60" s="105">
        <f t="shared" si="57"/>
        <v>2</v>
      </c>
      <c r="AA60" s="132">
        <v>98</v>
      </c>
      <c r="AB60" s="106">
        <f t="shared" si="58"/>
        <v>2</v>
      </c>
      <c r="AC60" s="132">
        <v>191655</v>
      </c>
      <c r="AD60" s="105">
        <f t="shared" si="59"/>
        <v>1</v>
      </c>
      <c r="AE60" s="132">
        <v>66311</v>
      </c>
      <c r="AF60" s="107">
        <f t="shared" si="60"/>
        <v>1</v>
      </c>
      <c r="AG60" s="132">
        <v>99</v>
      </c>
      <c r="AH60" s="106">
        <f t="shared" si="61"/>
        <v>1</v>
      </c>
      <c r="AI60" s="108">
        <f t="shared" si="62"/>
        <v>7</v>
      </c>
      <c r="AJ60" s="132">
        <v>35705</v>
      </c>
      <c r="AK60" s="109">
        <f t="shared" si="75"/>
        <v>8.9084331337325349</v>
      </c>
      <c r="AL60" s="110">
        <f t="shared" si="63"/>
        <v>1</v>
      </c>
      <c r="AM60" s="132">
        <v>24565</v>
      </c>
      <c r="AN60" s="98">
        <f t="shared" si="64"/>
        <v>9.3580952380952382</v>
      </c>
      <c r="AO60" s="111">
        <f t="shared" si="65"/>
        <v>1</v>
      </c>
      <c r="AP60" s="132">
        <v>7525</v>
      </c>
      <c r="AQ60" s="98">
        <f t="shared" si="66"/>
        <v>71.666666666666671</v>
      </c>
      <c r="AR60" s="112">
        <f t="shared" si="67"/>
        <v>1</v>
      </c>
      <c r="AS60" s="113">
        <f t="shared" si="68"/>
        <v>3</v>
      </c>
      <c r="AT60" s="102">
        <v>1</v>
      </c>
      <c r="AU60" s="98">
        <v>0</v>
      </c>
      <c r="AV60" s="98">
        <v>0</v>
      </c>
      <c r="AW60" s="113">
        <f t="shared" si="69"/>
        <v>1</v>
      </c>
      <c r="AX60" s="114">
        <f t="shared" si="70"/>
        <v>19</v>
      </c>
      <c r="AY60" s="115">
        <f t="shared" si="71"/>
        <v>0.90476190476190477</v>
      </c>
      <c r="AZ60" s="89" t="s">
        <v>60</v>
      </c>
      <c r="BA60" s="95" t="s">
        <v>174</v>
      </c>
      <c r="BE60" s="18"/>
      <c r="BF60" s="18"/>
    </row>
    <row r="61" spans="1:58" s="17" customFormat="1" hidden="1" x14ac:dyDescent="0.2">
      <c r="A61" s="36">
        <f t="shared" si="51"/>
        <v>57</v>
      </c>
      <c r="B61" s="82" t="s">
        <v>62</v>
      </c>
      <c r="C61" s="129">
        <v>49</v>
      </c>
      <c r="D61" s="132">
        <v>60</v>
      </c>
      <c r="E61" s="99">
        <f t="shared" si="52"/>
        <v>1</v>
      </c>
      <c r="F61" s="129">
        <v>997</v>
      </c>
      <c r="G61" s="132">
        <v>1017</v>
      </c>
      <c r="H61" s="100">
        <f t="shared" si="53"/>
        <v>1</v>
      </c>
      <c r="I61" s="129">
        <v>37</v>
      </c>
      <c r="J61" s="132">
        <v>37</v>
      </c>
      <c r="K61" s="101">
        <f t="shared" si="72"/>
        <v>1</v>
      </c>
      <c r="L61" s="132">
        <v>1635</v>
      </c>
      <c r="M61" s="132">
        <v>100</v>
      </c>
      <c r="N61" s="103">
        <f t="shared" si="73"/>
        <v>2</v>
      </c>
      <c r="O61" s="132">
        <v>456</v>
      </c>
      <c r="P61" s="103">
        <f t="shared" si="74"/>
        <v>1</v>
      </c>
      <c r="Q61" s="130">
        <v>1300</v>
      </c>
      <c r="R61" s="136">
        <v>1579</v>
      </c>
      <c r="S61" s="131">
        <v>518</v>
      </c>
      <c r="T61" s="132">
        <v>518</v>
      </c>
      <c r="U61" s="132">
        <v>518</v>
      </c>
      <c r="V61" s="128">
        <f t="shared" si="54"/>
        <v>121.46153846153847</v>
      </c>
      <c r="W61" s="103">
        <f t="shared" si="55"/>
        <v>2</v>
      </c>
      <c r="X61" s="104">
        <f t="shared" si="56"/>
        <v>8</v>
      </c>
      <c r="Y61" s="132">
        <v>96</v>
      </c>
      <c r="Z61" s="105">
        <f t="shared" si="57"/>
        <v>2</v>
      </c>
      <c r="AA61" s="132">
        <v>96</v>
      </c>
      <c r="AB61" s="106">
        <f t="shared" si="58"/>
        <v>2</v>
      </c>
      <c r="AC61" s="132">
        <v>81160</v>
      </c>
      <c r="AD61" s="105">
        <f t="shared" si="59"/>
        <v>1</v>
      </c>
      <c r="AE61" s="132">
        <v>22063</v>
      </c>
      <c r="AF61" s="107">
        <f t="shared" si="60"/>
        <v>1</v>
      </c>
      <c r="AG61" s="132">
        <v>93</v>
      </c>
      <c r="AH61" s="106">
        <f t="shared" si="61"/>
        <v>1</v>
      </c>
      <c r="AI61" s="108">
        <f t="shared" si="62"/>
        <v>7</v>
      </c>
      <c r="AJ61" s="132">
        <v>7803</v>
      </c>
      <c r="AK61" s="109">
        <f t="shared" si="75"/>
        <v>4.7724770642201833</v>
      </c>
      <c r="AL61" s="110">
        <f t="shared" si="63"/>
        <v>0</v>
      </c>
      <c r="AM61" s="132">
        <v>10030</v>
      </c>
      <c r="AN61" s="98">
        <f t="shared" si="64"/>
        <v>9.8623402163225169</v>
      </c>
      <c r="AO61" s="111">
        <f t="shared" si="65"/>
        <v>1</v>
      </c>
      <c r="AP61" s="132">
        <v>3687</v>
      </c>
      <c r="AQ61" s="98">
        <f t="shared" si="66"/>
        <v>61.45</v>
      </c>
      <c r="AR61" s="112">
        <f t="shared" si="67"/>
        <v>1</v>
      </c>
      <c r="AS61" s="113">
        <f t="shared" si="68"/>
        <v>2</v>
      </c>
      <c r="AT61" s="102">
        <v>1</v>
      </c>
      <c r="AU61" s="98">
        <v>0</v>
      </c>
      <c r="AV61" s="98">
        <v>1</v>
      </c>
      <c r="AW61" s="113">
        <f t="shared" si="69"/>
        <v>2</v>
      </c>
      <c r="AX61" s="114">
        <f t="shared" si="70"/>
        <v>19</v>
      </c>
      <c r="AY61" s="115">
        <f t="shared" si="71"/>
        <v>0.90476190476190477</v>
      </c>
      <c r="AZ61" s="89" t="s">
        <v>62</v>
      </c>
      <c r="BA61" s="96" t="s">
        <v>176</v>
      </c>
      <c r="BB61" s="18"/>
      <c r="BC61" s="18"/>
      <c r="BD61" s="18"/>
    </row>
    <row r="62" spans="1:58" s="17" customFormat="1" hidden="1" x14ac:dyDescent="0.2">
      <c r="A62" s="36">
        <f t="shared" si="51"/>
        <v>58</v>
      </c>
      <c r="B62" s="82" t="s">
        <v>63</v>
      </c>
      <c r="C62" s="129">
        <v>110</v>
      </c>
      <c r="D62" s="132">
        <v>129</v>
      </c>
      <c r="E62" s="99">
        <f t="shared" si="52"/>
        <v>1</v>
      </c>
      <c r="F62" s="129">
        <v>2887</v>
      </c>
      <c r="G62" s="132">
        <v>2926</v>
      </c>
      <c r="H62" s="100">
        <f t="shared" si="53"/>
        <v>1</v>
      </c>
      <c r="I62" s="129">
        <v>81</v>
      </c>
      <c r="J62" s="132">
        <v>81</v>
      </c>
      <c r="K62" s="101">
        <f t="shared" si="72"/>
        <v>1</v>
      </c>
      <c r="L62" s="132">
        <v>3730</v>
      </c>
      <c r="M62" s="132">
        <v>95</v>
      </c>
      <c r="N62" s="103">
        <f t="shared" si="73"/>
        <v>2</v>
      </c>
      <c r="O62" s="132">
        <v>383</v>
      </c>
      <c r="P62" s="103">
        <f t="shared" si="74"/>
        <v>1</v>
      </c>
      <c r="Q62" s="130">
        <v>2714.04</v>
      </c>
      <c r="R62" s="136">
        <v>3005</v>
      </c>
      <c r="S62" s="132">
        <v>3005</v>
      </c>
      <c r="T62" s="132">
        <v>3005</v>
      </c>
      <c r="U62" s="132">
        <v>3005</v>
      </c>
      <c r="V62" s="128">
        <f t="shared" si="54"/>
        <v>110.72054943921239</v>
      </c>
      <c r="W62" s="103">
        <f t="shared" si="55"/>
        <v>2</v>
      </c>
      <c r="X62" s="104">
        <f t="shared" si="56"/>
        <v>8</v>
      </c>
      <c r="Y62" s="132">
        <v>99</v>
      </c>
      <c r="Z62" s="105">
        <f t="shared" si="57"/>
        <v>2</v>
      </c>
      <c r="AA62" s="132">
        <v>99</v>
      </c>
      <c r="AB62" s="106">
        <f t="shared" si="58"/>
        <v>2</v>
      </c>
      <c r="AC62" s="132">
        <v>239470</v>
      </c>
      <c r="AD62" s="105">
        <f t="shared" si="59"/>
        <v>1</v>
      </c>
      <c r="AE62" s="132">
        <v>68582</v>
      </c>
      <c r="AF62" s="107">
        <f t="shared" si="60"/>
        <v>1</v>
      </c>
      <c r="AG62" s="132">
        <v>98</v>
      </c>
      <c r="AH62" s="106">
        <f t="shared" si="61"/>
        <v>1</v>
      </c>
      <c r="AI62" s="108">
        <f t="shared" si="62"/>
        <v>7</v>
      </c>
      <c r="AJ62" s="132">
        <v>55855</v>
      </c>
      <c r="AK62" s="109">
        <f t="shared" si="75"/>
        <v>14.974530831099196</v>
      </c>
      <c r="AL62" s="110">
        <f t="shared" si="63"/>
        <v>1</v>
      </c>
      <c r="AM62" s="132">
        <v>32243</v>
      </c>
      <c r="AN62" s="98">
        <f t="shared" si="64"/>
        <v>11.019480519480519</v>
      </c>
      <c r="AO62" s="111">
        <f t="shared" si="65"/>
        <v>1</v>
      </c>
      <c r="AP62" s="132">
        <v>10771</v>
      </c>
      <c r="AQ62" s="98">
        <f t="shared" si="66"/>
        <v>83.496124031007753</v>
      </c>
      <c r="AR62" s="112">
        <f t="shared" si="67"/>
        <v>1</v>
      </c>
      <c r="AS62" s="113">
        <f t="shared" si="68"/>
        <v>3</v>
      </c>
      <c r="AT62" s="102">
        <v>1</v>
      </c>
      <c r="AU62" s="98">
        <v>0</v>
      </c>
      <c r="AV62" s="98">
        <v>0</v>
      </c>
      <c r="AW62" s="113">
        <f t="shared" si="69"/>
        <v>1</v>
      </c>
      <c r="AX62" s="114">
        <f t="shared" si="70"/>
        <v>19</v>
      </c>
      <c r="AY62" s="115">
        <f t="shared" si="71"/>
        <v>0.90476190476190477</v>
      </c>
      <c r="AZ62" s="89" t="s">
        <v>63</v>
      </c>
      <c r="BA62" s="95" t="s">
        <v>177</v>
      </c>
    </row>
    <row r="63" spans="1:58" s="17" customFormat="1" hidden="1" x14ac:dyDescent="0.2">
      <c r="A63" s="36">
        <f t="shared" si="51"/>
        <v>59</v>
      </c>
      <c r="B63" s="82" t="s">
        <v>65</v>
      </c>
      <c r="C63" s="129">
        <v>85</v>
      </c>
      <c r="D63" s="132">
        <v>91</v>
      </c>
      <c r="E63" s="99">
        <f t="shared" si="52"/>
        <v>1</v>
      </c>
      <c r="F63" s="129">
        <v>2391</v>
      </c>
      <c r="G63" s="132">
        <v>2411</v>
      </c>
      <c r="H63" s="100">
        <f t="shared" si="53"/>
        <v>1</v>
      </c>
      <c r="I63" s="129">
        <v>73</v>
      </c>
      <c r="J63" s="132">
        <v>73</v>
      </c>
      <c r="K63" s="101">
        <f t="shared" si="72"/>
        <v>1</v>
      </c>
      <c r="L63" s="132">
        <v>4152</v>
      </c>
      <c r="M63" s="132">
        <v>100</v>
      </c>
      <c r="N63" s="103">
        <f t="shared" si="73"/>
        <v>2</v>
      </c>
      <c r="O63" s="132">
        <v>1451</v>
      </c>
      <c r="P63" s="103">
        <f t="shared" si="74"/>
        <v>1</v>
      </c>
      <c r="Q63" s="130">
        <v>2356</v>
      </c>
      <c r="R63" s="136">
        <v>2819</v>
      </c>
      <c r="S63" s="132">
        <v>2808</v>
      </c>
      <c r="T63" s="132">
        <v>2808</v>
      </c>
      <c r="U63" s="132">
        <v>2808</v>
      </c>
      <c r="V63" s="128">
        <f t="shared" si="54"/>
        <v>119.65195246179967</v>
      </c>
      <c r="W63" s="103">
        <f t="shared" si="55"/>
        <v>2</v>
      </c>
      <c r="X63" s="104">
        <f t="shared" si="56"/>
        <v>8</v>
      </c>
      <c r="Y63" s="132">
        <v>96</v>
      </c>
      <c r="Z63" s="105">
        <f t="shared" si="57"/>
        <v>2</v>
      </c>
      <c r="AA63" s="132">
        <v>97</v>
      </c>
      <c r="AB63" s="106">
        <f t="shared" si="58"/>
        <v>2</v>
      </c>
      <c r="AC63" s="132">
        <v>194282</v>
      </c>
      <c r="AD63" s="105">
        <f t="shared" si="59"/>
        <v>1</v>
      </c>
      <c r="AE63" s="132">
        <v>45089</v>
      </c>
      <c r="AF63" s="107">
        <f t="shared" si="60"/>
        <v>1</v>
      </c>
      <c r="AG63" s="132">
        <v>99</v>
      </c>
      <c r="AH63" s="106">
        <f t="shared" si="61"/>
        <v>1</v>
      </c>
      <c r="AI63" s="108">
        <f t="shared" si="62"/>
        <v>7</v>
      </c>
      <c r="AJ63" s="132">
        <v>49971</v>
      </c>
      <c r="AK63" s="109">
        <f t="shared" si="75"/>
        <v>12.035404624277456</v>
      </c>
      <c r="AL63" s="110">
        <f t="shared" si="63"/>
        <v>1</v>
      </c>
      <c r="AM63" s="132">
        <v>23179</v>
      </c>
      <c r="AN63" s="98">
        <f t="shared" si="64"/>
        <v>9.6138531729572794</v>
      </c>
      <c r="AO63" s="111">
        <f t="shared" si="65"/>
        <v>1</v>
      </c>
      <c r="AP63" s="132">
        <v>13459</v>
      </c>
      <c r="AQ63" s="98">
        <f t="shared" si="66"/>
        <v>147.90109890109889</v>
      </c>
      <c r="AR63" s="112">
        <f t="shared" si="67"/>
        <v>1</v>
      </c>
      <c r="AS63" s="113">
        <f t="shared" si="68"/>
        <v>3</v>
      </c>
      <c r="AT63" s="102">
        <v>0</v>
      </c>
      <c r="AU63" s="98">
        <v>0</v>
      </c>
      <c r="AV63" s="98">
        <v>1</v>
      </c>
      <c r="AW63" s="113">
        <f t="shared" si="69"/>
        <v>1</v>
      </c>
      <c r="AX63" s="114">
        <f t="shared" si="70"/>
        <v>19</v>
      </c>
      <c r="AY63" s="115">
        <f t="shared" si="71"/>
        <v>0.90476190476190477</v>
      </c>
      <c r="AZ63" s="89" t="s">
        <v>65</v>
      </c>
      <c r="BA63" s="96" t="s">
        <v>179</v>
      </c>
      <c r="BB63" s="18"/>
      <c r="BC63" s="18"/>
      <c r="BD63" s="18"/>
    </row>
    <row r="64" spans="1:58" s="17" customFormat="1" hidden="1" x14ac:dyDescent="0.2">
      <c r="A64" s="36">
        <f t="shared" si="51"/>
        <v>60</v>
      </c>
      <c r="B64" s="82" t="s">
        <v>71</v>
      </c>
      <c r="C64" s="129">
        <v>75</v>
      </c>
      <c r="D64" s="132">
        <v>85</v>
      </c>
      <c r="E64" s="99">
        <f t="shared" si="52"/>
        <v>1</v>
      </c>
      <c r="F64" s="129">
        <v>1833</v>
      </c>
      <c r="G64" s="132">
        <v>1863</v>
      </c>
      <c r="H64" s="100">
        <f t="shared" si="53"/>
        <v>1</v>
      </c>
      <c r="I64" s="129">
        <v>60</v>
      </c>
      <c r="J64" s="132">
        <v>60</v>
      </c>
      <c r="K64" s="101">
        <f t="shared" si="72"/>
        <v>1</v>
      </c>
      <c r="L64" s="132">
        <v>2794</v>
      </c>
      <c r="M64" s="132">
        <v>99</v>
      </c>
      <c r="N64" s="103">
        <f t="shared" si="73"/>
        <v>2</v>
      </c>
      <c r="O64" s="132">
        <v>1108</v>
      </c>
      <c r="P64" s="103">
        <f t="shared" si="74"/>
        <v>1</v>
      </c>
      <c r="Q64" s="130">
        <v>1921</v>
      </c>
      <c r="R64" s="136">
        <v>2340</v>
      </c>
      <c r="S64" s="132">
        <v>2340</v>
      </c>
      <c r="T64" s="132">
        <v>2340</v>
      </c>
      <c r="U64" s="132">
        <v>2340</v>
      </c>
      <c r="V64" s="128">
        <f t="shared" si="54"/>
        <v>121.81155648099949</v>
      </c>
      <c r="W64" s="103">
        <f t="shared" si="55"/>
        <v>2</v>
      </c>
      <c r="X64" s="104">
        <f t="shared" si="56"/>
        <v>8</v>
      </c>
      <c r="Y64" s="132">
        <v>98</v>
      </c>
      <c r="Z64" s="105">
        <f t="shared" si="57"/>
        <v>2</v>
      </c>
      <c r="AA64" s="132">
        <v>97</v>
      </c>
      <c r="AB64" s="106">
        <f t="shared" si="58"/>
        <v>2</v>
      </c>
      <c r="AC64" s="132">
        <v>153560</v>
      </c>
      <c r="AD64" s="105">
        <f t="shared" si="59"/>
        <v>1</v>
      </c>
      <c r="AE64" s="132">
        <v>51632</v>
      </c>
      <c r="AF64" s="107">
        <f t="shared" si="60"/>
        <v>1</v>
      </c>
      <c r="AG64" s="132">
        <v>99</v>
      </c>
      <c r="AH64" s="106">
        <f t="shared" si="61"/>
        <v>1</v>
      </c>
      <c r="AI64" s="108">
        <f t="shared" si="62"/>
        <v>7</v>
      </c>
      <c r="AJ64" s="132">
        <v>20650</v>
      </c>
      <c r="AK64" s="109">
        <f t="shared" si="75"/>
        <v>7.3908375089477456</v>
      </c>
      <c r="AL64" s="110">
        <f t="shared" si="63"/>
        <v>0</v>
      </c>
      <c r="AM64" s="132">
        <v>15325</v>
      </c>
      <c r="AN64" s="98">
        <f t="shared" si="64"/>
        <v>8.2259796027911971</v>
      </c>
      <c r="AO64" s="111">
        <f t="shared" si="65"/>
        <v>1</v>
      </c>
      <c r="AP64" s="132">
        <v>6003</v>
      </c>
      <c r="AQ64" s="98">
        <f t="shared" si="66"/>
        <v>70.623529411764707</v>
      </c>
      <c r="AR64" s="112">
        <f t="shared" si="67"/>
        <v>1</v>
      </c>
      <c r="AS64" s="113">
        <f t="shared" si="68"/>
        <v>2</v>
      </c>
      <c r="AT64" s="102">
        <v>1</v>
      </c>
      <c r="AU64" s="98">
        <v>0</v>
      </c>
      <c r="AV64" s="98">
        <v>1</v>
      </c>
      <c r="AW64" s="113">
        <f t="shared" si="69"/>
        <v>2</v>
      </c>
      <c r="AX64" s="114">
        <f t="shared" si="70"/>
        <v>19</v>
      </c>
      <c r="AY64" s="115">
        <f t="shared" si="71"/>
        <v>0.90476190476190477</v>
      </c>
      <c r="AZ64" s="89" t="s">
        <v>71</v>
      </c>
      <c r="BA64" s="95" t="s">
        <v>185</v>
      </c>
    </row>
    <row r="65" spans="1:58" s="17" customFormat="1" ht="16.5" hidden="1" customHeight="1" x14ac:dyDescent="0.2">
      <c r="A65" s="36">
        <f t="shared" si="51"/>
        <v>61</v>
      </c>
      <c r="B65" s="82" t="s">
        <v>116</v>
      </c>
      <c r="C65" s="129">
        <v>97</v>
      </c>
      <c r="D65" s="132">
        <v>120</v>
      </c>
      <c r="E65" s="99">
        <f t="shared" si="52"/>
        <v>1</v>
      </c>
      <c r="F65" s="129">
        <v>3818</v>
      </c>
      <c r="G65" s="132">
        <v>3911</v>
      </c>
      <c r="H65" s="100">
        <f t="shared" si="53"/>
        <v>1</v>
      </c>
      <c r="I65" s="129">
        <v>106</v>
      </c>
      <c r="J65" s="132">
        <v>106</v>
      </c>
      <c r="K65" s="101">
        <f t="shared" si="72"/>
        <v>1</v>
      </c>
      <c r="L65" s="132">
        <v>5998</v>
      </c>
      <c r="M65" s="132">
        <v>99</v>
      </c>
      <c r="N65" s="103">
        <f t="shared" si="73"/>
        <v>2</v>
      </c>
      <c r="O65" s="132">
        <v>1513</v>
      </c>
      <c r="P65" s="103">
        <f t="shared" si="74"/>
        <v>1</v>
      </c>
      <c r="Q65" s="130">
        <v>3749</v>
      </c>
      <c r="R65" s="136">
        <v>3752</v>
      </c>
      <c r="S65" s="132">
        <v>3752</v>
      </c>
      <c r="T65" s="132">
        <v>3752</v>
      </c>
      <c r="U65" s="131">
        <v>1</v>
      </c>
      <c r="V65" s="128">
        <f t="shared" si="54"/>
        <v>100.08002133902374</v>
      </c>
      <c r="W65" s="103">
        <f t="shared" si="55"/>
        <v>2</v>
      </c>
      <c r="X65" s="104">
        <f t="shared" si="56"/>
        <v>8</v>
      </c>
      <c r="Y65" s="132">
        <v>98</v>
      </c>
      <c r="Z65" s="105">
        <f t="shared" si="57"/>
        <v>2</v>
      </c>
      <c r="AA65" s="132">
        <v>97</v>
      </c>
      <c r="AB65" s="106">
        <f t="shared" si="58"/>
        <v>2</v>
      </c>
      <c r="AC65" s="132">
        <v>267418</v>
      </c>
      <c r="AD65" s="105">
        <f t="shared" si="59"/>
        <v>1</v>
      </c>
      <c r="AE65" s="132">
        <v>81211</v>
      </c>
      <c r="AF65" s="107">
        <f t="shared" si="60"/>
        <v>1</v>
      </c>
      <c r="AG65" s="132">
        <v>98</v>
      </c>
      <c r="AH65" s="106">
        <f t="shared" si="61"/>
        <v>1</v>
      </c>
      <c r="AI65" s="108">
        <f t="shared" si="62"/>
        <v>7</v>
      </c>
      <c r="AJ65" s="132">
        <v>23313</v>
      </c>
      <c r="AK65" s="109">
        <f t="shared" si="75"/>
        <v>3.8867955985328444</v>
      </c>
      <c r="AL65" s="110">
        <f t="shared" si="63"/>
        <v>0</v>
      </c>
      <c r="AM65" s="132">
        <v>35244</v>
      </c>
      <c r="AN65" s="98">
        <f t="shared" si="64"/>
        <v>9.0115060086934289</v>
      </c>
      <c r="AO65" s="111">
        <f t="shared" si="65"/>
        <v>1</v>
      </c>
      <c r="AP65" s="132">
        <v>10357</v>
      </c>
      <c r="AQ65" s="98">
        <f t="shared" si="66"/>
        <v>86.308333333333337</v>
      </c>
      <c r="AR65" s="112">
        <f t="shared" si="67"/>
        <v>1</v>
      </c>
      <c r="AS65" s="113">
        <f t="shared" si="68"/>
        <v>2</v>
      </c>
      <c r="AT65" s="102">
        <v>1</v>
      </c>
      <c r="AU65" s="98">
        <v>0</v>
      </c>
      <c r="AV65" s="98">
        <v>1</v>
      </c>
      <c r="AW65" s="113">
        <f t="shared" si="69"/>
        <v>2</v>
      </c>
      <c r="AX65" s="114">
        <f t="shared" si="70"/>
        <v>19</v>
      </c>
      <c r="AY65" s="115">
        <f t="shared" si="71"/>
        <v>0.90476190476190477</v>
      </c>
      <c r="AZ65" s="89" t="s">
        <v>75</v>
      </c>
      <c r="BA65" s="95" t="s">
        <v>189</v>
      </c>
    </row>
    <row r="66" spans="1:58" s="17" customFormat="1" hidden="1" x14ac:dyDescent="0.2">
      <c r="A66" s="36">
        <f t="shared" si="51"/>
        <v>62</v>
      </c>
      <c r="B66" s="82" t="s">
        <v>78</v>
      </c>
      <c r="C66" s="129">
        <v>75</v>
      </c>
      <c r="D66" s="132">
        <v>88</v>
      </c>
      <c r="E66" s="99">
        <f t="shared" si="52"/>
        <v>1</v>
      </c>
      <c r="F66" s="129">
        <v>1797</v>
      </c>
      <c r="G66" s="132">
        <v>1807</v>
      </c>
      <c r="H66" s="100">
        <f t="shared" si="53"/>
        <v>1</v>
      </c>
      <c r="I66" s="129">
        <v>61</v>
      </c>
      <c r="J66" s="132">
        <v>61</v>
      </c>
      <c r="K66" s="101">
        <f t="shared" si="72"/>
        <v>1</v>
      </c>
      <c r="L66" s="132">
        <v>2296</v>
      </c>
      <c r="M66" s="132">
        <v>98</v>
      </c>
      <c r="N66" s="103">
        <f t="shared" si="73"/>
        <v>2</v>
      </c>
      <c r="O66" s="132">
        <v>1386</v>
      </c>
      <c r="P66" s="103">
        <f t="shared" si="74"/>
        <v>1</v>
      </c>
      <c r="Q66" s="130">
        <v>1972</v>
      </c>
      <c r="R66" s="136">
        <v>2367</v>
      </c>
      <c r="S66" s="132">
        <v>2367</v>
      </c>
      <c r="T66" s="132">
        <v>2367</v>
      </c>
      <c r="U66" s="132">
        <v>2367</v>
      </c>
      <c r="V66" s="128">
        <f t="shared" si="54"/>
        <v>120.03042596348884</v>
      </c>
      <c r="W66" s="103">
        <f t="shared" si="55"/>
        <v>2</v>
      </c>
      <c r="X66" s="104">
        <f t="shared" si="56"/>
        <v>8</v>
      </c>
      <c r="Y66" s="132">
        <v>99</v>
      </c>
      <c r="Z66" s="105">
        <f t="shared" si="57"/>
        <v>2</v>
      </c>
      <c r="AA66" s="132">
        <v>99</v>
      </c>
      <c r="AB66" s="106">
        <f t="shared" si="58"/>
        <v>2</v>
      </c>
      <c r="AC66" s="132">
        <v>143076</v>
      </c>
      <c r="AD66" s="105">
        <f t="shared" si="59"/>
        <v>1</v>
      </c>
      <c r="AE66" s="132">
        <v>40661</v>
      </c>
      <c r="AF66" s="107">
        <f t="shared" si="60"/>
        <v>1</v>
      </c>
      <c r="AG66" s="132">
        <v>97</v>
      </c>
      <c r="AH66" s="106">
        <f t="shared" si="61"/>
        <v>1</v>
      </c>
      <c r="AI66" s="108">
        <f t="shared" si="62"/>
        <v>7</v>
      </c>
      <c r="AJ66" s="132">
        <v>29869</v>
      </c>
      <c r="AK66" s="109">
        <f t="shared" si="75"/>
        <v>13.009146341463415</v>
      </c>
      <c r="AL66" s="110">
        <f t="shared" si="63"/>
        <v>1</v>
      </c>
      <c r="AM66" s="132">
        <v>1193</v>
      </c>
      <c r="AN66" s="98">
        <f t="shared" si="64"/>
        <v>0.66021029330381853</v>
      </c>
      <c r="AO66" s="111">
        <f t="shared" si="65"/>
        <v>0</v>
      </c>
      <c r="AP66" s="132">
        <v>5927</v>
      </c>
      <c r="AQ66" s="98">
        <f t="shared" si="66"/>
        <v>67.352272727272734</v>
      </c>
      <c r="AR66" s="112">
        <f t="shared" si="67"/>
        <v>1</v>
      </c>
      <c r="AS66" s="113">
        <f t="shared" si="68"/>
        <v>2</v>
      </c>
      <c r="AT66" s="102">
        <v>1</v>
      </c>
      <c r="AU66" s="98">
        <v>0</v>
      </c>
      <c r="AV66" s="98">
        <v>1</v>
      </c>
      <c r="AW66" s="113">
        <f t="shared" si="69"/>
        <v>2</v>
      </c>
      <c r="AX66" s="114">
        <f t="shared" si="70"/>
        <v>19</v>
      </c>
      <c r="AY66" s="115">
        <f t="shared" si="71"/>
        <v>0.90476190476190477</v>
      </c>
      <c r="AZ66" s="89" t="s">
        <v>78</v>
      </c>
      <c r="BA66" s="95" t="s">
        <v>192</v>
      </c>
    </row>
    <row r="67" spans="1:58" s="17" customFormat="1" ht="16.5" hidden="1" customHeight="1" x14ac:dyDescent="0.2">
      <c r="A67" s="36">
        <f t="shared" si="51"/>
        <v>63</v>
      </c>
      <c r="B67" s="82" t="s">
        <v>81</v>
      </c>
      <c r="C67" s="129">
        <v>60</v>
      </c>
      <c r="D67" s="132">
        <v>67</v>
      </c>
      <c r="E67" s="99">
        <f t="shared" si="52"/>
        <v>1</v>
      </c>
      <c r="F67" s="129">
        <v>1528</v>
      </c>
      <c r="G67" s="132">
        <v>1555</v>
      </c>
      <c r="H67" s="100">
        <f t="shared" si="53"/>
        <v>1</v>
      </c>
      <c r="I67" s="129">
        <v>50</v>
      </c>
      <c r="J67" s="132">
        <v>50</v>
      </c>
      <c r="K67" s="101">
        <f t="shared" si="72"/>
        <v>1</v>
      </c>
      <c r="L67" s="132">
        <v>2008</v>
      </c>
      <c r="M67" s="132">
        <v>95</v>
      </c>
      <c r="N67" s="103">
        <f t="shared" si="73"/>
        <v>2</v>
      </c>
      <c r="O67" s="132">
        <v>577</v>
      </c>
      <c r="P67" s="103">
        <f t="shared" si="74"/>
        <v>1</v>
      </c>
      <c r="Q67" s="130">
        <v>1658</v>
      </c>
      <c r="R67" s="136">
        <v>1842</v>
      </c>
      <c r="S67" s="132">
        <v>1842</v>
      </c>
      <c r="T67" s="132">
        <v>1842</v>
      </c>
      <c r="U67" s="132">
        <v>1842</v>
      </c>
      <c r="V67" s="128">
        <f t="shared" si="54"/>
        <v>111.09770808202654</v>
      </c>
      <c r="W67" s="103">
        <f t="shared" si="55"/>
        <v>2</v>
      </c>
      <c r="X67" s="104">
        <f t="shared" si="56"/>
        <v>8</v>
      </c>
      <c r="Y67" s="132">
        <v>98</v>
      </c>
      <c r="Z67" s="105">
        <f t="shared" si="57"/>
        <v>2</v>
      </c>
      <c r="AA67" s="132">
        <v>98</v>
      </c>
      <c r="AB67" s="106">
        <f t="shared" si="58"/>
        <v>2</v>
      </c>
      <c r="AC67" s="132">
        <v>125248</v>
      </c>
      <c r="AD67" s="105">
        <f t="shared" si="59"/>
        <v>1</v>
      </c>
      <c r="AE67" s="132">
        <v>39539</v>
      </c>
      <c r="AF67" s="107">
        <f t="shared" si="60"/>
        <v>1</v>
      </c>
      <c r="AG67" s="132">
        <v>96</v>
      </c>
      <c r="AH67" s="106">
        <f t="shared" si="61"/>
        <v>1</v>
      </c>
      <c r="AI67" s="108">
        <f t="shared" si="62"/>
        <v>7</v>
      </c>
      <c r="AJ67" s="132">
        <v>19000</v>
      </c>
      <c r="AK67" s="109">
        <f t="shared" si="75"/>
        <v>9.4621513944223103</v>
      </c>
      <c r="AL67" s="110">
        <f t="shared" si="63"/>
        <v>1</v>
      </c>
      <c r="AM67" s="132">
        <v>8320</v>
      </c>
      <c r="AN67" s="98">
        <f t="shared" si="64"/>
        <v>5.35048231511254</v>
      </c>
      <c r="AO67" s="111">
        <f t="shared" si="65"/>
        <v>0</v>
      </c>
      <c r="AP67" s="132">
        <v>4356</v>
      </c>
      <c r="AQ67" s="98">
        <f t="shared" si="66"/>
        <v>65.014925373134332</v>
      </c>
      <c r="AR67" s="112">
        <f t="shared" si="67"/>
        <v>1</v>
      </c>
      <c r="AS67" s="113">
        <f t="shared" si="68"/>
        <v>2</v>
      </c>
      <c r="AT67" s="102">
        <v>1</v>
      </c>
      <c r="AU67" s="98">
        <v>0</v>
      </c>
      <c r="AV67" s="98">
        <v>1</v>
      </c>
      <c r="AW67" s="113">
        <f t="shared" si="69"/>
        <v>2</v>
      </c>
      <c r="AX67" s="114">
        <f t="shared" si="70"/>
        <v>19</v>
      </c>
      <c r="AY67" s="115">
        <f t="shared" si="71"/>
        <v>0.90476190476190477</v>
      </c>
      <c r="AZ67" s="89" t="s">
        <v>81</v>
      </c>
      <c r="BA67" s="95" t="s">
        <v>195</v>
      </c>
    </row>
    <row r="68" spans="1:58" s="17" customFormat="1" ht="16.5" hidden="1" customHeight="1" x14ac:dyDescent="0.2">
      <c r="A68" s="36">
        <f t="shared" si="51"/>
        <v>64</v>
      </c>
      <c r="B68" s="82" t="s">
        <v>82</v>
      </c>
      <c r="C68" s="129">
        <v>70</v>
      </c>
      <c r="D68" s="132">
        <v>87</v>
      </c>
      <c r="E68" s="99">
        <f t="shared" si="52"/>
        <v>1</v>
      </c>
      <c r="F68" s="129">
        <v>1760</v>
      </c>
      <c r="G68" s="132">
        <v>1775</v>
      </c>
      <c r="H68" s="100">
        <f t="shared" si="53"/>
        <v>1</v>
      </c>
      <c r="I68" s="129">
        <v>56</v>
      </c>
      <c r="J68" s="132">
        <v>56</v>
      </c>
      <c r="K68" s="101">
        <f t="shared" si="72"/>
        <v>1</v>
      </c>
      <c r="L68" s="132">
        <v>2537</v>
      </c>
      <c r="M68" s="132">
        <v>97</v>
      </c>
      <c r="N68" s="103">
        <f t="shared" si="73"/>
        <v>2</v>
      </c>
      <c r="O68" s="132">
        <v>885</v>
      </c>
      <c r="P68" s="103">
        <f t="shared" si="74"/>
        <v>1</v>
      </c>
      <c r="Q68" s="130">
        <v>1811</v>
      </c>
      <c r="R68" s="136">
        <v>2187</v>
      </c>
      <c r="S68" s="132">
        <v>2187</v>
      </c>
      <c r="T68" s="132">
        <v>2187</v>
      </c>
      <c r="U68" s="131">
        <v>1</v>
      </c>
      <c r="V68" s="128">
        <f t="shared" si="54"/>
        <v>120.76200993926008</v>
      </c>
      <c r="W68" s="103">
        <f t="shared" si="55"/>
        <v>2</v>
      </c>
      <c r="X68" s="104">
        <f t="shared" si="56"/>
        <v>8</v>
      </c>
      <c r="Y68" s="132">
        <v>98</v>
      </c>
      <c r="Z68" s="105">
        <f t="shared" si="57"/>
        <v>2</v>
      </c>
      <c r="AA68" s="132">
        <v>98</v>
      </c>
      <c r="AB68" s="106">
        <f t="shared" si="58"/>
        <v>2</v>
      </c>
      <c r="AC68" s="132">
        <v>141424</v>
      </c>
      <c r="AD68" s="105">
        <f t="shared" si="59"/>
        <v>1</v>
      </c>
      <c r="AE68" s="132">
        <v>42416</v>
      </c>
      <c r="AF68" s="107">
        <f t="shared" si="60"/>
        <v>1</v>
      </c>
      <c r="AG68" s="132">
        <v>99</v>
      </c>
      <c r="AH68" s="106">
        <f t="shared" si="61"/>
        <v>1</v>
      </c>
      <c r="AI68" s="108">
        <f t="shared" si="62"/>
        <v>7</v>
      </c>
      <c r="AJ68" s="132">
        <v>20617</v>
      </c>
      <c r="AK68" s="109">
        <f t="shared" si="75"/>
        <v>8.1265273945605045</v>
      </c>
      <c r="AL68" s="110">
        <f t="shared" si="63"/>
        <v>1</v>
      </c>
      <c r="AM68" s="132">
        <v>10499</v>
      </c>
      <c r="AN68" s="98">
        <f t="shared" si="64"/>
        <v>5.9149295774647888</v>
      </c>
      <c r="AO68" s="111">
        <f t="shared" si="65"/>
        <v>0</v>
      </c>
      <c r="AP68" s="132">
        <v>8378</v>
      </c>
      <c r="AQ68" s="98">
        <f t="shared" si="66"/>
        <v>96.298850574712645</v>
      </c>
      <c r="AR68" s="112">
        <f t="shared" si="67"/>
        <v>1</v>
      </c>
      <c r="AS68" s="113">
        <f t="shared" si="68"/>
        <v>2</v>
      </c>
      <c r="AT68" s="102">
        <v>1</v>
      </c>
      <c r="AU68" s="98">
        <v>0</v>
      </c>
      <c r="AV68" s="98">
        <v>1</v>
      </c>
      <c r="AW68" s="113">
        <f t="shared" si="69"/>
        <v>2</v>
      </c>
      <c r="AX68" s="114">
        <f t="shared" si="70"/>
        <v>19</v>
      </c>
      <c r="AY68" s="115">
        <f t="shared" si="71"/>
        <v>0.90476190476190477</v>
      </c>
      <c r="AZ68" s="89" t="s">
        <v>82</v>
      </c>
      <c r="BA68" s="96" t="s">
        <v>196</v>
      </c>
      <c r="BB68" s="18"/>
      <c r="BC68" s="18"/>
      <c r="BD68" s="18"/>
    </row>
    <row r="69" spans="1:58" s="17" customFormat="1" hidden="1" x14ac:dyDescent="0.2">
      <c r="A69" s="36">
        <f t="shared" si="51"/>
        <v>65</v>
      </c>
      <c r="B69" s="82" t="s">
        <v>83</v>
      </c>
      <c r="C69" s="129">
        <v>70</v>
      </c>
      <c r="D69" s="132">
        <v>79</v>
      </c>
      <c r="E69" s="99">
        <f t="shared" si="52"/>
        <v>1</v>
      </c>
      <c r="F69" s="129">
        <v>1763</v>
      </c>
      <c r="G69" s="132">
        <v>1768</v>
      </c>
      <c r="H69" s="100">
        <f t="shared" si="53"/>
        <v>1</v>
      </c>
      <c r="I69" s="129">
        <v>61</v>
      </c>
      <c r="J69" s="132">
        <v>61</v>
      </c>
      <c r="K69" s="101">
        <f t="shared" si="72"/>
        <v>1</v>
      </c>
      <c r="L69" s="132">
        <v>2218</v>
      </c>
      <c r="M69" s="132">
        <v>98</v>
      </c>
      <c r="N69" s="103">
        <f t="shared" si="73"/>
        <v>2</v>
      </c>
      <c r="O69" s="132">
        <v>297</v>
      </c>
      <c r="P69" s="103">
        <f t="shared" si="74"/>
        <v>1</v>
      </c>
      <c r="Q69" s="130">
        <v>1915.5</v>
      </c>
      <c r="R69" s="136">
        <v>2303</v>
      </c>
      <c r="S69" s="132">
        <v>2303</v>
      </c>
      <c r="T69" s="132">
        <v>2303</v>
      </c>
      <c r="U69" s="132">
        <v>2303</v>
      </c>
      <c r="V69" s="128">
        <f t="shared" si="54"/>
        <v>120.22970503784913</v>
      </c>
      <c r="W69" s="103">
        <f t="shared" si="55"/>
        <v>2</v>
      </c>
      <c r="X69" s="104">
        <f t="shared" si="56"/>
        <v>8</v>
      </c>
      <c r="Y69" s="132">
        <v>98</v>
      </c>
      <c r="Z69" s="105">
        <f t="shared" si="57"/>
        <v>2</v>
      </c>
      <c r="AA69" s="132">
        <v>98</v>
      </c>
      <c r="AB69" s="106">
        <f t="shared" si="58"/>
        <v>2</v>
      </c>
      <c r="AC69" s="132">
        <v>142179</v>
      </c>
      <c r="AD69" s="105">
        <f t="shared" si="59"/>
        <v>1</v>
      </c>
      <c r="AE69" s="132">
        <v>42264</v>
      </c>
      <c r="AF69" s="107">
        <f t="shared" si="60"/>
        <v>1</v>
      </c>
      <c r="AG69" s="132">
        <v>97</v>
      </c>
      <c r="AH69" s="106">
        <f t="shared" si="61"/>
        <v>1</v>
      </c>
      <c r="AI69" s="108">
        <f t="shared" si="62"/>
        <v>7</v>
      </c>
      <c r="AJ69" s="132">
        <v>24497</v>
      </c>
      <c r="AK69" s="109">
        <f t="shared" si="75"/>
        <v>11.044634806131651</v>
      </c>
      <c r="AL69" s="110">
        <f t="shared" si="63"/>
        <v>1</v>
      </c>
      <c r="AM69" s="132">
        <v>9560</v>
      </c>
      <c r="AN69" s="98">
        <f t="shared" si="64"/>
        <v>5.4072398190045252</v>
      </c>
      <c r="AO69" s="111">
        <f t="shared" si="65"/>
        <v>0</v>
      </c>
      <c r="AP69" s="132">
        <v>5929</v>
      </c>
      <c r="AQ69" s="98">
        <f t="shared" si="66"/>
        <v>75.050632911392398</v>
      </c>
      <c r="AR69" s="112">
        <f t="shared" si="67"/>
        <v>1</v>
      </c>
      <c r="AS69" s="113">
        <f t="shared" si="68"/>
        <v>2</v>
      </c>
      <c r="AT69" s="102">
        <v>1</v>
      </c>
      <c r="AU69" s="98">
        <v>0</v>
      </c>
      <c r="AV69" s="98">
        <v>1</v>
      </c>
      <c r="AW69" s="113">
        <f t="shared" si="69"/>
        <v>2</v>
      </c>
      <c r="AX69" s="114">
        <f t="shared" si="70"/>
        <v>19</v>
      </c>
      <c r="AY69" s="115">
        <f t="shared" si="71"/>
        <v>0.90476190476190477</v>
      </c>
      <c r="AZ69" s="89" t="s">
        <v>83</v>
      </c>
      <c r="BA69" s="95" t="s">
        <v>197</v>
      </c>
    </row>
    <row r="70" spans="1:58" s="17" customFormat="1" hidden="1" x14ac:dyDescent="0.2">
      <c r="A70" s="36">
        <f t="shared" ref="A70:A93" si="76">A69+1</f>
        <v>66</v>
      </c>
      <c r="B70" s="82" t="s">
        <v>87</v>
      </c>
      <c r="C70" s="129">
        <v>65</v>
      </c>
      <c r="D70" s="132">
        <v>64</v>
      </c>
      <c r="E70" s="99">
        <f t="shared" ref="E70:E93" si="77">IF(OR(0.25&gt;=(C70-D70)/C70),(-0.25&lt;=(C70-D70)/C70)*1,0)</f>
        <v>1</v>
      </c>
      <c r="F70" s="129">
        <v>1308</v>
      </c>
      <c r="G70" s="132">
        <v>1360</v>
      </c>
      <c r="H70" s="100">
        <f t="shared" ref="H70:H93" si="78">IF(OR(0.04&gt;=(F70-G70)/F70),(-0.04&lt;=(F70-G70)/F70)*1,0)</f>
        <v>1</v>
      </c>
      <c r="I70" s="129">
        <v>48</v>
      </c>
      <c r="J70" s="132">
        <v>48</v>
      </c>
      <c r="K70" s="101">
        <f t="shared" si="72"/>
        <v>1</v>
      </c>
      <c r="L70" s="132">
        <v>1501</v>
      </c>
      <c r="M70" s="132">
        <v>97</v>
      </c>
      <c r="N70" s="103">
        <f t="shared" si="73"/>
        <v>2</v>
      </c>
      <c r="O70" s="132">
        <v>417</v>
      </c>
      <c r="P70" s="103">
        <f t="shared" si="74"/>
        <v>1</v>
      </c>
      <c r="Q70" s="130">
        <v>1491</v>
      </c>
      <c r="R70" s="136">
        <v>1779</v>
      </c>
      <c r="S70" s="132">
        <v>1779</v>
      </c>
      <c r="T70" s="132">
        <v>1779</v>
      </c>
      <c r="U70" s="132">
        <v>1779</v>
      </c>
      <c r="V70" s="128">
        <f t="shared" ref="V70:V93" si="79">R70*100/Q70</f>
        <v>119.3158953722334</v>
      </c>
      <c r="W70" s="103">
        <f t="shared" ref="W70:W93" si="80">IF((R70/Q70)&gt;=0.95,2,IF((R70/Q70)&gt;=0.9,1,0))</f>
        <v>2</v>
      </c>
      <c r="X70" s="104">
        <f t="shared" ref="X70:X93" si="81">E70+H70+K70+N70+P70+W70</f>
        <v>8</v>
      </c>
      <c r="Y70" s="132">
        <v>98</v>
      </c>
      <c r="Z70" s="105">
        <f t="shared" ref="Z70:Z93" si="82">IF(Y70&gt;=95,2,IF(Y70&gt;=85,1,0))</f>
        <v>2</v>
      </c>
      <c r="AA70" s="132">
        <v>97</v>
      </c>
      <c r="AB70" s="106">
        <f t="shared" ref="AB70:AB93" si="83">IF(AA70&gt;=90,2,IF(AA70&gt;=80,1,0))</f>
        <v>2</v>
      </c>
      <c r="AC70" s="132">
        <v>101336</v>
      </c>
      <c r="AD70" s="105">
        <f t="shared" ref="AD70:AD93" si="84">IF((AC70/G70/13)&gt;2,1,0)</f>
        <v>1</v>
      </c>
      <c r="AE70" s="132">
        <v>33852</v>
      </c>
      <c r="AF70" s="107">
        <f t="shared" ref="AF70:AF93" si="85">IF(AE70&gt;G70*3,1,0)</f>
        <v>1</v>
      </c>
      <c r="AG70" s="132">
        <v>98</v>
      </c>
      <c r="AH70" s="106">
        <f t="shared" ref="AH70:AH93" si="86">IF(AG70&gt;=90,1,0)</f>
        <v>1</v>
      </c>
      <c r="AI70" s="108">
        <f t="shared" ref="AI70:AI93" si="87">Z70+AB70+AD70+AF70+AH70</f>
        <v>7</v>
      </c>
      <c r="AJ70" s="132">
        <v>26726</v>
      </c>
      <c r="AK70" s="109">
        <f t="shared" si="75"/>
        <v>17.805463024650233</v>
      </c>
      <c r="AL70" s="110">
        <f t="shared" ref="AL70:AL93" si="88">IF(AK70&gt;=7.5,1,0)</f>
        <v>1</v>
      </c>
      <c r="AM70" s="132">
        <v>8099</v>
      </c>
      <c r="AN70" s="98">
        <f t="shared" ref="AN70:AN93" si="89">AM70/G70</f>
        <v>5.9551470588235293</v>
      </c>
      <c r="AO70" s="111">
        <f t="shared" ref="AO70:AO90" si="90">IF(AN70&gt;=7.5,1,0)</f>
        <v>0</v>
      </c>
      <c r="AP70" s="132">
        <v>4873</v>
      </c>
      <c r="AQ70" s="98">
        <f t="shared" ref="AQ70:AQ93" si="91">AP70/D70</f>
        <v>76.140625</v>
      </c>
      <c r="AR70" s="112">
        <f t="shared" ref="AR70:AR93" si="92">IF(AQ70&gt;=29.9,1,0)</f>
        <v>1</v>
      </c>
      <c r="AS70" s="113">
        <f t="shared" ref="AS70:AS93" si="93">AL70+AO70+AR70</f>
        <v>2</v>
      </c>
      <c r="AT70" s="102">
        <v>1</v>
      </c>
      <c r="AU70" s="98">
        <v>0</v>
      </c>
      <c r="AV70" s="98">
        <v>1</v>
      </c>
      <c r="AW70" s="113">
        <f t="shared" ref="AW70:AW93" si="94">AT70+AU70+AV70</f>
        <v>2</v>
      </c>
      <c r="AX70" s="114">
        <f t="shared" ref="AX70:AX93" si="95">X70+AI70+AS70+AW70</f>
        <v>19</v>
      </c>
      <c r="AY70" s="115">
        <f t="shared" ref="AY70:AY93" si="96">AX70/21</f>
        <v>0.90476190476190477</v>
      </c>
      <c r="AZ70" s="89" t="s">
        <v>87</v>
      </c>
      <c r="BA70" s="95" t="s">
        <v>201</v>
      </c>
    </row>
    <row r="71" spans="1:58" s="17" customFormat="1" x14ac:dyDescent="0.2">
      <c r="A71" s="36">
        <f t="shared" si="76"/>
        <v>67</v>
      </c>
      <c r="B71" s="82" t="s">
        <v>88</v>
      </c>
      <c r="C71" s="129">
        <v>38</v>
      </c>
      <c r="D71" s="132">
        <v>43</v>
      </c>
      <c r="E71" s="99">
        <f t="shared" si="77"/>
        <v>1</v>
      </c>
      <c r="F71" s="129">
        <v>762</v>
      </c>
      <c r="G71" s="132">
        <v>766</v>
      </c>
      <c r="H71" s="100">
        <f t="shared" si="78"/>
        <v>1</v>
      </c>
      <c r="I71" s="129">
        <v>31</v>
      </c>
      <c r="J71" s="132">
        <v>31</v>
      </c>
      <c r="K71" s="101">
        <f t="shared" si="72"/>
        <v>1</v>
      </c>
      <c r="L71" s="132">
        <v>1284</v>
      </c>
      <c r="M71" s="132">
        <v>100</v>
      </c>
      <c r="N71" s="103">
        <f t="shared" si="73"/>
        <v>2</v>
      </c>
      <c r="O71" s="132">
        <v>327</v>
      </c>
      <c r="P71" s="103">
        <f t="shared" si="74"/>
        <v>1</v>
      </c>
      <c r="Q71" s="130">
        <v>933</v>
      </c>
      <c r="R71" s="136">
        <v>1114</v>
      </c>
      <c r="S71" s="132">
        <v>1114</v>
      </c>
      <c r="T71" s="132">
        <v>1114</v>
      </c>
      <c r="U71" s="132">
        <v>1114</v>
      </c>
      <c r="V71" s="128">
        <f t="shared" si="79"/>
        <v>119.39978563772776</v>
      </c>
      <c r="W71" s="103">
        <f t="shared" si="80"/>
        <v>2</v>
      </c>
      <c r="X71" s="104">
        <f t="shared" si="81"/>
        <v>8</v>
      </c>
      <c r="Y71" s="132">
        <v>98</v>
      </c>
      <c r="Z71" s="105">
        <f t="shared" si="82"/>
        <v>2</v>
      </c>
      <c r="AA71" s="132">
        <v>99</v>
      </c>
      <c r="AB71" s="106">
        <f t="shared" si="83"/>
        <v>2</v>
      </c>
      <c r="AC71" s="132">
        <v>65988</v>
      </c>
      <c r="AD71" s="105">
        <f t="shared" si="84"/>
        <v>1</v>
      </c>
      <c r="AE71" s="132">
        <v>15380</v>
      </c>
      <c r="AF71" s="107">
        <f t="shared" si="85"/>
        <v>1</v>
      </c>
      <c r="AG71" s="132">
        <v>99</v>
      </c>
      <c r="AH71" s="106">
        <f t="shared" si="86"/>
        <v>1</v>
      </c>
      <c r="AI71" s="108">
        <f t="shared" si="87"/>
        <v>7</v>
      </c>
      <c r="AJ71" s="132">
        <v>3756</v>
      </c>
      <c r="AK71" s="109">
        <f t="shared" si="75"/>
        <v>2.9252336448598131</v>
      </c>
      <c r="AL71" s="110">
        <f t="shared" si="88"/>
        <v>0</v>
      </c>
      <c r="AM71" s="132">
        <v>3394</v>
      </c>
      <c r="AN71" s="98">
        <f t="shared" si="89"/>
        <v>4.4308093994778064</v>
      </c>
      <c r="AO71" s="111">
        <f t="shared" si="90"/>
        <v>0</v>
      </c>
      <c r="AP71" s="132">
        <v>2518</v>
      </c>
      <c r="AQ71" s="98">
        <f t="shared" si="91"/>
        <v>58.558139534883722</v>
      </c>
      <c r="AR71" s="112">
        <f t="shared" si="92"/>
        <v>1</v>
      </c>
      <c r="AS71" s="113">
        <f t="shared" si="93"/>
        <v>1</v>
      </c>
      <c r="AT71" s="102">
        <v>1</v>
      </c>
      <c r="AU71" s="98">
        <v>1</v>
      </c>
      <c r="AV71" s="98">
        <v>1</v>
      </c>
      <c r="AW71" s="113">
        <f t="shared" si="94"/>
        <v>3</v>
      </c>
      <c r="AX71" s="114">
        <f t="shared" si="95"/>
        <v>19</v>
      </c>
      <c r="AY71" s="115">
        <f t="shared" si="96"/>
        <v>0.90476190476190477</v>
      </c>
      <c r="AZ71" s="89" t="s">
        <v>88</v>
      </c>
      <c r="BA71" s="96" t="s">
        <v>202</v>
      </c>
      <c r="BB71" s="18"/>
      <c r="BC71" s="18"/>
      <c r="BD71" s="18"/>
    </row>
    <row r="72" spans="1:58" s="17" customFormat="1" hidden="1" x14ac:dyDescent="0.2">
      <c r="A72" s="36">
        <f t="shared" si="76"/>
        <v>68</v>
      </c>
      <c r="B72" s="82" t="s">
        <v>89</v>
      </c>
      <c r="C72" s="129">
        <v>79</v>
      </c>
      <c r="D72" s="132">
        <v>98</v>
      </c>
      <c r="E72" s="99">
        <f t="shared" si="77"/>
        <v>1</v>
      </c>
      <c r="F72" s="129">
        <v>1936</v>
      </c>
      <c r="G72" s="132">
        <v>1947</v>
      </c>
      <c r="H72" s="100">
        <f t="shared" si="78"/>
        <v>1</v>
      </c>
      <c r="I72" s="129">
        <v>63</v>
      </c>
      <c r="J72" s="132">
        <v>63</v>
      </c>
      <c r="K72" s="101">
        <f t="shared" si="72"/>
        <v>1</v>
      </c>
      <c r="L72" s="132">
        <v>2681</v>
      </c>
      <c r="M72" s="132">
        <v>97</v>
      </c>
      <c r="N72" s="103">
        <f t="shared" si="73"/>
        <v>2</v>
      </c>
      <c r="O72" s="132">
        <v>315</v>
      </c>
      <c r="P72" s="103">
        <f t="shared" si="74"/>
        <v>1</v>
      </c>
      <c r="Q72" s="130">
        <v>2032</v>
      </c>
      <c r="R72" s="136">
        <v>2399</v>
      </c>
      <c r="S72" s="132">
        <v>2399</v>
      </c>
      <c r="T72" s="132">
        <v>2399</v>
      </c>
      <c r="U72" s="132">
        <v>2399</v>
      </c>
      <c r="V72" s="128">
        <f t="shared" si="79"/>
        <v>118.06102362204724</v>
      </c>
      <c r="W72" s="103">
        <f t="shared" si="80"/>
        <v>2</v>
      </c>
      <c r="X72" s="104">
        <f t="shared" si="81"/>
        <v>8</v>
      </c>
      <c r="Y72" s="132">
        <v>98</v>
      </c>
      <c r="Z72" s="105">
        <f t="shared" si="82"/>
        <v>2</v>
      </c>
      <c r="AA72" s="132">
        <v>97</v>
      </c>
      <c r="AB72" s="106">
        <f t="shared" si="83"/>
        <v>2</v>
      </c>
      <c r="AC72" s="132">
        <v>140617</v>
      </c>
      <c r="AD72" s="105">
        <f t="shared" si="84"/>
        <v>1</v>
      </c>
      <c r="AE72" s="132">
        <v>44715</v>
      </c>
      <c r="AF72" s="107">
        <f t="shared" si="85"/>
        <v>1</v>
      </c>
      <c r="AG72" s="132">
        <v>99</v>
      </c>
      <c r="AH72" s="106">
        <f t="shared" si="86"/>
        <v>1</v>
      </c>
      <c r="AI72" s="108">
        <f t="shared" si="87"/>
        <v>7</v>
      </c>
      <c r="AJ72" s="132">
        <v>33530</v>
      </c>
      <c r="AK72" s="109">
        <f t="shared" si="75"/>
        <v>12.506527415143603</v>
      </c>
      <c r="AL72" s="110">
        <f t="shared" si="88"/>
        <v>1</v>
      </c>
      <c r="AM72" s="132">
        <v>14049</v>
      </c>
      <c r="AN72" s="98">
        <f t="shared" si="89"/>
        <v>7.2157164869029273</v>
      </c>
      <c r="AO72" s="111">
        <f t="shared" si="90"/>
        <v>0</v>
      </c>
      <c r="AP72" s="132">
        <v>6694</v>
      </c>
      <c r="AQ72" s="98">
        <f t="shared" si="91"/>
        <v>68.306122448979593</v>
      </c>
      <c r="AR72" s="112">
        <f t="shared" si="92"/>
        <v>1</v>
      </c>
      <c r="AS72" s="113">
        <f t="shared" si="93"/>
        <v>2</v>
      </c>
      <c r="AT72" s="102">
        <v>1</v>
      </c>
      <c r="AU72" s="98">
        <v>0</v>
      </c>
      <c r="AV72" s="98">
        <v>1</v>
      </c>
      <c r="AW72" s="113">
        <f t="shared" si="94"/>
        <v>2</v>
      </c>
      <c r="AX72" s="114">
        <f t="shared" si="95"/>
        <v>19</v>
      </c>
      <c r="AY72" s="115">
        <f t="shared" si="96"/>
        <v>0.90476190476190477</v>
      </c>
      <c r="AZ72" s="89" t="s">
        <v>89</v>
      </c>
      <c r="BA72" s="95" t="s">
        <v>203</v>
      </c>
    </row>
    <row r="73" spans="1:58" s="17" customFormat="1" x14ac:dyDescent="0.2">
      <c r="A73" s="36">
        <f t="shared" si="76"/>
        <v>69</v>
      </c>
      <c r="B73" s="82" t="s">
        <v>92</v>
      </c>
      <c r="C73" s="129">
        <v>46</v>
      </c>
      <c r="D73" s="132">
        <v>46</v>
      </c>
      <c r="E73" s="99">
        <f t="shared" si="77"/>
        <v>1</v>
      </c>
      <c r="F73" s="129">
        <v>715</v>
      </c>
      <c r="G73" s="132">
        <v>720</v>
      </c>
      <c r="H73" s="100">
        <f t="shared" si="78"/>
        <v>1</v>
      </c>
      <c r="I73" s="129">
        <v>29</v>
      </c>
      <c r="J73" s="132">
        <v>29</v>
      </c>
      <c r="K73" s="101">
        <f t="shared" si="72"/>
        <v>1</v>
      </c>
      <c r="L73" s="132">
        <v>1103</v>
      </c>
      <c r="M73" s="132">
        <v>98</v>
      </c>
      <c r="N73" s="103">
        <f t="shared" si="73"/>
        <v>2</v>
      </c>
      <c r="O73" s="132">
        <v>450</v>
      </c>
      <c r="P73" s="103">
        <f t="shared" si="74"/>
        <v>1</v>
      </c>
      <c r="Q73" s="130">
        <v>1008</v>
      </c>
      <c r="R73" s="136">
        <v>1148</v>
      </c>
      <c r="S73" s="132">
        <v>1148</v>
      </c>
      <c r="T73" s="132">
        <v>1148</v>
      </c>
      <c r="U73" s="132">
        <v>1148</v>
      </c>
      <c r="V73" s="128">
        <f t="shared" si="79"/>
        <v>113.88888888888889</v>
      </c>
      <c r="W73" s="103">
        <f t="shared" si="80"/>
        <v>2</v>
      </c>
      <c r="X73" s="104">
        <f t="shared" si="81"/>
        <v>8</v>
      </c>
      <c r="Y73" s="132">
        <v>98</v>
      </c>
      <c r="Z73" s="105">
        <f t="shared" si="82"/>
        <v>2</v>
      </c>
      <c r="AA73" s="132">
        <v>98</v>
      </c>
      <c r="AB73" s="106">
        <f t="shared" si="83"/>
        <v>2</v>
      </c>
      <c r="AC73" s="132">
        <v>55383</v>
      </c>
      <c r="AD73" s="105">
        <f t="shared" si="84"/>
        <v>1</v>
      </c>
      <c r="AE73" s="132">
        <v>14326</v>
      </c>
      <c r="AF73" s="107">
        <f t="shared" si="85"/>
        <v>1</v>
      </c>
      <c r="AG73" s="132">
        <v>99</v>
      </c>
      <c r="AH73" s="106">
        <f t="shared" si="86"/>
        <v>1</v>
      </c>
      <c r="AI73" s="108">
        <f t="shared" si="87"/>
        <v>7</v>
      </c>
      <c r="AJ73" s="132">
        <v>4068</v>
      </c>
      <c r="AK73" s="109">
        <f t="shared" si="75"/>
        <v>3.6881233000906617</v>
      </c>
      <c r="AL73" s="110">
        <f t="shared" si="88"/>
        <v>0</v>
      </c>
      <c r="AM73" s="132">
        <v>3140</v>
      </c>
      <c r="AN73" s="98">
        <f t="shared" si="89"/>
        <v>4.3611111111111107</v>
      </c>
      <c r="AO73" s="111">
        <f t="shared" si="90"/>
        <v>0</v>
      </c>
      <c r="AP73" s="132">
        <v>3163</v>
      </c>
      <c r="AQ73" s="98">
        <f t="shared" si="91"/>
        <v>68.760869565217391</v>
      </c>
      <c r="AR73" s="112">
        <f t="shared" si="92"/>
        <v>1</v>
      </c>
      <c r="AS73" s="113">
        <f t="shared" si="93"/>
        <v>1</v>
      </c>
      <c r="AT73" s="102">
        <v>1</v>
      </c>
      <c r="AU73" s="98">
        <v>1</v>
      </c>
      <c r="AV73" s="98">
        <v>1</v>
      </c>
      <c r="AW73" s="113">
        <f t="shared" si="94"/>
        <v>3</v>
      </c>
      <c r="AX73" s="114">
        <f t="shared" si="95"/>
        <v>19</v>
      </c>
      <c r="AY73" s="115">
        <f t="shared" si="96"/>
        <v>0.90476190476190477</v>
      </c>
      <c r="AZ73" s="89" t="s">
        <v>92</v>
      </c>
      <c r="BA73" s="96" t="s">
        <v>206</v>
      </c>
      <c r="BB73" s="18"/>
      <c r="BC73" s="18"/>
      <c r="BD73" s="18"/>
    </row>
    <row r="74" spans="1:58" s="17" customFormat="1" ht="16.5" hidden="1" customHeight="1" x14ac:dyDescent="0.2">
      <c r="A74" s="36">
        <f t="shared" si="76"/>
        <v>70</v>
      </c>
      <c r="B74" s="82" t="s">
        <v>97</v>
      </c>
      <c r="C74" s="129">
        <v>87</v>
      </c>
      <c r="D74" s="132">
        <v>100</v>
      </c>
      <c r="E74" s="99">
        <f t="shared" si="77"/>
        <v>1</v>
      </c>
      <c r="F74" s="129">
        <v>2322</v>
      </c>
      <c r="G74" s="132">
        <v>2342</v>
      </c>
      <c r="H74" s="100">
        <f t="shared" si="78"/>
        <v>1</v>
      </c>
      <c r="I74" s="129">
        <v>66</v>
      </c>
      <c r="J74" s="132">
        <v>66</v>
      </c>
      <c r="K74" s="101">
        <f t="shared" ref="K74:K93" si="97">IF(I74=J74,1,0)</f>
        <v>1</v>
      </c>
      <c r="L74" s="132">
        <v>4259</v>
      </c>
      <c r="M74" s="132">
        <v>99</v>
      </c>
      <c r="N74" s="103">
        <f t="shared" si="73"/>
        <v>2</v>
      </c>
      <c r="O74" s="132">
        <v>388</v>
      </c>
      <c r="P74" s="103">
        <f t="shared" si="74"/>
        <v>1</v>
      </c>
      <c r="Q74" s="130">
        <v>2164</v>
      </c>
      <c r="R74" s="136">
        <v>2556</v>
      </c>
      <c r="S74" s="132">
        <v>2556</v>
      </c>
      <c r="T74" s="132">
        <v>2556</v>
      </c>
      <c r="U74" s="132">
        <v>2556</v>
      </c>
      <c r="V74" s="128">
        <f t="shared" si="79"/>
        <v>118.11460258780036</v>
      </c>
      <c r="W74" s="103">
        <f t="shared" si="80"/>
        <v>2</v>
      </c>
      <c r="X74" s="104">
        <f t="shared" si="81"/>
        <v>8</v>
      </c>
      <c r="Y74" s="132">
        <v>100</v>
      </c>
      <c r="Z74" s="105">
        <f t="shared" si="82"/>
        <v>2</v>
      </c>
      <c r="AA74" s="132">
        <v>100</v>
      </c>
      <c r="AB74" s="106">
        <f t="shared" si="83"/>
        <v>2</v>
      </c>
      <c r="AC74" s="132">
        <v>171251</v>
      </c>
      <c r="AD74" s="105">
        <f t="shared" si="84"/>
        <v>1</v>
      </c>
      <c r="AE74" s="132">
        <v>55696</v>
      </c>
      <c r="AF74" s="107">
        <f t="shared" si="85"/>
        <v>1</v>
      </c>
      <c r="AG74" s="132">
        <v>100</v>
      </c>
      <c r="AH74" s="106">
        <f t="shared" si="86"/>
        <v>1</v>
      </c>
      <c r="AI74" s="108">
        <f t="shared" si="87"/>
        <v>7</v>
      </c>
      <c r="AJ74" s="132">
        <v>28566</v>
      </c>
      <c r="AK74" s="109">
        <f t="shared" si="75"/>
        <v>6.7072082648509044</v>
      </c>
      <c r="AL74" s="110">
        <f t="shared" si="88"/>
        <v>0</v>
      </c>
      <c r="AM74" s="132">
        <v>54546</v>
      </c>
      <c r="AN74" s="98">
        <f t="shared" si="89"/>
        <v>23.290350128095646</v>
      </c>
      <c r="AO74" s="111">
        <f t="shared" si="90"/>
        <v>1</v>
      </c>
      <c r="AP74" s="132">
        <v>12130</v>
      </c>
      <c r="AQ74" s="98">
        <f t="shared" si="91"/>
        <v>121.3</v>
      </c>
      <c r="AR74" s="112">
        <f t="shared" si="92"/>
        <v>1</v>
      </c>
      <c r="AS74" s="113">
        <f t="shared" si="93"/>
        <v>2</v>
      </c>
      <c r="AT74" s="102">
        <v>1</v>
      </c>
      <c r="AU74" s="98">
        <v>0</v>
      </c>
      <c r="AV74" s="98">
        <v>1</v>
      </c>
      <c r="AW74" s="113">
        <f t="shared" si="94"/>
        <v>2</v>
      </c>
      <c r="AX74" s="114">
        <f t="shared" si="95"/>
        <v>19</v>
      </c>
      <c r="AY74" s="115">
        <f t="shared" si="96"/>
        <v>0.90476190476190477</v>
      </c>
      <c r="AZ74" s="89" t="s">
        <v>97</v>
      </c>
      <c r="BA74" s="95" t="s">
        <v>211</v>
      </c>
      <c r="BE74" s="18"/>
      <c r="BF74" s="18"/>
    </row>
    <row r="75" spans="1:58" s="17" customFormat="1" ht="16.5" hidden="1" customHeight="1" x14ac:dyDescent="0.2">
      <c r="A75" s="36">
        <f t="shared" si="76"/>
        <v>71</v>
      </c>
      <c r="B75" s="82" t="s">
        <v>98</v>
      </c>
      <c r="C75" s="129">
        <v>73</v>
      </c>
      <c r="D75" s="132">
        <v>73</v>
      </c>
      <c r="E75" s="99">
        <f t="shared" si="77"/>
        <v>1</v>
      </c>
      <c r="F75" s="129">
        <v>1688</v>
      </c>
      <c r="G75" s="132">
        <v>1697</v>
      </c>
      <c r="H75" s="100">
        <f t="shared" si="78"/>
        <v>1</v>
      </c>
      <c r="I75" s="129">
        <v>48</v>
      </c>
      <c r="J75" s="132">
        <v>48</v>
      </c>
      <c r="K75" s="101">
        <f t="shared" si="97"/>
        <v>1</v>
      </c>
      <c r="L75" s="132">
        <v>2949</v>
      </c>
      <c r="M75" s="132">
        <v>100</v>
      </c>
      <c r="N75" s="103">
        <f t="shared" si="73"/>
        <v>2</v>
      </c>
      <c r="O75" s="132">
        <v>1174</v>
      </c>
      <c r="P75" s="103">
        <f t="shared" si="74"/>
        <v>1</v>
      </c>
      <c r="Q75" s="130">
        <v>1611</v>
      </c>
      <c r="R75" s="136">
        <v>1950</v>
      </c>
      <c r="S75" s="132">
        <v>1950</v>
      </c>
      <c r="T75" s="132">
        <v>1950</v>
      </c>
      <c r="U75" s="132">
        <v>1950</v>
      </c>
      <c r="V75" s="128">
        <f t="shared" si="79"/>
        <v>121.04283054003724</v>
      </c>
      <c r="W75" s="103">
        <f t="shared" si="80"/>
        <v>2</v>
      </c>
      <c r="X75" s="104">
        <f t="shared" si="81"/>
        <v>8</v>
      </c>
      <c r="Y75" s="132">
        <v>97</v>
      </c>
      <c r="Z75" s="105">
        <f t="shared" si="82"/>
        <v>2</v>
      </c>
      <c r="AA75" s="132">
        <v>97</v>
      </c>
      <c r="AB75" s="106">
        <f t="shared" si="83"/>
        <v>2</v>
      </c>
      <c r="AC75" s="132">
        <v>142123</v>
      </c>
      <c r="AD75" s="105">
        <f t="shared" si="84"/>
        <v>1</v>
      </c>
      <c r="AE75" s="132">
        <v>39944</v>
      </c>
      <c r="AF75" s="107">
        <f t="shared" si="85"/>
        <v>1</v>
      </c>
      <c r="AG75" s="132">
        <v>99</v>
      </c>
      <c r="AH75" s="106">
        <f t="shared" si="86"/>
        <v>1</v>
      </c>
      <c r="AI75" s="108">
        <f t="shared" si="87"/>
        <v>7</v>
      </c>
      <c r="AJ75" s="132">
        <v>41633</v>
      </c>
      <c r="AK75" s="109">
        <f t="shared" si="75"/>
        <v>14.117667005764666</v>
      </c>
      <c r="AL75" s="110">
        <f t="shared" si="88"/>
        <v>1</v>
      </c>
      <c r="AM75" s="132">
        <v>43162</v>
      </c>
      <c r="AN75" s="98">
        <f t="shared" si="89"/>
        <v>25.43429581614614</v>
      </c>
      <c r="AO75" s="111">
        <f t="shared" si="90"/>
        <v>1</v>
      </c>
      <c r="AP75" s="132">
        <v>8918</v>
      </c>
      <c r="AQ75" s="98">
        <f t="shared" si="91"/>
        <v>122.16438356164383</v>
      </c>
      <c r="AR75" s="112">
        <f t="shared" si="92"/>
        <v>1</v>
      </c>
      <c r="AS75" s="113">
        <f t="shared" si="93"/>
        <v>3</v>
      </c>
      <c r="AT75" s="102">
        <v>0</v>
      </c>
      <c r="AU75" s="98">
        <v>0</v>
      </c>
      <c r="AV75" s="98">
        <v>1</v>
      </c>
      <c r="AW75" s="113">
        <f t="shared" si="94"/>
        <v>1</v>
      </c>
      <c r="AX75" s="114">
        <f t="shared" si="95"/>
        <v>19</v>
      </c>
      <c r="AY75" s="115">
        <f t="shared" si="96"/>
        <v>0.90476190476190477</v>
      </c>
      <c r="AZ75" s="89" t="s">
        <v>98</v>
      </c>
      <c r="BA75" s="95" t="s">
        <v>212</v>
      </c>
    </row>
    <row r="76" spans="1:58" s="17" customFormat="1" hidden="1" x14ac:dyDescent="0.2">
      <c r="A76" s="36">
        <f t="shared" si="76"/>
        <v>72</v>
      </c>
      <c r="B76" s="82" t="s">
        <v>99</v>
      </c>
      <c r="C76" s="129">
        <v>77</v>
      </c>
      <c r="D76" s="132">
        <v>83</v>
      </c>
      <c r="E76" s="99">
        <f t="shared" si="77"/>
        <v>1</v>
      </c>
      <c r="F76" s="129">
        <v>2191</v>
      </c>
      <c r="G76" s="132">
        <v>2186</v>
      </c>
      <c r="H76" s="100">
        <f t="shared" si="78"/>
        <v>1</v>
      </c>
      <c r="I76" s="129">
        <v>62</v>
      </c>
      <c r="J76" s="132">
        <v>62</v>
      </c>
      <c r="K76" s="101">
        <f t="shared" si="97"/>
        <v>1</v>
      </c>
      <c r="L76" s="132">
        <v>3244</v>
      </c>
      <c r="M76" s="132">
        <v>99</v>
      </c>
      <c r="N76" s="103">
        <f t="shared" si="73"/>
        <v>2</v>
      </c>
      <c r="O76" s="132">
        <v>276</v>
      </c>
      <c r="P76" s="103">
        <f t="shared" si="74"/>
        <v>1</v>
      </c>
      <c r="Q76" s="130">
        <v>1882</v>
      </c>
      <c r="R76" s="136">
        <v>2217</v>
      </c>
      <c r="S76" s="132">
        <v>2217</v>
      </c>
      <c r="T76" s="132">
        <v>2217</v>
      </c>
      <c r="U76" s="132">
        <v>2217</v>
      </c>
      <c r="V76" s="128">
        <f t="shared" si="79"/>
        <v>117.80021253985122</v>
      </c>
      <c r="W76" s="103">
        <f t="shared" si="80"/>
        <v>2</v>
      </c>
      <c r="X76" s="104">
        <f t="shared" si="81"/>
        <v>8</v>
      </c>
      <c r="Y76" s="132">
        <v>98</v>
      </c>
      <c r="Z76" s="105">
        <f t="shared" si="82"/>
        <v>2</v>
      </c>
      <c r="AA76" s="132">
        <v>99</v>
      </c>
      <c r="AB76" s="106">
        <f t="shared" si="83"/>
        <v>2</v>
      </c>
      <c r="AC76" s="132">
        <v>185336</v>
      </c>
      <c r="AD76" s="105">
        <f t="shared" si="84"/>
        <v>1</v>
      </c>
      <c r="AE76" s="132">
        <v>58720</v>
      </c>
      <c r="AF76" s="107">
        <f t="shared" si="85"/>
        <v>1</v>
      </c>
      <c r="AG76" s="132">
        <v>100</v>
      </c>
      <c r="AH76" s="106">
        <f t="shared" si="86"/>
        <v>1</v>
      </c>
      <c r="AI76" s="108">
        <f t="shared" si="87"/>
        <v>7</v>
      </c>
      <c r="AJ76" s="132">
        <v>36997</v>
      </c>
      <c r="AK76" s="109">
        <f t="shared" si="75"/>
        <v>11.404747225647348</v>
      </c>
      <c r="AL76" s="110">
        <f t="shared" si="88"/>
        <v>1</v>
      </c>
      <c r="AM76" s="132">
        <v>20652</v>
      </c>
      <c r="AN76" s="98">
        <f t="shared" si="89"/>
        <v>9.4473924977127179</v>
      </c>
      <c r="AO76" s="111">
        <f t="shared" si="90"/>
        <v>1</v>
      </c>
      <c r="AP76" s="132">
        <v>6546</v>
      </c>
      <c r="AQ76" s="98">
        <f t="shared" si="91"/>
        <v>78.867469879518069</v>
      </c>
      <c r="AR76" s="112">
        <f t="shared" si="92"/>
        <v>1</v>
      </c>
      <c r="AS76" s="113">
        <f t="shared" si="93"/>
        <v>3</v>
      </c>
      <c r="AT76" s="102">
        <v>1</v>
      </c>
      <c r="AU76" s="98">
        <v>0</v>
      </c>
      <c r="AV76" s="98">
        <v>0</v>
      </c>
      <c r="AW76" s="113">
        <f t="shared" si="94"/>
        <v>1</v>
      </c>
      <c r="AX76" s="114">
        <f t="shared" si="95"/>
        <v>19</v>
      </c>
      <c r="AY76" s="115">
        <f t="shared" si="96"/>
        <v>0.90476190476190477</v>
      </c>
      <c r="AZ76" s="89" t="s">
        <v>99</v>
      </c>
      <c r="BA76" s="96" t="s">
        <v>213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76"/>
        <v>73</v>
      </c>
      <c r="B77" s="82" t="s">
        <v>25</v>
      </c>
      <c r="C77" s="129">
        <v>46</v>
      </c>
      <c r="D77" s="132">
        <v>54</v>
      </c>
      <c r="E77" s="99">
        <f t="shared" si="77"/>
        <v>1</v>
      </c>
      <c r="F77" s="129">
        <v>956</v>
      </c>
      <c r="G77" s="132">
        <v>959</v>
      </c>
      <c r="H77" s="100">
        <f t="shared" si="78"/>
        <v>1</v>
      </c>
      <c r="I77" s="129">
        <v>33</v>
      </c>
      <c r="J77" s="132">
        <v>33</v>
      </c>
      <c r="K77" s="101">
        <f t="shared" si="97"/>
        <v>1</v>
      </c>
      <c r="L77" s="132">
        <v>1321</v>
      </c>
      <c r="M77" s="132">
        <v>99</v>
      </c>
      <c r="N77" s="103">
        <f t="shared" si="73"/>
        <v>2</v>
      </c>
      <c r="O77" s="132">
        <v>522</v>
      </c>
      <c r="P77" s="103">
        <f t="shared" si="74"/>
        <v>1</v>
      </c>
      <c r="Q77" s="130">
        <v>1086</v>
      </c>
      <c r="R77" s="136">
        <v>1271</v>
      </c>
      <c r="S77" s="132">
        <v>1271</v>
      </c>
      <c r="T77" s="132">
        <v>1271</v>
      </c>
      <c r="U77" s="132">
        <v>1271</v>
      </c>
      <c r="V77" s="128">
        <f t="shared" si="79"/>
        <v>117.03499079189687</v>
      </c>
      <c r="W77" s="103">
        <f t="shared" si="80"/>
        <v>2</v>
      </c>
      <c r="X77" s="104">
        <f t="shared" si="81"/>
        <v>8</v>
      </c>
      <c r="Y77" s="132">
        <v>94</v>
      </c>
      <c r="Z77" s="105">
        <f t="shared" si="82"/>
        <v>1</v>
      </c>
      <c r="AA77" s="132">
        <v>93</v>
      </c>
      <c r="AB77" s="106">
        <f t="shared" si="83"/>
        <v>2</v>
      </c>
      <c r="AC77" s="132">
        <v>80014</v>
      </c>
      <c r="AD77" s="105">
        <f t="shared" si="84"/>
        <v>1</v>
      </c>
      <c r="AE77" s="132">
        <v>16645</v>
      </c>
      <c r="AF77" s="107">
        <f t="shared" si="85"/>
        <v>1</v>
      </c>
      <c r="AG77" s="132">
        <v>95</v>
      </c>
      <c r="AH77" s="106">
        <f t="shared" si="86"/>
        <v>1</v>
      </c>
      <c r="AI77" s="108">
        <f t="shared" si="87"/>
        <v>6</v>
      </c>
      <c r="AJ77" s="132">
        <v>17818</v>
      </c>
      <c r="AK77" s="109">
        <f t="shared" si="75"/>
        <v>13.488266464799395</v>
      </c>
      <c r="AL77" s="110">
        <f t="shared" si="88"/>
        <v>1</v>
      </c>
      <c r="AM77" s="132">
        <v>4907</v>
      </c>
      <c r="AN77" s="98">
        <f t="shared" si="89"/>
        <v>5.1167883211678831</v>
      </c>
      <c r="AO77" s="111">
        <f t="shared" si="90"/>
        <v>0</v>
      </c>
      <c r="AP77" s="132">
        <v>4227</v>
      </c>
      <c r="AQ77" s="98">
        <f t="shared" si="91"/>
        <v>78.277777777777771</v>
      </c>
      <c r="AR77" s="112">
        <f t="shared" si="92"/>
        <v>1</v>
      </c>
      <c r="AS77" s="113">
        <f t="shared" si="93"/>
        <v>2</v>
      </c>
      <c r="AT77" s="102">
        <v>1</v>
      </c>
      <c r="AU77" s="137">
        <v>0</v>
      </c>
      <c r="AV77" s="98">
        <v>1</v>
      </c>
      <c r="AW77" s="113">
        <f t="shared" si="94"/>
        <v>2</v>
      </c>
      <c r="AX77" s="114">
        <f t="shared" si="95"/>
        <v>18</v>
      </c>
      <c r="AY77" s="115">
        <f t="shared" si="96"/>
        <v>0.8571428571428571</v>
      </c>
      <c r="AZ77" s="89" t="s">
        <v>25</v>
      </c>
      <c r="BA77" s="95" t="s">
        <v>139</v>
      </c>
    </row>
    <row r="78" spans="1:58" s="17" customFormat="1" hidden="1" x14ac:dyDescent="0.2">
      <c r="A78" s="36">
        <f t="shared" si="76"/>
        <v>74</v>
      </c>
      <c r="B78" s="82" t="s">
        <v>37</v>
      </c>
      <c r="C78" s="129">
        <v>47</v>
      </c>
      <c r="D78" s="132">
        <v>52</v>
      </c>
      <c r="E78" s="99">
        <f t="shared" si="77"/>
        <v>1</v>
      </c>
      <c r="F78" s="129">
        <v>950</v>
      </c>
      <c r="G78" s="132">
        <v>941</v>
      </c>
      <c r="H78" s="100">
        <f t="shared" si="78"/>
        <v>1</v>
      </c>
      <c r="I78" s="129">
        <v>31</v>
      </c>
      <c r="J78" s="132">
        <v>31</v>
      </c>
      <c r="K78" s="101">
        <f t="shared" si="97"/>
        <v>1</v>
      </c>
      <c r="L78" s="132">
        <v>1196</v>
      </c>
      <c r="M78" s="132">
        <v>98</v>
      </c>
      <c r="N78" s="103">
        <f t="shared" si="73"/>
        <v>2</v>
      </c>
      <c r="O78" s="132">
        <v>341</v>
      </c>
      <c r="P78" s="103">
        <f t="shared" si="74"/>
        <v>1</v>
      </c>
      <c r="Q78" s="130">
        <v>1015.5</v>
      </c>
      <c r="R78" s="136">
        <v>1202</v>
      </c>
      <c r="S78" s="132">
        <v>1200</v>
      </c>
      <c r="T78" s="132">
        <v>1200</v>
      </c>
      <c r="U78" s="131">
        <v>1</v>
      </c>
      <c r="V78" s="128">
        <f t="shared" si="79"/>
        <v>118.36533727227966</v>
      </c>
      <c r="W78" s="103">
        <f t="shared" si="80"/>
        <v>2</v>
      </c>
      <c r="X78" s="104">
        <f t="shared" si="81"/>
        <v>8</v>
      </c>
      <c r="Y78" s="132">
        <v>97</v>
      </c>
      <c r="Z78" s="105">
        <f t="shared" si="82"/>
        <v>2</v>
      </c>
      <c r="AA78" s="132">
        <v>94</v>
      </c>
      <c r="AB78" s="106">
        <f t="shared" si="83"/>
        <v>2</v>
      </c>
      <c r="AC78" s="132">
        <v>80650</v>
      </c>
      <c r="AD78" s="105">
        <f t="shared" si="84"/>
        <v>1</v>
      </c>
      <c r="AE78" s="132">
        <v>23583</v>
      </c>
      <c r="AF78" s="107">
        <f t="shared" si="85"/>
        <v>1</v>
      </c>
      <c r="AG78" s="132">
        <v>95</v>
      </c>
      <c r="AH78" s="106">
        <f t="shared" si="86"/>
        <v>1</v>
      </c>
      <c r="AI78" s="108">
        <f t="shared" si="87"/>
        <v>7</v>
      </c>
      <c r="AJ78" s="132">
        <v>7889</v>
      </c>
      <c r="AK78" s="109">
        <f t="shared" si="75"/>
        <v>6.5961538461538458</v>
      </c>
      <c r="AL78" s="110">
        <f t="shared" si="88"/>
        <v>0</v>
      </c>
      <c r="AM78" s="132">
        <v>4947</v>
      </c>
      <c r="AN78" s="98">
        <f t="shared" si="89"/>
        <v>5.2571732199787462</v>
      </c>
      <c r="AO78" s="111">
        <f t="shared" si="90"/>
        <v>0</v>
      </c>
      <c r="AP78" s="132">
        <v>2287</v>
      </c>
      <c r="AQ78" s="98">
        <f t="shared" si="91"/>
        <v>43.980769230769234</v>
      </c>
      <c r="AR78" s="112">
        <f t="shared" si="92"/>
        <v>1</v>
      </c>
      <c r="AS78" s="113">
        <f t="shared" si="93"/>
        <v>1</v>
      </c>
      <c r="AT78" s="102">
        <v>1</v>
      </c>
      <c r="AU78" s="137">
        <v>0</v>
      </c>
      <c r="AV78" s="98">
        <v>1</v>
      </c>
      <c r="AW78" s="113">
        <f t="shared" si="94"/>
        <v>2</v>
      </c>
      <c r="AX78" s="114">
        <f t="shared" si="95"/>
        <v>18</v>
      </c>
      <c r="AY78" s="115">
        <f t="shared" si="96"/>
        <v>0.8571428571428571</v>
      </c>
      <c r="AZ78" s="89" t="s">
        <v>37</v>
      </c>
      <c r="BA78" s="96" t="s">
        <v>151</v>
      </c>
      <c r="BB78" s="18"/>
      <c r="BC78" s="18"/>
      <c r="BD78" s="18"/>
    </row>
    <row r="79" spans="1:58" s="17" customFormat="1" hidden="1" x14ac:dyDescent="0.2">
      <c r="A79" s="36">
        <f t="shared" si="76"/>
        <v>75</v>
      </c>
      <c r="B79" s="82" t="s">
        <v>39</v>
      </c>
      <c r="C79" s="129">
        <v>60</v>
      </c>
      <c r="D79" s="132">
        <v>73</v>
      </c>
      <c r="E79" s="99">
        <f t="shared" si="77"/>
        <v>1</v>
      </c>
      <c r="F79" s="129">
        <v>1692</v>
      </c>
      <c r="G79" s="132">
        <v>1707</v>
      </c>
      <c r="H79" s="100">
        <f t="shared" si="78"/>
        <v>1</v>
      </c>
      <c r="I79" s="129">
        <v>48</v>
      </c>
      <c r="J79" s="132">
        <v>48</v>
      </c>
      <c r="K79" s="101">
        <f t="shared" si="97"/>
        <v>1</v>
      </c>
      <c r="L79" s="132">
        <v>1923</v>
      </c>
      <c r="M79" s="132">
        <v>97</v>
      </c>
      <c r="N79" s="103">
        <f t="shared" si="73"/>
        <v>2</v>
      </c>
      <c r="O79" s="132">
        <v>465</v>
      </c>
      <c r="P79" s="103">
        <f t="shared" si="74"/>
        <v>1</v>
      </c>
      <c r="Q79" s="130">
        <v>1636</v>
      </c>
      <c r="R79" s="136">
        <v>2024</v>
      </c>
      <c r="S79" s="132">
        <v>2024</v>
      </c>
      <c r="T79" s="132">
        <v>2024</v>
      </c>
      <c r="U79" s="132">
        <v>2024</v>
      </c>
      <c r="V79" s="128">
        <f t="shared" si="79"/>
        <v>123.71638141809291</v>
      </c>
      <c r="W79" s="103">
        <f t="shared" si="80"/>
        <v>2</v>
      </c>
      <c r="X79" s="104">
        <f t="shared" si="81"/>
        <v>8</v>
      </c>
      <c r="Y79" s="132">
        <v>92</v>
      </c>
      <c r="Z79" s="105">
        <f t="shared" si="82"/>
        <v>1</v>
      </c>
      <c r="AA79" s="132">
        <v>88</v>
      </c>
      <c r="AB79" s="106">
        <f t="shared" si="83"/>
        <v>1</v>
      </c>
      <c r="AC79" s="132">
        <v>149326</v>
      </c>
      <c r="AD79" s="105">
        <f t="shared" si="84"/>
        <v>1</v>
      </c>
      <c r="AE79" s="132">
        <v>50902</v>
      </c>
      <c r="AF79" s="107">
        <f t="shared" si="85"/>
        <v>1</v>
      </c>
      <c r="AG79" s="132">
        <v>98</v>
      </c>
      <c r="AH79" s="106">
        <f t="shared" si="86"/>
        <v>1</v>
      </c>
      <c r="AI79" s="108">
        <f t="shared" si="87"/>
        <v>5</v>
      </c>
      <c r="AJ79" s="132">
        <v>37102</v>
      </c>
      <c r="AK79" s="109">
        <f t="shared" si="75"/>
        <v>19.293811752470098</v>
      </c>
      <c r="AL79" s="110">
        <f t="shared" si="88"/>
        <v>1</v>
      </c>
      <c r="AM79" s="132">
        <v>30133</v>
      </c>
      <c r="AN79" s="98">
        <f t="shared" si="89"/>
        <v>17.652606912712361</v>
      </c>
      <c r="AO79" s="111">
        <f t="shared" si="90"/>
        <v>1</v>
      </c>
      <c r="AP79" s="132">
        <v>6584</v>
      </c>
      <c r="AQ79" s="98">
        <f t="shared" si="91"/>
        <v>90.191780821917803</v>
      </c>
      <c r="AR79" s="112">
        <f t="shared" si="92"/>
        <v>1</v>
      </c>
      <c r="AS79" s="113">
        <f t="shared" si="93"/>
        <v>3</v>
      </c>
      <c r="AT79" s="102">
        <v>1</v>
      </c>
      <c r="AU79" s="98">
        <v>0</v>
      </c>
      <c r="AV79" s="98">
        <v>1</v>
      </c>
      <c r="AW79" s="113">
        <f t="shared" si="94"/>
        <v>2</v>
      </c>
      <c r="AX79" s="114">
        <f t="shared" si="95"/>
        <v>18</v>
      </c>
      <c r="AY79" s="115">
        <f t="shared" si="96"/>
        <v>0.8571428571428571</v>
      </c>
      <c r="AZ79" s="89" t="s">
        <v>39</v>
      </c>
      <c r="BA79" s="95" t="s">
        <v>153</v>
      </c>
    </row>
    <row r="80" spans="1:58" s="17" customFormat="1" hidden="1" x14ac:dyDescent="0.2">
      <c r="A80" s="36">
        <f t="shared" si="76"/>
        <v>76</v>
      </c>
      <c r="B80" s="82" t="s">
        <v>42</v>
      </c>
      <c r="C80" s="129">
        <v>60</v>
      </c>
      <c r="D80" s="132">
        <v>64</v>
      </c>
      <c r="E80" s="99">
        <f t="shared" si="77"/>
        <v>1</v>
      </c>
      <c r="F80" s="129">
        <v>1320</v>
      </c>
      <c r="G80" s="132">
        <v>1344</v>
      </c>
      <c r="H80" s="100">
        <f t="shared" si="78"/>
        <v>1</v>
      </c>
      <c r="I80" s="129">
        <v>45</v>
      </c>
      <c r="J80" s="132">
        <v>45</v>
      </c>
      <c r="K80" s="101">
        <f t="shared" si="97"/>
        <v>1</v>
      </c>
      <c r="L80" s="132">
        <v>1869</v>
      </c>
      <c r="M80" s="132">
        <v>93</v>
      </c>
      <c r="N80" s="103">
        <f t="shared" si="73"/>
        <v>1</v>
      </c>
      <c r="O80" s="132">
        <v>1447</v>
      </c>
      <c r="P80" s="135">
        <f t="shared" si="74"/>
        <v>1</v>
      </c>
      <c r="Q80" s="130">
        <v>1460</v>
      </c>
      <c r="R80" s="136">
        <v>1809</v>
      </c>
      <c r="S80" s="132">
        <v>1809</v>
      </c>
      <c r="T80" s="132">
        <v>1809</v>
      </c>
      <c r="U80" s="132">
        <v>1809</v>
      </c>
      <c r="V80" s="128">
        <f t="shared" si="79"/>
        <v>123.9041095890411</v>
      </c>
      <c r="W80" s="103">
        <f t="shared" si="80"/>
        <v>2</v>
      </c>
      <c r="X80" s="104">
        <f t="shared" si="81"/>
        <v>7</v>
      </c>
      <c r="Y80" s="132">
        <v>99</v>
      </c>
      <c r="Z80" s="105">
        <f t="shared" si="82"/>
        <v>2</v>
      </c>
      <c r="AA80" s="132">
        <v>97</v>
      </c>
      <c r="AB80" s="106">
        <f t="shared" si="83"/>
        <v>2</v>
      </c>
      <c r="AC80" s="132">
        <v>95858</v>
      </c>
      <c r="AD80" s="105">
        <f t="shared" si="84"/>
        <v>1</v>
      </c>
      <c r="AE80" s="132">
        <v>28383</v>
      </c>
      <c r="AF80" s="107">
        <f t="shared" si="85"/>
        <v>1</v>
      </c>
      <c r="AG80" s="132">
        <v>95</v>
      </c>
      <c r="AH80" s="106">
        <f t="shared" si="86"/>
        <v>1</v>
      </c>
      <c r="AI80" s="108">
        <f t="shared" si="87"/>
        <v>7</v>
      </c>
      <c r="AJ80" s="132">
        <v>12174</v>
      </c>
      <c r="AK80" s="109">
        <f t="shared" si="75"/>
        <v>6.5136436597110752</v>
      </c>
      <c r="AL80" s="110">
        <f t="shared" si="88"/>
        <v>0</v>
      </c>
      <c r="AM80" s="132">
        <v>13849</v>
      </c>
      <c r="AN80" s="98">
        <f t="shared" si="89"/>
        <v>10.304315476190476</v>
      </c>
      <c r="AO80" s="111">
        <f t="shared" si="90"/>
        <v>1</v>
      </c>
      <c r="AP80" s="132">
        <v>3176</v>
      </c>
      <c r="AQ80" s="98">
        <f t="shared" si="91"/>
        <v>49.625</v>
      </c>
      <c r="AR80" s="112">
        <f t="shared" si="92"/>
        <v>1</v>
      </c>
      <c r="AS80" s="113">
        <f t="shared" si="93"/>
        <v>2</v>
      </c>
      <c r="AT80" s="102">
        <v>1</v>
      </c>
      <c r="AU80" s="98">
        <v>0</v>
      </c>
      <c r="AV80" s="98">
        <v>1</v>
      </c>
      <c r="AW80" s="113">
        <f t="shared" si="94"/>
        <v>2</v>
      </c>
      <c r="AX80" s="114">
        <f t="shared" si="95"/>
        <v>18</v>
      </c>
      <c r="AY80" s="115">
        <f t="shared" si="96"/>
        <v>0.8571428571428571</v>
      </c>
      <c r="AZ80" s="89" t="s">
        <v>42</v>
      </c>
      <c r="BA80" s="96" t="s">
        <v>156</v>
      </c>
      <c r="BB80" s="18"/>
      <c r="BC80" s="18"/>
      <c r="BD80" s="18"/>
    </row>
    <row r="81" spans="1:58" s="17" customFormat="1" hidden="1" x14ac:dyDescent="0.2">
      <c r="A81" s="36">
        <f t="shared" si="76"/>
        <v>77</v>
      </c>
      <c r="B81" s="82" t="s">
        <v>45</v>
      </c>
      <c r="C81" s="129">
        <v>32</v>
      </c>
      <c r="D81" s="132">
        <v>37</v>
      </c>
      <c r="E81" s="99">
        <f t="shared" si="77"/>
        <v>1</v>
      </c>
      <c r="F81" s="129">
        <v>625</v>
      </c>
      <c r="G81" s="132">
        <v>626</v>
      </c>
      <c r="H81" s="100">
        <f t="shared" si="78"/>
        <v>1</v>
      </c>
      <c r="I81" s="129">
        <v>26</v>
      </c>
      <c r="J81" s="132">
        <v>26</v>
      </c>
      <c r="K81" s="101">
        <f t="shared" si="97"/>
        <v>1</v>
      </c>
      <c r="L81" s="132">
        <v>886</v>
      </c>
      <c r="M81" s="132">
        <v>100</v>
      </c>
      <c r="N81" s="103">
        <f t="shared" si="73"/>
        <v>2</v>
      </c>
      <c r="O81" s="132">
        <v>330</v>
      </c>
      <c r="P81" s="103">
        <f t="shared" si="74"/>
        <v>1</v>
      </c>
      <c r="Q81" s="130">
        <v>817</v>
      </c>
      <c r="R81" s="136">
        <v>960</v>
      </c>
      <c r="S81" s="132">
        <v>960</v>
      </c>
      <c r="T81" s="132">
        <v>960</v>
      </c>
      <c r="U81" s="132">
        <v>960</v>
      </c>
      <c r="V81" s="128">
        <f t="shared" si="79"/>
        <v>117.5030599755202</v>
      </c>
      <c r="W81" s="103">
        <f t="shared" si="80"/>
        <v>2</v>
      </c>
      <c r="X81" s="104">
        <f t="shared" si="81"/>
        <v>8</v>
      </c>
      <c r="Y81" s="132">
        <v>98</v>
      </c>
      <c r="Z81" s="105">
        <f t="shared" si="82"/>
        <v>2</v>
      </c>
      <c r="AA81" s="132">
        <v>96</v>
      </c>
      <c r="AB81" s="106">
        <f t="shared" si="83"/>
        <v>2</v>
      </c>
      <c r="AC81" s="132">
        <v>55532</v>
      </c>
      <c r="AD81" s="105">
        <f t="shared" si="84"/>
        <v>1</v>
      </c>
      <c r="AE81" s="132">
        <v>9888</v>
      </c>
      <c r="AF81" s="107">
        <f t="shared" si="85"/>
        <v>1</v>
      </c>
      <c r="AG81" s="132">
        <v>99</v>
      </c>
      <c r="AH81" s="106">
        <f t="shared" si="86"/>
        <v>1</v>
      </c>
      <c r="AI81" s="108">
        <f t="shared" si="87"/>
        <v>7</v>
      </c>
      <c r="AJ81" s="132">
        <v>977</v>
      </c>
      <c r="AK81" s="109">
        <f t="shared" si="75"/>
        <v>1.1027088036117381</v>
      </c>
      <c r="AL81" s="110">
        <f t="shared" si="88"/>
        <v>0</v>
      </c>
      <c r="AM81" s="132">
        <v>3049</v>
      </c>
      <c r="AN81" s="98">
        <f t="shared" si="89"/>
        <v>4.8706070287539935</v>
      </c>
      <c r="AO81" s="111">
        <f t="shared" si="90"/>
        <v>0</v>
      </c>
      <c r="AP81" s="132">
        <v>1901</v>
      </c>
      <c r="AQ81" s="98">
        <f t="shared" si="91"/>
        <v>51.378378378378379</v>
      </c>
      <c r="AR81" s="112">
        <f t="shared" si="92"/>
        <v>1</v>
      </c>
      <c r="AS81" s="113">
        <f t="shared" si="93"/>
        <v>1</v>
      </c>
      <c r="AT81" s="102">
        <v>1</v>
      </c>
      <c r="AU81" s="98">
        <v>0</v>
      </c>
      <c r="AV81" s="98">
        <v>1</v>
      </c>
      <c r="AW81" s="113">
        <f t="shared" si="94"/>
        <v>2</v>
      </c>
      <c r="AX81" s="114">
        <f t="shared" si="95"/>
        <v>18</v>
      </c>
      <c r="AY81" s="115">
        <f t="shared" si="96"/>
        <v>0.8571428571428571</v>
      </c>
      <c r="AZ81" s="89" t="s">
        <v>45</v>
      </c>
      <c r="BA81" s="95" t="s">
        <v>159</v>
      </c>
    </row>
    <row r="82" spans="1:58" s="17" customFormat="1" hidden="1" x14ac:dyDescent="0.2">
      <c r="A82" s="36">
        <f t="shared" si="76"/>
        <v>78</v>
      </c>
      <c r="B82" s="82" t="s">
        <v>49</v>
      </c>
      <c r="C82" s="129">
        <v>54</v>
      </c>
      <c r="D82" s="132">
        <v>65</v>
      </c>
      <c r="E82" s="99">
        <f t="shared" si="77"/>
        <v>1</v>
      </c>
      <c r="F82" s="129">
        <v>1339</v>
      </c>
      <c r="G82" s="132">
        <v>1344</v>
      </c>
      <c r="H82" s="100">
        <f t="shared" si="78"/>
        <v>1</v>
      </c>
      <c r="I82" s="129">
        <v>43</v>
      </c>
      <c r="J82" s="132">
        <v>43</v>
      </c>
      <c r="K82" s="101">
        <f t="shared" si="97"/>
        <v>1</v>
      </c>
      <c r="L82" s="132">
        <v>1938</v>
      </c>
      <c r="M82" s="132">
        <v>99</v>
      </c>
      <c r="N82" s="103">
        <f t="shared" si="73"/>
        <v>2</v>
      </c>
      <c r="O82" s="132">
        <v>327</v>
      </c>
      <c r="P82" s="103">
        <f t="shared" si="74"/>
        <v>1</v>
      </c>
      <c r="Q82" s="130">
        <v>1459.5</v>
      </c>
      <c r="R82" s="136">
        <v>1685</v>
      </c>
      <c r="S82" s="132">
        <v>1685</v>
      </c>
      <c r="T82" s="132">
        <v>1685</v>
      </c>
      <c r="U82" s="132">
        <v>1685</v>
      </c>
      <c r="V82" s="128">
        <f t="shared" si="79"/>
        <v>115.45049674546077</v>
      </c>
      <c r="W82" s="103">
        <f t="shared" si="80"/>
        <v>2</v>
      </c>
      <c r="X82" s="104">
        <f t="shared" si="81"/>
        <v>8</v>
      </c>
      <c r="Y82" s="132">
        <v>99</v>
      </c>
      <c r="Z82" s="105">
        <f t="shared" si="82"/>
        <v>2</v>
      </c>
      <c r="AA82" s="132">
        <v>99</v>
      </c>
      <c r="AB82" s="106">
        <f t="shared" si="83"/>
        <v>2</v>
      </c>
      <c r="AC82" s="132">
        <v>90898</v>
      </c>
      <c r="AD82" s="105">
        <f t="shared" si="84"/>
        <v>1</v>
      </c>
      <c r="AE82" s="132">
        <v>32038</v>
      </c>
      <c r="AF82" s="107">
        <f t="shared" si="85"/>
        <v>1</v>
      </c>
      <c r="AG82" s="132">
        <v>99</v>
      </c>
      <c r="AH82" s="106">
        <f t="shared" si="86"/>
        <v>1</v>
      </c>
      <c r="AI82" s="108">
        <f t="shared" si="87"/>
        <v>7</v>
      </c>
      <c r="AJ82" s="132">
        <v>29257</v>
      </c>
      <c r="AK82" s="109">
        <f t="shared" si="75"/>
        <v>15.096491228070175</v>
      </c>
      <c r="AL82" s="110">
        <f t="shared" si="88"/>
        <v>1</v>
      </c>
      <c r="AM82" s="132">
        <v>19663</v>
      </c>
      <c r="AN82" s="98">
        <f t="shared" si="89"/>
        <v>14.630208333333334</v>
      </c>
      <c r="AO82" s="111">
        <f t="shared" si="90"/>
        <v>1</v>
      </c>
      <c r="AP82" s="132">
        <v>5303</v>
      </c>
      <c r="AQ82" s="98">
        <f t="shared" si="91"/>
        <v>81.58461538461539</v>
      </c>
      <c r="AR82" s="112">
        <f t="shared" si="92"/>
        <v>1</v>
      </c>
      <c r="AS82" s="113">
        <f t="shared" si="93"/>
        <v>3</v>
      </c>
      <c r="AT82" s="102">
        <v>0</v>
      </c>
      <c r="AU82" s="98">
        <v>0</v>
      </c>
      <c r="AV82" s="98">
        <v>0</v>
      </c>
      <c r="AW82" s="113">
        <f t="shared" si="94"/>
        <v>0</v>
      </c>
      <c r="AX82" s="114">
        <f t="shared" si="95"/>
        <v>18</v>
      </c>
      <c r="AY82" s="115">
        <f t="shared" si="96"/>
        <v>0.8571428571428571</v>
      </c>
      <c r="AZ82" s="89" t="s">
        <v>49</v>
      </c>
      <c r="BA82" s="95" t="s">
        <v>163</v>
      </c>
      <c r="BE82" s="18"/>
      <c r="BF82" s="18"/>
    </row>
    <row r="83" spans="1:58" s="17" customFormat="1" hidden="1" x14ac:dyDescent="0.2">
      <c r="A83" s="36">
        <f t="shared" si="76"/>
        <v>79</v>
      </c>
      <c r="B83" s="82" t="s">
        <v>50</v>
      </c>
      <c r="C83" s="129">
        <v>63</v>
      </c>
      <c r="D83" s="132">
        <v>73</v>
      </c>
      <c r="E83" s="99">
        <f t="shared" si="77"/>
        <v>1</v>
      </c>
      <c r="F83" s="129">
        <v>1385</v>
      </c>
      <c r="G83" s="132">
        <v>1393</v>
      </c>
      <c r="H83" s="100">
        <f t="shared" si="78"/>
        <v>1</v>
      </c>
      <c r="I83" s="129">
        <v>50</v>
      </c>
      <c r="J83" s="132">
        <v>50</v>
      </c>
      <c r="K83" s="101">
        <f t="shared" si="97"/>
        <v>1</v>
      </c>
      <c r="L83" s="132">
        <v>1850</v>
      </c>
      <c r="M83" s="132">
        <v>96</v>
      </c>
      <c r="N83" s="103">
        <f t="shared" si="73"/>
        <v>2</v>
      </c>
      <c r="O83" s="132">
        <v>731</v>
      </c>
      <c r="P83" s="103">
        <f t="shared" si="74"/>
        <v>1</v>
      </c>
      <c r="Q83" s="130">
        <v>1773.5</v>
      </c>
      <c r="R83" s="136">
        <v>1759</v>
      </c>
      <c r="S83" s="131">
        <v>588</v>
      </c>
      <c r="T83" s="132">
        <v>588</v>
      </c>
      <c r="U83" s="132">
        <v>588</v>
      </c>
      <c r="V83" s="128">
        <f t="shared" si="79"/>
        <v>99.182407668452214</v>
      </c>
      <c r="W83" s="103">
        <f t="shared" si="80"/>
        <v>2</v>
      </c>
      <c r="X83" s="104">
        <f t="shared" si="81"/>
        <v>8</v>
      </c>
      <c r="Y83" s="132">
        <v>98</v>
      </c>
      <c r="Z83" s="105">
        <f t="shared" si="82"/>
        <v>2</v>
      </c>
      <c r="AA83" s="132">
        <v>95</v>
      </c>
      <c r="AB83" s="106">
        <f t="shared" si="83"/>
        <v>2</v>
      </c>
      <c r="AC83" s="132">
        <v>108126</v>
      </c>
      <c r="AD83" s="105">
        <f t="shared" si="84"/>
        <v>1</v>
      </c>
      <c r="AE83" s="132">
        <v>30605</v>
      </c>
      <c r="AF83" s="107">
        <f t="shared" si="85"/>
        <v>1</v>
      </c>
      <c r="AG83" s="132">
        <v>98</v>
      </c>
      <c r="AH83" s="106">
        <f t="shared" si="86"/>
        <v>1</v>
      </c>
      <c r="AI83" s="108">
        <f t="shared" si="87"/>
        <v>7</v>
      </c>
      <c r="AJ83" s="132">
        <v>11224</v>
      </c>
      <c r="AK83" s="109">
        <f t="shared" si="75"/>
        <v>6.0670270270270272</v>
      </c>
      <c r="AL83" s="110">
        <f t="shared" si="88"/>
        <v>0</v>
      </c>
      <c r="AM83" s="132">
        <v>7535</v>
      </c>
      <c r="AN83" s="98">
        <f t="shared" si="89"/>
        <v>5.4091888011486002</v>
      </c>
      <c r="AO83" s="111">
        <f t="shared" si="90"/>
        <v>0</v>
      </c>
      <c r="AP83" s="132">
        <v>3527</v>
      </c>
      <c r="AQ83" s="98">
        <f t="shared" si="91"/>
        <v>48.315068493150683</v>
      </c>
      <c r="AR83" s="112">
        <f t="shared" si="92"/>
        <v>1</v>
      </c>
      <c r="AS83" s="113">
        <f t="shared" si="93"/>
        <v>1</v>
      </c>
      <c r="AT83" s="102">
        <v>1</v>
      </c>
      <c r="AU83" s="98">
        <v>0</v>
      </c>
      <c r="AV83" s="98">
        <v>1</v>
      </c>
      <c r="AW83" s="113">
        <f t="shared" si="94"/>
        <v>2</v>
      </c>
      <c r="AX83" s="114">
        <f t="shared" si="95"/>
        <v>18</v>
      </c>
      <c r="AY83" s="115">
        <f t="shared" si="96"/>
        <v>0.8571428571428571</v>
      </c>
      <c r="AZ83" s="89" t="s">
        <v>50</v>
      </c>
      <c r="BA83" s="95" t="s">
        <v>164</v>
      </c>
    </row>
    <row r="84" spans="1:58" s="17" customFormat="1" hidden="1" x14ac:dyDescent="0.2">
      <c r="A84" s="36">
        <f t="shared" si="76"/>
        <v>80</v>
      </c>
      <c r="B84" s="82" t="s">
        <v>54</v>
      </c>
      <c r="C84" s="129">
        <v>58</v>
      </c>
      <c r="D84" s="132">
        <v>71</v>
      </c>
      <c r="E84" s="99">
        <f t="shared" si="77"/>
        <v>1</v>
      </c>
      <c r="F84" s="129">
        <v>2006</v>
      </c>
      <c r="G84" s="132">
        <v>2057</v>
      </c>
      <c r="H84" s="100">
        <f t="shared" si="78"/>
        <v>1</v>
      </c>
      <c r="I84" s="129">
        <v>60</v>
      </c>
      <c r="J84" s="132">
        <v>60</v>
      </c>
      <c r="K84" s="101">
        <f t="shared" si="97"/>
        <v>1</v>
      </c>
      <c r="L84" s="132">
        <v>3015</v>
      </c>
      <c r="M84" s="132">
        <v>97</v>
      </c>
      <c r="N84" s="103">
        <f t="shared" si="73"/>
        <v>2</v>
      </c>
      <c r="O84" s="132">
        <v>429</v>
      </c>
      <c r="P84" s="103">
        <f t="shared" si="74"/>
        <v>1</v>
      </c>
      <c r="Q84" s="130">
        <v>1904</v>
      </c>
      <c r="R84" s="136">
        <v>2217</v>
      </c>
      <c r="S84" s="132">
        <v>2217</v>
      </c>
      <c r="T84" s="132">
        <v>2217</v>
      </c>
      <c r="U84" s="132">
        <v>2217</v>
      </c>
      <c r="V84" s="128">
        <f t="shared" si="79"/>
        <v>116.43907563025211</v>
      </c>
      <c r="W84" s="103">
        <f t="shared" si="80"/>
        <v>2</v>
      </c>
      <c r="X84" s="104">
        <f t="shared" si="81"/>
        <v>8</v>
      </c>
      <c r="Y84" s="132">
        <v>96</v>
      </c>
      <c r="Z84" s="105">
        <f t="shared" si="82"/>
        <v>2</v>
      </c>
      <c r="AA84" s="132">
        <v>95</v>
      </c>
      <c r="AB84" s="106">
        <f t="shared" si="83"/>
        <v>2</v>
      </c>
      <c r="AC84" s="132">
        <v>156501</v>
      </c>
      <c r="AD84" s="105">
        <f t="shared" si="84"/>
        <v>1</v>
      </c>
      <c r="AE84" s="132">
        <v>42159</v>
      </c>
      <c r="AF84" s="107">
        <f t="shared" si="85"/>
        <v>1</v>
      </c>
      <c r="AG84" s="132">
        <v>96</v>
      </c>
      <c r="AH84" s="106">
        <f t="shared" si="86"/>
        <v>1</v>
      </c>
      <c r="AI84" s="108">
        <f t="shared" si="87"/>
        <v>7</v>
      </c>
      <c r="AJ84" s="132">
        <v>9170</v>
      </c>
      <c r="AK84" s="109">
        <f t="shared" si="75"/>
        <v>3.0414593698175789</v>
      </c>
      <c r="AL84" s="110">
        <f t="shared" si="88"/>
        <v>0</v>
      </c>
      <c r="AM84" s="132">
        <v>9910</v>
      </c>
      <c r="AN84" s="98">
        <f t="shared" si="89"/>
        <v>4.8176956733106469</v>
      </c>
      <c r="AO84" s="111">
        <f t="shared" si="90"/>
        <v>0</v>
      </c>
      <c r="AP84" s="132">
        <v>4900</v>
      </c>
      <c r="AQ84" s="98">
        <f t="shared" si="91"/>
        <v>69.014084507042256</v>
      </c>
      <c r="AR84" s="112">
        <f t="shared" si="92"/>
        <v>1</v>
      </c>
      <c r="AS84" s="113">
        <f t="shared" si="93"/>
        <v>1</v>
      </c>
      <c r="AT84" s="102">
        <v>1</v>
      </c>
      <c r="AU84" s="98">
        <v>0</v>
      </c>
      <c r="AV84" s="98">
        <v>1</v>
      </c>
      <c r="AW84" s="113">
        <f t="shared" si="94"/>
        <v>2</v>
      </c>
      <c r="AX84" s="114">
        <f t="shared" si="95"/>
        <v>18</v>
      </c>
      <c r="AY84" s="115">
        <f t="shared" si="96"/>
        <v>0.8571428571428571</v>
      </c>
      <c r="AZ84" s="89" t="s">
        <v>54</v>
      </c>
      <c r="BA84" s="95" t="s">
        <v>168</v>
      </c>
    </row>
    <row r="85" spans="1:58" s="18" customFormat="1" ht="16.5" hidden="1" customHeight="1" x14ac:dyDescent="0.2">
      <c r="A85" s="36">
        <f t="shared" si="76"/>
        <v>81</v>
      </c>
      <c r="B85" s="82" t="s">
        <v>59</v>
      </c>
      <c r="C85" s="129">
        <v>34</v>
      </c>
      <c r="D85" s="132">
        <v>40</v>
      </c>
      <c r="E85" s="99">
        <f t="shared" si="77"/>
        <v>1</v>
      </c>
      <c r="F85" s="129">
        <v>843</v>
      </c>
      <c r="G85" s="132">
        <v>861</v>
      </c>
      <c r="H85" s="100">
        <f t="shared" si="78"/>
        <v>1</v>
      </c>
      <c r="I85" s="129">
        <v>32</v>
      </c>
      <c r="J85" s="132">
        <v>32</v>
      </c>
      <c r="K85" s="101">
        <f t="shared" si="97"/>
        <v>1</v>
      </c>
      <c r="L85" s="132">
        <v>1016</v>
      </c>
      <c r="M85" s="132">
        <v>93</v>
      </c>
      <c r="N85" s="103">
        <f t="shared" si="73"/>
        <v>1</v>
      </c>
      <c r="O85" s="132">
        <v>383</v>
      </c>
      <c r="P85" s="103">
        <f t="shared" si="74"/>
        <v>1</v>
      </c>
      <c r="Q85" s="130">
        <v>1024</v>
      </c>
      <c r="R85" s="136">
        <v>1221</v>
      </c>
      <c r="S85" s="132">
        <v>1216</v>
      </c>
      <c r="T85" s="132">
        <v>1216</v>
      </c>
      <c r="U85" s="132">
        <v>1216</v>
      </c>
      <c r="V85" s="128">
        <f t="shared" si="79"/>
        <v>119.23828125</v>
      </c>
      <c r="W85" s="103">
        <f t="shared" si="80"/>
        <v>2</v>
      </c>
      <c r="X85" s="104">
        <f t="shared" si="81"/>
        <v>7</v>
      </c>
      <c r="Y85" s="132">
        <v>100</v>
      </c>
      <c r="Z85" s="105">
        <f t="shared" si="82"/>
        <v>2</v>
      </c>
      <c r="AA85" s="132">
        <v>100</v>
      </c>
      <c r="AB85" s="106">
        <f t="shared" si="83"/>
        <v>2</v>
      </c>
      <c r="AC85" s="132">
        <v>67328</v>
      </c>
      <c r="AD85" s="105">
        <f t="shared" si="84"/>
        <v>1</v>
      </c>
      <c r="AE85" s="132">
        <v>26688</v>
      </c>
      <c r="AF85" s="107">
        <f t="shared" si="85"/>
        <v>1</v>
      </c>
      <c r="AG85" s="132">
        <v>98</v>
      </c>
      <c r="AH85" s="106">
        <f t="shared" si="86"/>
        <v>1</v>
      </c>
      <c r="AI85" s="108">
        <f t="shared" si="87"/>
        <v>7</v>
      </c>
      <c r="AJ85" s="132">
        <v>6183</v>
      </c>
      <c r="AK85" s="109">
        <f t="shared" si="75"/>
        <v>6.0856299212598426</v>
      </c>
      <c r="AL85" s="110">
        <f t="shared" si="88"/>
        <v>0</v>
      </c>
      <c r="AM85" s="132">
        <v>15028</v>
      </c>
      <c r="AN85" s="98">
        <f t="shared" si="89"/>
        <v>17.454123112659698</v>
      </c>
      <c r="AO85" s="111">
        <f t="shared" si="90"/>
        <v>1</v>
      </c>
      <c r="AP85" s="132">
        <v>3401</v>
      </c>
      <c r="AQ85" s="98">
        <f t="shared" si="91"/>
        <v>85.025000000000006</v>
      </c>
      <c r="AR85" s="112">
        <f t="shared" si="92"/>
        <v>1</v>
      </c>
      <c r="AS85" s="113">
        <f t="shared" si="93"/>
        <v>2</v>
      </c>
      <c r="AT85" s="102">
        <v>1</v>
      </c>
      <c r="AU85" s="98">
        <v>0</v>
      </c>
      <c r="AV85" s="98">
        <v>1</v>
      </c>
      <c r="AW85" s="113">
        <f t="shared" si="94"/>
        <v>2</v>
      </c>
      <c r="AX85" s="114">
        <f t="shared" si="95"/>
        <v>18</v>
      </c>
      <c r="AY85" s="115">
        <f t="shared" si="96"/>
        <v>0.8571428571428571</v>
      </c>
      <c r="AZ85" s="89" t="s">
        <v>59</v>
      </c>
      <c r="BA85" s="95" t="s">
        <v>173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76"/>
        <v>82</v>
      </c>
      <c r="B86" s="82" t="s">
        <v>69</v>
      </c>
      <c r="C86" s="129">
        <v>32</v>
      </c>
      <c r="D86" s="132">
        <v>38</v>
      </c>
      <c r="E86" s="99">
        <f t="shared" si="77"/>
        <v>1</v>
      </c>
      <c r="F86" s="129">
        <v>777</v>
      </c>
      <c r="G86" s="132">
        <v>795</v>
      </c>
      <c r="H86" s="100">
        <f t="shared" si="78"/>
        <v>1</v>
      </c>
      <c r="I86" s="129">
        <v>27</v>
      </c>
      <c r="J86" s="132">
        <v>27</v>
      </c>
      <c r="K86" s="101">
        <f t="shared" si="97"/>
        <v>1</v>
      </c>
      <c r="L86" s="132">
        <v>1115</v>
      </c>
      <c r="M86" s="132">
        <v>99</v>
      </c>
      <c r="N86" s="103">
        <f t="shared" si="73"/>
        <v>2</v>
      </c>
      <c r="O86" s="132">
        <v>747</v>
      </c>
      <c r="P86" s="103">
        <f t="shared" si="74"/>
        <v>1</v>
      </c>
      <c r="Q86" s="130">
        <v>832</v>
      </c>
      <c r="R86" s="136">
        <v>985</v>
      </c>
      <c r="S86" s="132">
        <v>985</v>
      </c>
      <c r="T86" s="132">
        <v>985</v>
      </c>
      <c r="U86" s="132">
        <v>985</v>
      </c>
      <c r="V86" s="128">
        <f t="shared" si="79"/>
        <v>118.38942307692308</v>
      </c>
      <c r="W86" s="103">
        <f t="shared" si="80"/>
        <v>2</v>
      </c>
      <c r="X86" s="104">
        <f t="shared" si="81"/>
        <v>8</v>
      </c>
      <c r="Y86" s="132">
        <v>99</v>
      </c>
      <c r="Z86" s="105">
        <f t="shared" si="82"/>
        <v>2</v>
      </c>
      <c r="AA86" s="132">
        <v>99</v>
      </c>
      <c r="AB86" s="106">
        <f t="shared" si="83"/>
        <v>2</v>
      </c>
      <c r="AC86" s="132">
        <v>61072</v>
      </c>
      <c r="AD86" s="105">
        <f t="shared" si="84"/>
        <v>1</v>
      </c>
      <c r="AE86" s="132">
        <v>13443</v>
      </c>
      <c r="AF86" s="107">
        <f t="shared" si="85"/>
        <v>1</v>
      </c>
      <c r="AG86" s="132">
        <v>100</v>
      </c>
      <c r="AH86" s="106">
        <f t="shared" si="86"/>
        <v>1</v>
      </c>
      <c r="AI86" s="108">
        <f t="shared" si="87"/>
        <v>7</v>
      </c>
      <c r="AJ86" s="132">
        <v>5923</v>
      </c>
      <c r="AK86" s="109">
        <f t="shared" si="75"/>
        <v>5.3121076233183855</v>
      </c>
      <c r="AL86" s="110">
        <f t="shared" si="88"/>
        <v>0</v>
      </c>
      <c r="AM86" s="132">
        <v>474</v>
      </c>
      <c r="AN86" s="98">
        <f t="shared" si="89"/>
        <v>0.5962264150943396</v>
      </c>
      <c r="AO86" s="111">
        <f t="shared" si="90"/>
        <v>0</v>
      </c>
      <c r="AP86" s="132">
        <v>2606</v>
      </c>
      <c r="AQ86" s="98">
        <f t="shared" si="91"/>
        <v>68.578947368421055</v>
      </c>
      <c r="AR86" s="112">
        <f t="shared" si="92"/>
        <v>1</v>
      </c>
      <c r="AS86" s="113">
        <f t="shared" si="93"/>
        <v>1</v>
      </c>
      <c r="AT86" s="102">
        <v>1</v>
      </c>
      <c r="AU86" s="98">
        <v>0</v>
      </c>
      <c r="AV86" s="98">
        <v>1</v>
      </c>
      <c r="AW86" s="113">
        <f t="shared" si="94"/>
        <v>2</v>
      </c>
      <c r="AX86" s="114">
        <f t="shared" si="95"/>
        <v>18</v>
      </c>
      <c r="AY86" s="115">
        <f t="shared" si="96"/>
        <v>0.8571428571428571</v>
      </c>
      <c r="AZ86" s="89" t="s">
        <v>69</v>
      </c>
      <c r="BA86" s="95" t="s">
        <v>183</v>
      </c>
      <c r="BB86" s="17"/>
      <c r="BC86" s="17"/>
      <c r="BD86" s="17"/>
    </row>
    <row r="87" spans="1:58" s="18" customFormat="1" hidden="1" x14ac:dyDescent="0.2">
      <c r="A87" s="36">
        <f t="shared" si="76"/>
        <v>83</v>
      </c>
      <c r="B87" s="82" t="s">
        <v>73</v>
      </c>
      <c r="C87" s="129">
        <v>53</v>
      </c>
      <c r="D87" s="132">
        <v>60</v>
      </c>
      <c r="E87" s="99">
        <f t="shared" si="77"/>
        <v>1</v>
      </c>
      <c r="F87" s="129">
        <v>1251</v>
      </c>
      <c r="G87" s="132">
        <v>1252</v>
      </c>
      <c r="H87" s="100">
        <f t="shared" si="78"/>
        <v>1</v>
      </c>
      <c r="I87" s="129">
        <v>43</v>
      </c>
      <c r="J87" s="132">
        <v>43</v>
      </c>
      <c r="K87" s="101">
        <f t="shared" si="97"/>
        <v>1</v>
      </c>
      <c r="L87" s="132">
        <v>1455</v>
      </c>
      <c r="M87" s="132">
        <v>100</v>
      </c>
      <c r="N87" s="103">
        <f t="shared" si="73"/>
        <v>2</v>
      </c>
      <c r="O87" s="132">
        <v>302</v>
      </c>
      <c r="P87" s="103">
        <f t="shared" si="74"/>
        <v>1</v>
      </c>
      <c r="Q87" s="130">
        <v>1353</v>
      </c>
      <c r="R87" s="136">
        <v>1634</v>
      </c>
      <c r="S87" s="132">
        <v>1634</v>
      </c>
      <c r="T87" s="132">
        <v>1634</v>
      </c>
      <c r="U87" s="132">
        <v>1634</v>
      </c>
      <c r="V87" s="128">
        <f t="shared" si="79"/>
        <v>120.76866223207686</v>
      </c>
      <c r="W87" s="103">
        <f t="shared" si="80"/>
        <v>2</v>
      </c>
      <c r="X87" s="104">
        <f t="shared" si="81"/>
        <v>8</v>
      </c>
      <c r="Y87" s="132">
        <v>98</v>
      </c>
      <c r="Z87" s="105">
        <f t="shared" si="82"/>
        <v>2</v>
      </c>
      <c r="AA87" s="132">
        <v>100</v>
      </c>
      <c r="AB87" s="106">
        <f t="shared" si="83"/>
        <v>2</v>
      </c>
      <c r="AC87" s="132">
        <v>116322</v>
      </c>
      <c r="AD87" s="105">
        <f t="shared" si="84"/>
        <v>1</v>
      </c>
      <c r="AE87" s="132">
        <v>28235</v>
      </c>
      <c r="AF87" s="107">
        <f t="shared" si="85"/>
        <v>1</v>
      </c>
      <c r="AG87" s="132">
        <v>100</v>
      </c>
      <c r="AH87" s="106">
        <f t="shared" si="86"/>
        <v>1</v>
      </c>
      <c r="AI87" s="108">
        <f t="shared" si="87"/>
        <v>7</v>
      </c>
      <c r="AJ87" s="132">
        <v>19458</v>
      </c>
      <c r="AK87" s="109">
        <f t="shared" si="75"/>
        <v>13.37319587628866</v>
      </c>
      <c r="AL87" s="110">
        <f t="shared" si="88"/>
        <v>1</v>
      </c>
      <c r="AM87" s="132">
        <v>3925</v>
      </c>
      <c r="AN87" s="98">
        <f t="shared" si="89"/>
        <v>3.1349840255591053</v>
      </c>
      <c r="AO87" s="111">
        <f t="shared" si="90"/>
        <v>0</v>
      </c>
      <c r="AP87" s="132">
        <v>4602</v>
      </c>
      <c r="AQ87" s="98">
        <f t="shared" si="91"/>
        <v>76.7</v>
      </c>
      <c r="AR87" s="112">
        <f t="shared" si="92"/>
        <v>1</v>
      </c>
      <c r="AS87" s="113">
        <f t="shared" si="93"/>
        <v>2</v>
      </c>
      <c r="AT87" s="102">
        <v>0</v>
      </c>
      <c r="AU87" s="98">
        <v>0</v>
      </c>
      <c r="AV87" s="98">
        <v>1</v>
      </c>
      <c r="AW87" s="113">
        <f t="shared" si="94"/>
        <v>1</v>
      </c>
      <c r="AX87" s="114">
        <f t="shared" si="95"/>
        <v>18</v>
      </c>
      <c r="AY87" s="115">
        <f t="shared" si="96"/>
        <v>0.8571428571428571</v>
      </c>
      <c r="AZ87" s="89" t="s">
        <v>73</v>
      </c>
      <c r="BA87" s="95" t="s">
        <v>187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76"/>
        <v>84</v>
      </c>
      <c r="B88" s="82" t="s">
        <v>76</v>
      </c>
      <c r="C88" s="129">
        <v>28</v>
      </c>
      <c r="D88" s="132">
        <v>33</v>
      </c>
      <c r="E88" s="99">
        <f t="shared" si="77"/>
        <v>1</v>
      </c>
      <c r="F88" s="129">
        <v>608</v>
      </c>
      <c r="G88" s="132">
        <v>623</v>
      </c>
      <c r="H88" s="100">
        <f t="shared" si="78"/>
        <v>1</v>
      </c>
      <c r="I88" s="129">
        <v>24</v>
      </c>
      <c r="J88" s="132">
        <v>24</v>
      </c>
      <c r="K88" s="101">
        <f t="shared" si="97"/>
        <v>1</v>
      </c>
      <c r="L88" s="132">
        <v>954</v>
      </c>
      <c r="M88" s="132">
        <v>96</v>
      </c>
      <c r="N88" s="103">
        <f t="shared" si="73"/>
        <v>2</v>
      </c>
      <c r="O88" s="132">
        <v>359</v>
      </c>
      <c r="P88" s="103">
        <f t="shared" si="74"/>
        <v>1</v>
      </c>
      <c r="Q88" s="130">
        <v>734</v>
      </c>
      <c r="R88" s="136">
        <v>871</v>
      </c>
      <c r="S88" s="132">
        <v>871</v>
      </c>
      <c r="T88" s="132">
        <v>871</v>
      </c>
      <c r="U88" s="132">
        <v>871</v>
      </c>
      <c r="V88" s="128">
        <f t="shared" si="79"/>
        <v>118.66485013623978</v>
      </c>
      <c r="W88" s="103">
        <f t="shared" si="80"/>
        <v>2</v>
      </c>
      <c r="X88" s="104">
        <f t="shared" si="81"/>
        <v>8</v>
      </c>
      <c r="Y88" s="132">
        <v>99</v>
      </c>
      <c r="Z88" s="105">
        <f t="shared" si="82"/>
        <v>2</v>
      </c>
      <c r="AA88" s="132">
        <v>97</v>
      </c>
      <c r="AB88" s="106">
        <f t="shared" si="83"/>
        <v>2</v>
      </c>
      <c r="AC88" s="132">
        <v>47863</v>
      </c>
      <c r="AD88" s="105">
        <f t="shared" si="84"/>
        <v>1</v>
      </c>
      <c r="AE88" s="132">
        <v>11155</v>
      </c>
      <c r="AF88" s="107">
        <f t="shared" si="85"/>
        <v>1</v>
      </c>
      <c r="AG88" s="132">
        <v>100</v>
      </c>
      <c r="AH88" s="106">
        <f t="shared" si="86"/>
        <v>1</v>
      </c>
      <c r="AI88" s="108">
        <f t="shared" si="87"/>
        <v>7</v>
      </c>
      <c r="AJ88" s="132">
        <v>5449</v>
      </c>
      <c r="AK88" s="109">
        <f t="shared" si="75"/>
        <v>5.7117400419287208</v>
      </c>
      <c r="AL88" s="110">
        <f t="shared" si="88"/>
        <v>0</v>
      </c>
      <c r="AM88" s="132">
        <v>3264</v>
      </c>
      <c r="AN88" s="98">
        <f t="shared" si="89"/>
        <v>5.2391653290529696</v>
      </c>
      <c r="AO88" s="111">
        <f t="shared" si="90"/>
        <v>0</v>
      </c>
      <c r="AP88" s="132">
        <v>2542</v>
      </c>
      <c r="AQ88" s="98">
        <f t="shared" si="91"/>
        <v>77.030303030303031</v>
      </c>
      <c r="AR88" s="112">
        <f t="shared" si="92"/>
        <v>1</v>
      </c>
      <c r="AS88" s="113">
        <f t="shared" si="93"/>
        <v>1</v>
      </c>
      <c r="AT88" s="102">
        <v>1</v>
      </c>
      <c r="AU88" s="98">
        <v>0</v>
      </c>
      <c r="AV88" s="98">
        <v>1</v>
      </c>
      <c r="AW88" s="113">
        <f t="shared" si="94"/>
        <v>2</v>
      </c>
      <c r="AX88" s="114">
        <f t="shared" si="95"/>
        <v>18</v>
      </c>
      <c r="AY88" s="115">
        <f t="shared" si="96"/>
        <v>0.8571428571428571</v>
      </c>
      <c r="AZ88" s="89" t="s">
        <v>76</v>
      </c>
      <c r="BA88" s="95" t="s">
        <v>190</v>
      </c>
    </row>
    <row r="89" spans="1:58" s="17" customFormat="1" hidden="1" x14ac:dyDescent="0.2">
      <c r="A89" s="36">
        <f t="shared" si="76"/>
        <v>85</v>
      </c>
      <c r="B89" s="82" t="s">
        <v>91</v>
      </c>
      <c r="C89" s="129">
        <v>46</v>
      </c>
      <c r="D89" s="132">
        <v>52</v>
      </c>
      <c r="E89" s="99">
        <f t="shared" si="77"/>
        <v>1</v>
      </c>
      <c r="F89" s="129">
        <v>962</v>
      </c>
      <c r="G89" s="132">
        <v>962</v>
      </c>
      <c r="H89" s="100">
        <f t="shared" si="78"/>
        <v>1</v>
      </c>
      <c r="I89" s="129">
        <v>35</v>
      </c>
      <c r="J89" s="132">
        <v>35</v>
      </c>
      <c r="K89" s="101">
        <f t="shared" si="97"/>
        <v>1</v>
      </c>
      <c r="L89" s="132">
        <v>1391</v>
      </c>
      <c r="M89" s="132">
        <v>96</v>
      </c>
      <c r="N89" s="103">
        <f t="shared" si="73"/>
        <v>2</v>
      </c>
      <c r="O89" s="132">
        <v>602</v>
      </c>
      <c r="P89" s="103">
        <f t="shared" si="74"/>
        <v>1</v>
      </c>
      <c r="Q89" s="130">
        <v>1096</v>
      </c>
      <c r="R89" s="136">
        <v>1285</v>
      </c>
      <c r="S89" s="132">
        <v>1285</v>
      </c>
      <c r="T89" s="132">
        <v>1285</v>
      </c>
      <c r="U89" s="132">
        <v>1285</v>
      </c>
      <c r="V89" s="128">
        <f t="shared" si="79"/>
        <v>117.24452554744525</v>
      </c>
      <c r="W89" s="103">
        <f t="shared" si="80"/>
        <v>2</v>
      </c>
      <c r="X89" s="104">
        <f t="shared" si="81"/>
        <v>8</v>
      </c>
      <c r="Y89" s="132">
        <v>98</v>
      </c>
      <c r="Z89" s="105">
        <f t="shared" si="82"/>
        <v>2</v>
      </c>
      <c r="AA89" s="132">
        <v>98</v>
      </c>
      <c r="AB89" s="106">
        <f t="shared" si="83"/>
        <v>2</v>
      </c>
      <c r="AC89" s="132">
        <v>81125</v>
      </c>
      <c r="AD89" s="105">
        <f t="shared" si="84"/>
        <v>1</v>
      </c>
      <c r="AE89" s="132">
        <v>20668</v>
      </c>
      <c r="AF89" s="107">
        <f t="shared" si="85"/>
        <v>1</v>
      </c>
      <c r="AG89" s="132">
        <v>100</v>
      </c>
      <c r="AH89" s="106">
        <f t="shared" si="86"/>
        <v>1</v>
      </c>
      <c r="AI89" s="108">
        <f t="shared" si="87"/>
        <v>7</v>
      </c>
      <c r="AJ89" s="132">
        <v>5849</v>
      </c>
      <c r="AK89" s="109">
        <f t="shared" si="75"/>
        <v>4.2048885693745506</v>
      </c>
      <c r="AL89" s="110">
        <f t="shared" si="88"/>
        <v>0</v>
      </c>
      <c r="AM89" s="132">
        <v>5975</v>
      </c>
      <c r="AN89" s="98">
        <f t="shared" si="89"/>
        <v>6.2110187110187107</v>
      </c>
      <c r="AO89" s="111">
        <f t="shared" si="90"/>
        <v>0</v>
      </c>
      <c r="AP89" s="132">
        <v>3392</v>
      </c>
      <c r="AQ89" s="98">
        <f t="shared" si="91"/>
        <v>65.230769230769226</v>
      </c>
      <c r="AR89" s="112">
        <f t="shared" si="92"/>
        <v>1</v>
      </c>
      <c r="AS89" s="113">
        <f t="shared" si="93"/>
        <v>1</v>
      </c>
      <c r="AT89" s="102">
        <v>1</v>
      </c>
      <c r="AU89" s="98">
        <v>0</v>
      </c>
      <c r="AV89" s="98">
        <v>1</v>
      </c>
      <c r="AW89" s="113">
        <f t="shared" si="94"/>
        <v>2</v>
      </c>
      <c r="AX89" s="114">
        <f t="shared" si="95"/>
        <v>18</v>
      </c>
      <c r="AY89" s="115">
        <f t="shared" si="96"/>
        <v>0.8571428571428571</v>
      </c>
      <c r="AZ89" s="89" t="s">
        <v>91</v>
      </c>
      <c r="BA89" s="95" t="s">
        <v>205</v>
      </c>
      <c r="BE89" s="18"/>
      <c r="BF89" s="18"/>
    </row>
    <row r="90" spans="1:58" s="17" customFormat="1" hidden="1" x14ac:dyDescent="0.2">
      <c r="A90" s="36">
        <f t="shared" si="76"/>
        <v>86</v>
      </c>
      <c r="B90" s="82" t="s">
        <v>32</v>
      </c>
      <c r="C90" s="129">
        <v>31</v>
      </c>
      <c r="D90" s="132">
        <v>39</v>
      </c>
      <c r="E90" s="99">
        <f t="shared" si="77"/>
        <v>0</v>
      </c>
      <c r="F90" s="129">
        <v>758</v>
      </c>
      <c r="G90" s="132">
        <v>765</v>
      </c>
      <c r="H90" s="100">
        <f t="shared" si="78"/>
        <v>1</v>
      </c>
      <c r="I90" s="129">
        <v>27</v>
      </c>
      <c r="J90" s="132">
        <v>27</v>
      </c>
      <c r="K90" s="101">
        <f t="shared" si="97"/>
        <v>1</v>
      </c>
      <c r="L90" s="132">
        <v>1012</v>
      </c>
      <c r="M90" s="132">
        <v>95</v>
      </c>
      <c r="N90" s="103">
        <f t="shared" si="73"/>
        <v>2</v>
      </c>
      <c r="O90" s="132">
        <v>214</v>
      </c>
      <c r="P90" s="103">
        <f t="shared" si="74"/>
        <v>1</v>
      </c>
      <c r="Q90" s="130">
        <v>789</v>
      </c>
      <c r="R90" s="136">
        <v>951</v>
      </c>
      <c r="S90" s="132">
        <v>951</v>
      </c>
      <c r="T90" s="132">
        <v>951</v>
      </c>
      <c r="U90" s="132">
        <v>951</v>
      </c>
      <c r="V90" s="128">
        <f t="shared" si="79"/>
        <v>120.53231939163499</v>
      </c>
      <c r="W90" s="103">
        <f t="shared" si="80"/>
        <v>2</v>
      </c>
      <c r="X90" s="104">
        <f t="shared" si="81"/>
        <v>7</v>
      </c>
      <c r="Y90" s="132">
        <v>99</v>
      </c>
      <c r="Z90" s="105">
        <f t="shared" si="82"/>
        <v>2</v>
      </c>
      <c r="AA90" s="132">
        <v>99</v>
      </c>
      <c r="AB90" s="106">
        <f t="shared" si="83"/>
        <v>2</v>
      </c>
      <c r="AC90" s="132">
        <v>48213</v>
      </c>
      <c r="AD90" s="105">
        <f t="shared" si="84"/>
        <v>1</v>
      </c>
      <c r="AE90" s="132">
        <v>17201</v>
      </c>
      <c r="AF90" s="107">
        <f t="shared" si="85"/>
        <v>1</v>
      </c>
      <c r="AG90" s="132">
        <v>97</v>
      </c>
      <c r="AH90" s="106">
        <f t="shared" si="86"/>
        <v>1</v>
      </c>
      <c r="AI90" s="108">
        <f t="shared" si="87"/>
        <v>7</v>
      </c>
      <c r="AJ90" s="132">
        <v>3345</v>
      </c>
      <c r="AK90" s="109">
        <f t="shared" si="75"/>
        <v>3.3053359683794468</v>
      </c>
      <c r="AL90" s="110">
        <f t="shared" si="88"/>
        <v>0</v>
      </c>
      <c r="AM90" s="132">
        <v>15400</v>
      </c>
      <c r="AN90" s="98">
        <f t="shared" si="89"/>
        <v>20.130718954248366</v>
      </c>
      <c r="AO90" s="111">
        <f t="shared" si="90"/>
        <v>1</v>
      </c>
      <c r="AP90" s="132">
        <v>2937</v>
      </c>
      <c r="AQ90" s="98">
        <f t="shared" si="91"/>
        <v>75.307692307692307</v>
      </c>
      <c r="AR90" s="112">
        <f t="shared" si="92"/>
        <v>1</v>
      </c>
      <c r="AS90" s="113">
        <f t="shared" si="93"/>
        <v>2</v>
      </c>
      <c r="AT90" s="102">
        <v>0</v>
      </c>
      <c r="AU90" s="137">
        <v>0</v>
      </c>
      <c r="AV90" s="98">
        <v>1</v>
      </c>
      <c r="AW90" s="113">
        <f t="shared" si="94"/>
        <v>1</v>
      </c>
      <c r="AX90" s="114">
        <f t="shared" si="95"/>
        <v>17</v>
      </c>
      <c r="AY90" s="115">
        <f t="shared" si="96"/>
        <v>0.80952380952380953</v>
      </c>
      <c r="AZ90" s="89" t="s">
        <v>32</v>
      </c>
      <c r="BA90" s="95" t="s">
        <v>146</v>
      </c>
    </row>
    <row r="91" spans="1:58" s="17" customFormat="1" hidden="1" x14ac:dyDescent="0.2">
      <c r="A91" s="36">
        <f t="shared" si="76"/>
        <v>87</v>
      </c>
      <c r="B91" s="82" t="s">
        <v>95</v>
      </c>
      <c r="C91" s="129">
        <v>46</v>
      </c>
      <c r="D91" s="132">
        <v>50</v>
      </c>
      <c r="E91" s="99">
        <f t="shared" si="77"/>
        <v>1</v>
      </c>
      <c r="F91" s="129">
        <v>1368</v>
      </c>
      <c r="G91" s="132">
        <v>1374</v>
      </c>
      <c r="H91" s="100">
        <f t="shared" si="78"/>
        <v>1</v>
      </c>
      <c r="I91" s="129">
        <v>41</v>
      </c>
      <c r="J91" s="132">
        <v>41</v>
      </c>
      <c r="K91" s="101">
        <f t="shared" si="97"/>
        <v>1</v>
      </c>
      <c r="L91" s="132">
        <v>1997</v>
      </c>
      <c r="M91" s="132">
        <v>100</v>
      </c>
      <c r="N91" s="103">
        <f t="shared" si="73"/>
        <v>2</v>
      </c>
      <c r="O91" s="132">
        <v>631</v>
      </c>
      <c r="P91" s="103">
        <f t="shared" si="74"/>
        <v>1</v>
      </c>
      <c r="Q91" s="130">
        <v>973</v>
      </c>
      <c r="R91" s="136">
        <v>1166</v>
      </c>
      <c r="S91" s="131">
        <v>390</v>
      </c>
      <c r="T91" s="132">
        <v>390</v>
      </c>
      <c r="U91" s="132">
        <v>390</v>
      </c>
      <c r="V91" s="128">
        <f t="shared" si="79"/>
        <v>119.83556012332991</v>
      </c>
      <c r="W91" s="103">
        <f t="shared" si="80"/>
        <v>2</v>
      </c>
      <c r="X91" s="104">
        <f t="shared" si="81"/>
        <v>8</v>
      </c>
      <c r="Y91" s="132">
        <v>97</v>
      </c>
      <c r="Z91" s="105">
        <f t="shared" si="82"/>
        <v>2</v>
      </c>
      <c r="AA91" s="132">
        <v>97</v>
      </c>
      <c r="AB91" s="106">
        <f t="shared" si="83"/>
        <v>2</v>
      </c>
      <c r="AC91" s="132">
        <v>74433</v>
      </c>
      <c r="AD91" s="105">
        <f t="shared" si="84"/>
        <v>1</v>
      </c>
      <c r="AE91" s="132">
        <v>26025</v>
      </c>
      <c r="AF91" s="107">
        <f t="shared" si="85"/>
        <v>1</v>
      </c>
      <c r="AG91" s="132">
        <v>99</v>
      </c>
      <c r="AH91" s="106">
        <f t="shared" si="86"/>
        <v>1</v>
      </c>
      <c r="AI91" s="108">
        <f t="shared" si="87"/>
        <v>7</v>
      </c>
      <c r="AJ91" s="132">
        <v>6886</v>
      </c>
      <c r="AK91" s="109">
        <f t="shared" si="75"/>
        <v>3.4481722583875816</v>
      </c>
      <c r="AL91" s="110">
        <f t="shared" si="88"/>
        <v>0</v>
      </c>
      <c r="AM91" s="132">
        <v>3574</v>
      </c>
      <c r="AN91" s="137">
        <f t="shared" si="89"/>
        <v>2.6011644832605532</v>
      </c>
      <c r="AO91" s="138">
        <v>1</v>
      </c>
      <c r="AP91" s="132">
        <v>2757</v>
      </c>
      <c r="AQ91" s="98">
        <f t="shared" si="91"/>
        <v>55.14</v>
      </c>
      <c r="AR91" s="112">
        <f t="shared" si="92"/>
        <v>1</v>
      </c>
      <c r="AS91" s="113">
        <f t="shared" si="93"/>
        <v>2</v>
      </c>
      <c r="AT91" s="102">
        <v>0</v>
      </c>
      <c r="AU91" s="98">
        <v>0</v>
      </c>
      <c r="AV91" s="98">
        <v>1</v>
      </c>
      <c r="AW91" s="113">
        <f t="shared" si="94"/>
        <v>1</v>
      </c>
      <c r="AX91" s="114">
        <f t="shared" si="95"/>
        <v>18</v>
      </c>
      <c r="AY91" s="115">
        <f t="shared" si="96"/>
        <v>0.8571428571428571</v>
      </c>
      <c r="AZ91" s="89" t="s">
        <v>95</v>
      </c>
      <c r="BA91" s="96" t="s">
        <v>209</v>
      </c>
      <c r="BB91" s="18"/>
      <c r="BC91" s="18"/>
      <c r="BD91" s="18"/>
    </row>
    <row r="92" spans="1:58" s="17" customFormat="1" hidden="1" x14ac:dyDescent="0.2">
      <c r="A92" s="36">
        <f t="shared" si="76"/>
        <v>88</v>
      </c>
      <c r="B92" s="82" t="s">
        <v>77</v>
      </c>
      <c r="C92" s="129">
        <v>58</v>
      </c>
      <c r="D92" s="132">
        <v>69</v>
      </c>
      <c r="E92" s="99">
        <f t="shared" si="77"/>
        <v>1</v>
      </c>
      <c r="F92" s="129">
        <v>1337</v>
      </c>
      <c r="G92" s="132">
        <v>1340</v>
      </c>
      <c r="H92" s="100">
        <f t="shared" si="78"/>
        <v>1</v>
      </c>
      <c r="I92" s="129">
        <v>43</v>
      </c>
      <c r="J92" s="132">
        <v>43</v>
      </c>
      <c r="K92" s="101">
        <f t="shared" si="97"/>
        <v>1</v>
      </c>
      <c r="L92" s="132">
        <v>2125</v>
      </c>
      <c r="M92" s="132">
        <v>99</v>
      </c>
      <c r="N92" s="103">
        <f t="shared" si="73"/>
        <v>2</v>
      </c>
      <c r="O92" s="132">
        <v>674</v>
      </c>
      <c r="P92" s="103">
        <f t="shared" si="74"/>
        <v>1</v>
      </c>
      <c r="Q92" s="130">
        <v>1260</v>
      </c>
      <c r="R92" s="136">
        <v>1603</v>
      </c>
      <c r="S92" s="132">
        <v>1603</v>
      </c>
      <c r="T92" s="132">
        <v>1603</v>
      </c>
      <c r="U92" s="132">
        <v>1603</v>
      </c>
      <c r="V92" s="128">
        <f t="shared" si="79"/>
        <v>127.22222222222223</v>
      </c>
      <c r="W92" s="103">
        <f t="shared" si="80"/>
        <v>2</v>
      </c>
      <c r="X92" s="104">
        <f t="shared" si="81"/>
        <v>8</v>
      </c>
      <c r="Y92" s="132">
        <v>96</v>
      </c>
      <c r="Z92" s="105">
        <f t="shared" si="82"/>
        <v>2</v>
      </c>
      <c r="AA92" s="132">
        <v>98</v>
      </c>
      <c r="AB92" s="106">
        <f t="shared" si="83"/>
        <v>2</v>
      </c>
      <c r="AC92" s="132">
        <v>95743</v>
      </c>
      <c r="AD92" s="105">
        <f t="shared" si="84"/>
        <v>1</v>
      </c>
      <c r="AE92" s="132">
        <v>32266</v>
      </c>
      <c r="AF92" s="107">
        <f t="shared" si="85"/>
        <v>1</v>
      </c>
      <c r="AG92" s="132">
        <v>99</v>
      </c>
      <c r="AH92" s="106">
        <f t="shared" si="86"/>
        <v>1</v>
      </c>
      <c r="AI92" s="108">
        <f t="shared" si="87"/>
        <v>7</v>
      </c>
      <c r="AJ92" s="132">
        <v>8863</v>
      </c>
      <c r="AK92" s="109">
        <f t="shared" si="75"/>
        <v>4.1708235294117646</v>
      </c>
      <c r="AL92" s="110">
        <f t="shared" si="88"/>
        <v>0</v>
      </c>
      <c r="AM92" s="132">
        <v>8573</v>
      </c>
      <c r="AN92" s="98">
        <f t="shared" si="89"/>
        <v>6.3977611940298509</v>
      </c>
      <c r="AO92" s="111">
        <f>IF(AN92&gt;=7.5,1,0)</f>
        <v>0</v>
      </c>
      <c r="AP92" s="132">
        <v>5614</v>
      </c>
      <c r="AQ92" s="98">
        <f t="shared" si="91"/>
        <v>81.362318840579704</v>
      </c>
      <c r="AR92" s="112">
        <f t="shared" si="92"/>
        <v>1</v>
      </c>
      <c r="AS92" s="113">
        <f t="shared" si="93"/>
        <v>1</v>
      </c>
      <c r="AT92" s="102">
        <v>0</v>
      </c>
      <c r="AU92" s="98">
        <v>0</v>
      </c>
      <c r="AV92" s="98">
        <v>1</v>
      </c>
      <c r="AW92" s="113">
        <f t="shared" si="94"/>
        <v>1</v>
      </c>
      <c r="AX92" s="114">
        <f t="shared" si="95"/>
        <v>17</v>
      </c>
      <c r="AY92" s="115">
        <f t="shared" si="96"/>
        <v>0.80952380952380953</v>
      </c>
      <c r="AZ92" s="89" t="s">
        <v>77</v>
      </c>
      <c r="BA92" s="95" t="s">
        <v>191</v>
      </c>
    </row>
    <row r="93" spans="1:58" s="17" customFormat="1" hidden="1" x14ac:dyDescent="0.2">
      <c r="A93" s="36">
        <f t="shared" si="76"/>
        <v>89</v>
      </c>
      <c r="B93" s="82" t="s">
        <v>55</v>
      </c>
      <c r="C93" s="129">
        <v>26</v>
      </c>
      <c r="D93" s="132">
        <v>34</v>
      </c>
      <c r="E93" s="99">
        <f t="shared" si="77"/>
        <v>0</v>
      </c>
      <c r="F93" s="129">
        <v>720</v>
      </c>
      <c r="G93" s="132">
        <v>721</v>
      </c>
      <c r="H93" s="100">
        <f t="shared" si="78"/>
        <v>1</v>
      </c>
      <c r="I93" s="129">
        <v>24</v>
      </c>
      <c r="J93" s="132">
        <v>24</v>
      </c>
      <c r="K93" s="101">
        <f t="shared" si="97"/>
        <v>1</v>
      </c>
      <c r="L93" s="132">
        <v>939</v>
      </c>
      <c r="M93" s="132">
        <v>100</v>
      </c>
      <c r="N93" s="103">
        <f t="shared" si="73"/>
        <v>2</v>
      </c>
      <c r="O93" s="132">
        <v>323</v>
      </c>
      <c r="P93" s="103">
        <f t="shared" si="74"/>
        <v>1</v>
      </c>
      <c r="Q93" s="130">
        <v>818</v>
      </c>
      <c r="R93" s="136">
        <v>974</v>
      </c>
      <c r="S93" s="132">
        <v>974</v>
      </c>
      <c r="T93" s="132">
        <v>974</v>
      </c>
      <c r="U93" s="132">
        <v>974</v>
      </c>
      <c r="V93" s="128">
        <f t="shared" si="79"/>
        <v>119.07090464547677</v>
      </c>
      <c r="W93" s="103">
        <f t="shared" si="80"/>
        <v>2</v>
      </c>
      <c r="X93" s="104">
        <f t="shared" si="81"/>
        <v>7</v>
      </c>
      <c r="Y93" s="132">
        <v>97</v>
      </c>
      <c r="Z93" s="105">
        <f t="shared" si="82"/>
        <v>2</v>
      </c>
      <c r="AA93" s="132">
        <v>97</v>
      </c>
      <c r="AB93" s="106">
        <f t="shared" si="83"/>
        <v>2</v>
      </c>
      <c r="AC93" s="132">
        <v>43638</v>
      </c>
      <c r="AD93" s="105">
        <f t="shared" si="84"/>
        <v>1</v>
      </c>
      <c r="AE93" s="132">
        <v>17758</v>
      </c>
      <c r="AF93" s="107">
        <f t="shared" si="85"/>
        <v>1</v>
      </c>
      <c r="AG93" s="132">
        <v>98</v>
      </c>
      <c r="AH93" s="106">
        <f t="shared" si="86"/>
        <v>1</v>
      </c>
      <c r="AI93" s="108">
        <f t="shared" si="87"/>
        <v>7</v>
      </c>
      <c r="AJ93" s="132">
        <v>6750</v>
      </c>
      <c r="AK93" s="109">
        <f t="shared" si="75"/>
        <v>7.1884984025559104</v>
      </c>
      <c r="AL93" s="110">
        <f t="shared" si="88"/>
        <v>0</v>
      </c>
      <c r="AM93" s="132">
        <v>2227</v>
      </c>
      <c r="AN93" s="98">
        <f t="shared" si="89"/>
        <v>3.0887656033287101</v>
      </c>
      <c r="AO93" s="111">
        <f>IF(AN93&gt;=7.5,1,0)</f>
        <v>0</v>
      </c>
      <c r="AP93" s="132">
        <v>2442</v>
      </c>
      <c r="AQ93" s="98">
        <f t="shared" si="91"/>
        <v>71.82352941176471</v>
      </c>
      <c r="AR93" s="112">
        <f t="shared" si="92"/>
        <v>1</v>
      </c>
      <c r="AS93" s="113">
        <f t="shared" si="93"/>
        <v>1</v>
      </c>
      <c r="AT93" s="102">
        <v>1</v>
      </c>
      <c r="AU93" s="98">
        <v>0</v>
      </c>
      <c r="AV93" s="98">
        <v>1</v>
      </c>
      <c r="AW93" s="113">
        <f t="shared" si="94"/>
        <v>2</v>
      </c>
      <c r="AX93" s="114">
        <f t="shared" si="95"/>
        <v>17</v>
      </c>
      <c r="AY93" s="115">
        <f t="shared" si="96"/>
        <v>0.80952380952380953</v>
      </c>
      <c r="AZ93" s="89" t="s">
        <v>55</v>
      </c>
      <c r="BA93" s="96" t="s">
        <v>169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 t="shared" ref="A94:A96" si="98">A93+1</f>
        <v>90</v>
      </c>
      <c r="B94" s="82" t="s">
        <v>43</v>
      </c>
      <c r="C94" s="129">
        <v>45</v>
      </c>
      <c r="D94" s="132">
        <v>50</v>
      </c>
      <c r="E94" s="99">
        <f t="shared" ref="E94:E96" si="99">IF(OR(0.25&gt;=(C94-D94)/C94),(-0.25&lt;=(C94-D94)/C94)*1,0)</f>
        <v>1</v>
      </c>
      <c r="F94" s="129">
        <v>909</v>
      </c>
      <c r="G94" s="132">
        <v>914</v>
      </c>
      <c r="H94" s="100">
        <f t="shared" ref="H94:H96" si="100">IF(OR(0.04&gt;=(F94-G94)/F94),(-0.04&lt;=(F94-G94)/F94)*1,0)</f>
        <v>1</v>
      </c>
      <c r="I94" s="129">
        <v>34</v>
      </c>
      <c r="J94" s="132">
        <v>34</v>
      </c>
      <c r="K94" s="101">
        <f t="shared" ref="K94:K96" si="101">IF(I94=J94,1,0)</f>
        <v>1</v>
      </c>
      <c r="L94" s="132">
        <v>1253</v>
      </c>
      <c r="M94" s="132">
        <v>89</v>
      </c>
      <c r="N94" s="103">
        <f t="shared" ref="N94:N96" si="102">IF(M94&gt;=95,2,IF(M94&gt;=85,1,0))</f>
        <v>1</v>
      </c>
      <c r="O94" s="132">
        <v>378</v>
      </c>
      <c r="P94" s="103">
        <f t="shared" ref="P94:P95" si="103">IF(O94&gt;=200,1,0)</f>
        <v>1</v>
      </c>
      <c r="Q94" s="130">
        <v>1120.5</v>
      </c>
      <c r="R94" s="136">
        <v>1305</v>
      </c>
      <c r="S94" s="132">
        <v>1305</v>
      </c>
      <c r="T94" s="132">
        <v>1305</v>
      </c>
      <c r="U94" s="132">
        <v>1305</v>
      </c>
      <c r="V94" s="128">
        <f t="shared" ref="V94:V96" si="104">R94*100/Q94</f>
        <v>116.46586345381526</v>
      </c>
      <c r="W94" s="103">
        <f t="shared" ref="W94:W96" si="105">IF((R94/Q94)&gt;=0.95,2,IF((R94/Q94)&gt;=0.9,1,0))</f>
        <v>2</v>
      </c>
      <c r="X94" s="104">
        <f t="shared" ref="X94:X96" si="106">E94+H94+K94+N94+P94+W94</f>
        <v>7</v>
      </c>
      <c r="Y94" s="132">
        <v>93</v>
      </c>
      <c r="Z94" s="105">
        <f t="shared" ref="Z94:Z96" si="107">IF(Y94&gt;=95,2,IF(Y94&gt;=85,1,0))</f>
        <v>1</v>
      </c>
      <c r="AA94" s="132">
        <v>92</v>
      </c>
      <c r="AB94" s="106">
        <f t="shared" ref="AB94:AB96" si="108">IF(AA94&gt;=90,2,IF(AA94&gt;=80,1,0))</f>
        <v>2</v>
      </c>
      <c r="AC94" s="132">
        <v>59368</v>
      </c>
      <c r="AD94" s="105">
        <f t="shared" ref="AD94:AD96" si="109">IF((AC94/G94/13)&gt;2,1,0)</f>
        <v>1</v>
      </c>
      <c r="AE94" s="132">
        <v>18145</v>
      </c>
      <c r="AF94" s="107">
        <f t="shared" ref="AF94:AF96" si="110">IF(AE94&gt;G94*3,1,0)</f>
        <v>1</v>
      </c>
      <c r="AG94" s="132">
        <v>97</v>
      </c>
      <c r="AH94" s="106">
        <f t="shared" ref="AH94:AH96" si="111">IF(AG94&gt;=90,1,0)</f>
        <v>1</v>
      </c>
      <c r="AI94" s="108">
        <f t="shared" ref="AI94:AI96" si="112">Z94+AB94+AD94+AF94+AH94</f>
        <v>6</v>
      </c>
      <c r="AJ94" s="132">
        <v>4242</v>
      </c>
      <c r="AK94" s="109">
        <f t="shared" ref="AK94:AK96" si="113">AJ94/L94</f>
        <v>3.3854748603351954</v>
      </c>
      <c r="AL94" s="110">
        <f t="shared" ref="AL94:AL96" si="114">IF(AK94&gt;=7.5,1,0)</f>
        <v>0</v>
      </c>
      <c r="AM94" s="132">
        <v>7179</v>
      </c>
      <c r="AN94" s="98">
        <f t="shared" ref="AN94:AN96" si="115">AM94/G94</f>
        <v>7.8544857768052516</v>
      </c>
      <c r="AO94" s="111">
        <f t="shared" ref="AO94:AO96" si="116">IF(AN94&gt;=7.5,1,0)</f>
        <v>1</v>
      </c>
      <c r="AP94" s="132">
        <v>3242</v>
      </c>
      <c r="AQ94" s="98">
        <f t="shared" ref="AQ94:AQ96" si="117">AP94/D94</f>
        <v>64.84</v>
      </c>
      <c r="AR94" s="112">
        <f t="shared" ref="AR94:AR96" si="118">IF(AQ94&gt;=29.9,1,0)</f>
        <v>1</v>
      </c>
      <c r="AS94" s="113">
        <f t="shared" ref="AS94:AS96" si="119">AL94+AO94+AR94</f>
        <v>2</v>
      </c>
      <c r="AT94" s="102">
        <v>0</v>
      </c>
      <c r="AU94" s="98">
        <v>0</v>
      </c>
      <c r="AV94" s="98">
        <v>1</v>
      </c>
      <c r="AW94" s="113">
        <f t="shared" ref="AW94:AW96" si="120">AT94+AU94+AV94</f>
        <v>1</v>
      </c>
      <c r="AX94" s="114">
        <f t="shared" ref="AX94:AX96" si="121">X94+AI94+AS94+AW94</f>
        <v>16</v>
      </c>
      <c r="AY94" s="115">
        <f t="shared" ref="AY94:AY96" si="122">AX94/21</f>
        <v>0.76190476190476186</v>
      </c>
      <c r="AZ94" s="89" t="s">
        <v>43</v>
      </c>
      <c r="BA94" s="96" t="s">
        <v>157</v>
      </c>
      <c r="BB94" s="18"/>
      <c r="BC94" s="18"/>
      <c r="BD94" s="18"/>
    </row>
    <row r="95" spans="1:58" s="17" customFormat="1" ht="16.5" hidden="1" customHeight="1" x14ac:dyDescent="0.2">
      <c r="A95" s="36">
        <f t="shared" si="98"/>
        <v>91</v>
      </c>
      <c r="B95" s="82" t="s">
        <v>217</v>
      </c>
      <c r="C95" s="129">
        <v>114</v>
      </c>
      <c r="D95" s="132">
        <v>110</v>
      </c>
      <c r="E95" s="99">
        <f t="shared" si="99"/>
        <v>1</v>
      </c>
      <c r="F95" s="129">
        <v>3402</v>
      </c>
      <c r="G95" s="132">
        <v>3389</v>
      </c>
      <c r="H95" s="100">
        <f t="shared" si="100"/>
        <v>1</v>
      </c>
      <c r="I95" s="129">
        <v>97</v>
      </c>
      <c r="J95" s="132">
        <v>97</v>
      </c>
      <c r="K95" s="101">
        <f t="shared" si="101"/>
        <v>1</v>
      </c>
      <c r="L95" s="132">
        <v>3953</v>
      </c>
      <c r="M95" s="132">
        <v>80</v>
      </c>
      <c r="N95" s="103">
        <f t="shared" si="102"/>
        <v>0</v>
      </c>
      <c r="O95" s="132">
        <v>1310</v>
      </c>
      <c r="P95" s="103">
        <f t="shared" si="103"/>
        <v>1</v>
      </c>
      <c r="Q95" s="130">
        <v>1637</v>
      </c>
      <c r="R95" s="136">
        <v>3514</v>
      </c>
      <c r="S95" s="132">
        <v>3512</v>
      </c>
      <c r="T95" s="132">
        <v>3512</v>
      </c>
      <c r="U95" s="132">
        <v>3512</v>
      </c>
      <c r="V95" s="128">
        <f t="shared" si="104"/>
        <v>214.66096518020771</v>
      </c>
      <c r="W95" s="103">
        <f t="shared" si="105"/>
        <v>2</v>
      </c>
      <c r="X95" s="104">
        <f t="shared" si="106"/>
        <v>6</v>
      </c>
      <c r="Y95" s="132">
        <v>98</v>
      </c>
      <c r="Z95" s="105">
        <f t="shared" si="107"/>
        <v>2</v>
      </c>
      <c r="AA95" s="132">
        <v>98</v>
      </c>
      <c r="AB95" s="106">
        <f t="shared" si="108"/>
        <v>2</v>
      </c>
      <c r="AC95" s="132">
        <v>192074</v>
      </c>
      <c r="AD95" s="105">
        <f t="shared" si="109"/>
        <v>1</v>
      </c>
      <c r="AE95" s="132">
        <v>48717</v>
      </c>
      <c r="AF95" s="107">
        <f t="shared" si="110"/>
        <v>1</v>
      </c>
      <c r="AG95" s="132">
        <v>99</v>
      </c>
      <c r="AH95" s="106">
        <f t="shared" si="111"/>
        <v>1</v>
      </c>
      <c r="AI95" s="108">
        <f t="shared" si="112"/>
        <v>7</v>
      </c>
      <c r="AJ95" s="132">
        <v>6529</v>
      </c>
      <c r="AK95" s="109">
        <f t="shared" si="113"/>
        <v>1.6516569693903365</v>
      </c>
      <c r="AL95" s="110">
        <f t="shared" si="114"/>
        <v>0</v>
      </c>
      <c r="AM95" s="132">
        <v>23701</v>
      </c>
      <c r="AN95" s="98">
        <f t="shared" si="115"/>
        <v>6.9935084095603424</v>
      </c>
      <c r="AO95" s="111">
        <f t="shared" si="116"/>
        <v>0</v>
      </c>
      <c r="AP95" s="132">
        <v>8139</v>
      </c>
      <c r="AQ95" s="98">
        <f t="shared" si="117"/>
        <v>73.990909090909085</v>
      </c>
      <c r="AR95" s="112">
        <f t="shared" si="118"/>
        <v>1</v>
      </c>
      <c r="AS95" s="113">
        <f t="shared" si="119"/>
        <v>1</v>
      </c>
      <c r="AT95" s="102">
        <v>1</v>
      </c>
      <c r="AU95" s="98">
        <v>0</v>
      </c>
      <c r="AV95" s="98">
        <v>1</v>
      </c>
      <c r="AW95" s="113">
        <f t="shared" si="120"/>
        <v>2</v>
      </c>
      <c r="AX95" s="114">
        <f t="shared" si="121"/>
        <v>16</v>
      </c>
      <c r="AY95" s="115">
        <f t="shared" si="122"/>
        <v>0.76190476190476186</v>
      </c>
      <c r="AZ95" s="89" t="s">
        <v>218</v>
      </c>
      <c r="BA95" s="95" t="s">
        <v>219</v>
      </c>
    </row>
    <row r="96" spans="1:58" s="17" customFormat="1" hidden="1" x14ac:dyDescent="0.2">
      <c r="A96" s="36">
        <f t="shared" si="98"/>
        <v>92</v>
      </c>
      <c r="B96" s="82" t="s">
        <v>86</v>
      </c>
      <c r="C96" s="129">
        <v>16</v>
      </c>
      <c r="D96" s="132">
        <v>19</v>
      </c>
      <c r="E96" s="99">
        <f t="shared" si="99"/>
        <v>1</v>
      </c>
      <c r="F96" s="129">
        <v>212</v>
      </c>
      <c r="G96" s="132">
        <v>212</v>
      </c>
      <c r="H96" s="100">
        <f t="shared" si="100"/>
        <v>1</v>
      </c>
      <c r="I96" s="129">
        <v>11</v>
      </c>
      <c r="J96" s="132">
        <v>11</v>
      </c>
      <c r="K96" s="101">
        <f t="shared" si="101"/>
        <v>1</v>
      </c>
      <c r="L96" s="132">
        <v>284</v>
      </c>
      <c r="M96" s="132">
        <v>99</v>
      </c>
      <c r="N96" s="135">
        <f t="shared" si="102"/>
        <v>2</v>
      </c>
      <c r="O96" s="132">
        <v>176</v>
      </c>
      <c r="P96" s="120">
        <v>1</v>
      </c>
      <c r="Q96" s="130">
        <v>294</v>
      </c>
      <c r="R96" s="136">
        <v>368</v>
      </c>
      <c r="S96" s="132">
        <v>368</v>
      </c>
      <c r="T96" s="132">
        <v>368</v>
      </c>
      <c r="U96" s="132">
        <v>368</v>
      </c>
      <c r="V96" s="128">
        <f t="shared" si="104"/>
        <v>125.17006802721089</v>
      </c>
      <c r="W96" s="103">
        <f t="shared" si="105"/>
        <v>2</v>
      </c>
      <c r="X96" s="104">
        <f t="shared" si="106"/>
        <v>8</v>
      </c>
      <c r="Y96" s="132">
        <v>89</v>
      </c>
      <c r="Z96" s="105">
        <f t="shared" si="107"/>
        <v>1</v>
      </c>
      <c r="AA96" s="132">
        <v>96</v>
      </c>
      <c r="AB96" s="106">
        <f t="shared" si="108"/>
        <v>2</v>
      </c>
      <c r="AC96" s="132">
        <v>13431</v>
      </c>
      <c r="AD96" s="105">
        <f t="shared" si="109"/>
        <v>1</v>
      </c>
      <c r="AE96" s="132">
        <v>4692</v>
      </c>
      <c r="AF96" s="107">
        <f t="shared" si="110"/>
        <v>1</v>
      </c>
      <c r="AG96" s="132">
        <v>99</v>
      </c>
      <c r="AH96" s="106">
        <f t="shared" si="111"/>
        <v>1</v>
      </c>
      <c r="AI96" s="108">
        <f t="shared" si="112"/>
        <v>6</v>
      </c>
      <c r="AJ96" s="132">
        <v>682</v>
      </c>
      <c r="AK96" s="109">
        <f t="shared" si="113"/>
        <v>2.4014084507042255</v>
      </c>
      <c r="AL96" s="110">
        <f t="shared" si="114"/>
        <v>0</v>
      </c>
      <c r="AM96" s="132">
        <v>122</v>
      </c>
      <c r="AN96" s="98">
        <f t="shared" si="115"/>
        <v>0.57547169811320753</v>
      </c>
      <c r="AO96" s="111">
        <f t="shared" si="116"/>
        <v>0</v>
      </c>
      <c r="AP96" s="132">
        <v>512</v>
      </c>
      <c r="AQ96" s="98">
        <f t="shared" si="117"/>
        <v>26.94736842105263</v>
      </c>
      <c r="AR96" s="112">
        <f t="shared" si="118"/>
        <v>0</v>
      </c>
      <c r="AS96" s="113">
        <f t="shared" si="119"/>
        <v>0</v>
      </c>
      <c r="AT96" s="102">
        <v>1</v>
      </c>
      <c r="AU96" s="98">
        <v>0</v>
      </c>
      <c r="AV96" s="98">
        <v>1</v>
      </c>
      <c r="AW96" s="113">
        <f t="shared" si="120"/>
        <v>2</v>
      </c>
      <c r="AX96" s="114">
        <f t="shared" si="121"/>
        <v>16</v>
      </c>
      <c r="AY96" s="115">
        <f t="shared" si="122"/>
        <v>0.76190476190476186</v>
      </c>
      <c r="AZ96" s="89" t="s">
        <v>86</v>
      </c>
      <c r="BA96" s="95" t="s">
        <v>200</v>
      </c>
    </row>
    <row r="97" spans="1:53" s="17" customFormat="1" x14ac:dyDescent="0.25">
      <c r="A97" s="5"/>
      <c r="B97" s="6"/>
      <c r="C97" s="7"/>
      <c r="D97" s="124"/>
      <c r="E97" s="40"/>
      <c r="F97" s="10"/>
      <c r="G97" s="124"/>
      <c r="H97" s="9"/>
      <c r="I97" s="10"/>
      <c r="J97" s="124"/>
      <c r="K97" s="11"/>
      <c r="L97" s="124"/>
      <c r="M97" s="124"/>
      <c r="N97" s="11"/>
      <c r="O97" s="124"/>
      <c r="P97" s="12"/>
      <c r="Q97" s="14"/>
      <c r="R97" s="124"/>
      <c r="S97" s="124"/>
      <c r="T97" s="124"/>
      <c r="U97" s="124"/>
      <c r="V97" s="124"/>
      <c r="W97" s="9"/>
      <c r="X97" s="21"/>
      <c r="Y97" s="124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90"/>
      <c r="BA97" s="28"/>
    </row>
    <row r="98" spans="1:53" s="17" customFormat="1" x14ac:dyDescent="0.25">
      <c r="A98" s="5"/>
      <c r="B98" s="6"/>
      <c r="C98" s="7"/>
      <c r="D98" s="124"/>
      <c r="E98" s="40"/>
      <c r="F98" s="78"/>
      <c r="G98" s="124"/>
      <c r="H98" s="9"/>
      <c r="I98" s="10"/>
      <c r="J98" s="124"/>
      <c r="K98" s="11"/>
      <c r="L98" s="124"/>
      <c r="M98" s="124"/>
      <c r="N98" s="11"/>
      <c r="O98" s="124"/>
      <c r="P98" s="12"/>
      <c r="Q98" s="14"/>
      <c r="R98" s="124"/>
      <c r="S98" s="124"/>
      <c r="T98" s="124"/>
      <c r="U98" s="124"/>
      <c r="V98" s="124"/>
      <c r="W98" s="9"/>
      <c r="X98" s="21"/>
      <c r="Y98" s="124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90"/>
      <c r="BA98" s="28"/>
    </row>
    <row r="99" spans="1:53" s="17" customFormat="1" x14ac:dyDescent="0.25">
      <c r="A99" s="5"/>
      <c r="B99" s="6"/>
      <c r="C99" s="7"/>
      <c r="D99" s="124"/>
      <c r="E99" s="40"/>
      <c r="F99" s="10"/>
      <c r="G99" s="124"/>
      <c r="H99" s="9"/>
      <c r="I99" s="10"/>
      <c r="J99" s="124"/>
      <c r="K99" s="11"/>
      <c r="L99" s="124"/>
      <c r="M99" s="124"/>
      <c r="N99" s="11"/>
      <c r="O99" s="124"/>
      <c r="P99" s="12"/>
      <c r="Q99" s="22"/>
      <c r="R99" s="124"/>
      <c r="S99" s="124"/>
      <c r="T99" s="124"/>
      <c r="U99" s="124"/>
      <c r="V99" s="124"/>
      <c r="W99" s="9"/>
      <c r="X99" s="21"/>
      <c r="Y99" s="124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90"/>
      <c r="BA99" s="28"/>
    </row>
    <row r="100" spans="1:53" s="17" customFormat="1" x14ac:dyDescent="0.25">
      <c r="A100" s="5"/>
      <c r="B100" s="6"/>
      <c r="C100" s="7"/>
      <c r="D100" s="124"/>
      <c r="E100" s="40"/>
      <c r="F100" s="10"/>
      <c r="G100" s="124"/>
      <c r="H100" s="9"/>
      <c r="I100" s="10"/>
      <c r="J100" s="124"/>
      <c r="K100" s="11"/>
      <c r="L100" s="124"/>
      <c r="M100" s="124"/>
      <c r="N100" s="11"/>
      <c r="O100" s="124"/>
      <c r="P100" s="12"/>
      <c r="Q100" s="22"/>
      <c r="R100" s="124"/>
      <c r="S100" s="124"/>
      <c r="T100" s="124"/>
      <c r="U100" s="124"/>
      <c r="V100" s="124"/>
      <c r="W100" s="9"/>
      <c r="X100" s="21"/>
      <c r="Y100" s="124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90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91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91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91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3"/>
      <c r="S104" s="123"/>
      <c r="T104" s="123"/>
      <c r="U104" s="123"/>
      <c r="V104" s="123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91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91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3"/>
      <c r="S106" s="123"/>
      <c r="T106" s="123"/>
      <c r="U106" s="123"/>
      <c r="V106" s="123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91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91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91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2"/>
      <c r="S109" s="122"/>
      <c r="T109" s="122"/>
      <c r="U109" s="122"/>
      <c r="V109" s="122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91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2"/>
      <c r="S110" s="122"/>
      <c r="T110" s="122"/>
      <c r="U110" s="122"/>
      <c r="V110" s="122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91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2"/>
      <c r="S111" s="122"/>
      <c r="T111" s="122"/>
      <c r="U111" s="122"/>
      <c r="V111" s="122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91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тарифик. и учащихся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2020-03-13T08:04:24Z</dcterms:modified>
</cp:coreProperties>
</file>