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codeName="ЭтаКнига"/>
  <bookViews>
    <workbookView xWindow="5955" yWindow="2265" windowWidth="18600" windowHeight="8475" tabRatio="778" firstSheet="1" activeTab="1"/>
  </bookViews>
  <sheets>
    <sheet name="Лист3 (2)" sheetId="81" state="hidden" r:id="rId1"/>
    <sheet name="Рейтинг без тарификации" sheetId="98" r:id="rId2"/>
    <sheet name="Ранжированная" sheetId="77" state="hidden" r:id="rId3"/>
  </sheets>
  <definedNames>
    <definedName name="_xlnm._FilterDatabase" localSheetId="2" hidden="1">Ранжированная!$A$4:$BD$96</definedName>
    <definedName name="_xlnm._FilterDatabase" localSheetId="1" hidden="1">'Рейтинг без тарификации'!$A$4:$AY$99</definedName>
  </definedNames>
  <calcPr calcId="145621"/>
</workbook>
</file>

<file path=xl/calcChain.xml><?xml version="1.0" encoding="utf-8"?>
<calcChain xmlns="http://schemas.openxmlformats.org/spreadsheetml/2006/main">
  <c r="AW49" i="77" l="1"/>
  <c r="AQ49" i="77"/>
  <c r="AR49" i="77" s="1"/>
  <c r="AN49" i="77"/>
  <c r="AO49" i="77" s="1"/>
  <c r="AL49" i="77"/>
  <c r="AH49" i="77"/>
  <c r="AF49" i="77"/>
  <c r="AD49" i="77"/>
  <c r="AB49" i="77"/>
  <c r="Z49" i="77"/>
  <c r="AI49" i="77" s="1"/>
  <c r="W49" i="77"/>
  <c r="V49" i="77"/>
  <c r="K49" i="77"/>
  <c r="H49" i="77"/>
  <c r="E49" i="77"/>
  <c r="X49" i="77" s="1"/>
  <c r="AW24" i="77"/>
  <c r="AQ24" i="77"/>
  <c r="AR24" i="77" s="1"/>
  <c r="AN24" i="77"/>
  <c r="AO24" i="77" s="1"/>
  <c r="AK24" i="77"/>
  <c r="AL24" i="77" s="1"/>
  <c r="AS24" i="77" s="1"/>
  <c r="AH24" i="77"/>
  <c r="AF24" i="77"/>
  <c r="AD24" i="77"/>
  <c r="AB24" i="77"/>
  <c r="Z24" i="77"/>
  <c r="W24" i="77"/>
  <c r="V24" i="77"/>
  <c r="P24" i="77"/>
  <c r="N24" i="77"/>
  <c r="K24" i="77"/>
  <c r="H24" i="77"/>
  <c r="E24" i="77"/>
  <c r="X24" i="77" s="1"/>
  <c r="AW48" i="77"/>
  <c r="AR48" i="77"/>
  <c r="AQ48" i="77"/>
  <c r="AO48" i="77"/>
  <c r="AN48" i="77"/>
  <c r="AL48" i="77"/>
  <c r="AS48" i="77" s="1"/>
  <c r="AK48" i="77"/>
  <c r="AH48" i="77"/>
  <c r="AF48" i="77"/>
  <c r="AD48" i="77"/>
  <c r="AB48" i="77"/>
  <c r="Z48" i="77"/>
  <c r="W48" i="77"/>
  <c r="V48" i="77"/>
  <c r="P48" i="77"/>
  <c r="N48" i="77"/>
  <c r="K48" i="77"/>
  <c r="H48" i="77"/>
  <c r="E48" i="77"/>
  <c r="AW76" i="77"/>
  <c r="AQ76" i="77"/>
  <c r="AR76" i="77" s="1"/>
  <c r="AN76" i="77"/>
  <c r="AO76" i="77" s="1"/>
  <c r="AK76" i="77"/>
  <c r="AL76" i="77" s="1"/>
  <c r="AH76" i="77"/>
  <c r="AF76" i="77"/>
  <c r="AD76" i="77"/>
  <c r="AB76" i="77"/>
  <c r="Z76" i="77"/>
  <c r="AI76" i="77" s="1"/>
  <c r="W76" i="77"/>
  <c r="V76" i="77"/>
  <c r="P76" i="77"/>
  <c r="N76" i="77"/>
  <c r="K76" i="77"/>
  <c r="H76" i="77"/>
  <c r="E76" i="77"/>
  <c r="AW75" i="77"/>
  <c r="AQ75" i="77"/>
  <c r="AR75" i="77" s="1"/>
  <c r="AN75" i="77"/>
  <c r="AO75" i="77" s="1"/>
  <c r="AK75" i="77"/>
  <c r="AL75" i="77" s="1"/>
  <c r="AH75" i="77"/>
  <c r="AF75" i="77"/>
  <c r="AD75" i="77"/>
  <c r="AB75" i="77"/>
  <c r="Z75" i="77"/>
  <c r="W75" i="77"/>
  <c r="V75" i="77"/>
  <c r="P75" i="77"/>
  <c r="N75" i="77"/>
  <c r="K75" i="77"/>
  <c r="H75" i="77"/>
  <c r="E75" i="77"/>
  <c r="AW74" i="77"/>
  <c r="AQ74" i="77"/>
  <c r="AR74" i="77" s="1"/>
  <c r="AN74" i="77"/>
  <c r="AO74" i="77" s="1"/>
  <c r="AK74" i="77"/>
  <c r="AL74" i="77" s="1"/>
  <c r="AH74" i="77"/>
  <c r="AF74" i="77"/>
  <c r="AD74" i="77"/>
  <c r="AB74" i="77"/>
  <c r="Z74" i="77"/>
  <c r="W74" i="77"/>
  <c r="V74" i="77"/>
  <c r="P74" i="77"/>
  <c r="N74" i="77"/>
  <c r="K74" i="77"/>
  <c r="H74" i="77"/>
  <c r="E74" i="77"/>
  <c r="AW23" i="77"/>
  <c r="AQ23" i="77"/>
  <c r="AR23" i="77" s="1"/>
  <c r="AN23" i="77"/>
  <c r="AO23" i="77" s="1"/>
  <c r="AK23" i="77"/>
  <c r="AL23" i="77" s="1"/>
  <c r="AH23" i="77"/>
  <c r="AF23" i="77"/>
  <c r="AD23" i="77"/>
  <c r="AB23" i="77"/>
  <c r="Z23" i="77"/>
  <c r="W23" i="77"/>
  <c r="V23" i="77"/>
  <c r="P23" i="77"/>
  <c r="N23" i="77"/>
  <c r="K23" i="77"/>
  <c r="H23" i="77"/>
  <c r="E23" i="77"/>
  <c r="AW91" i="77"/>
  <c r="AQ91" i="77"/>
  <c r="AR91" i="77" s="1"/>
  <c r="AN91" i="77"/>
  <c r="AK91" i="77"/>
  <c r="AL91" i="77" s="1"/>
  <c r="AH91" i="77"/>
  <c r="AF91" i="77"/>
  <c r="AD91" i="77"/>
  <c r="AB91" i="77"/>
  <c r="Z91" i="77"/>
  <c r="W91" i="77"/>
  <c r="V91" i="77"/>
  <c r="P91" i="77"/>
  <c r="N91" i="77"/>
  <c r="K91" i="77"/>
  <c r="H91" i="77"/>
  <c r="E91" i="77"/>
  <c r="AW47" i="77"/>
  <c r="AQ47" i="77"/>
  <c r="AR47" i="77" s="1"/>
  <c r="AN47" i="77"/>
  <c r="AO47" i="77" s="1"/>
  <c r="AK47" i="77"/>
  <c r="AL47" i="77" s="1"/>
  <c r="AH47" i="77"/>
  <c r="AF47" i="77"/>
  <c r="AD47" i="77"/>
  <c r="AB47" i="77"/>
  <c r="Z47" i="77"/>
  <c r="W47" i="77"/>
  <c r="V47" i="77"/>
  <c r="P47" i="77"/>
  <c r="N47" i="77"/>
  <c r="K47" i="77"/>
  <c r="H47" i="77"/>
  <c r="E47" i="77"/>
  <c r="AW46" i="77"/>
  <c r="AQ46" i="77"/>
  <c r="AR46" i="77" s="1"/>
  <c r="AN46" i="77"/>
  <c r="AO46" i="77" s="1"/>
  <c r="AK46" i="77"/>
  <c r="AL46" i="77" s="1"/>
  <c r="AS46" i="77" s="1"/>
  <c r="AH46" i="77"/>
  <c r="AF46" i="77"/>
  <c r="AD46" i="77"/>
  <c r="AB46" i="77"/>
  <c r="Z46" i="77"/>
  <c r="W46" i="77"/>
  <c r="V46" i="77"/>
  <c r="P46" i="77"/>
  <c r="N46" i="77"/>
  <c r="K46" i="77"/>
  <c r="H46" i="77"/>
  <c r="E46" i="77"/>
  <c r="X46" i="77" s="1"/>
  <c r="AW73" i="77"/>
  <c r="AR73" i="77"/>
  <c r="AQ73" i="77"/>
  <c r="AO73" i="77"/>
  <c r="AN73" i="77"/>
  <c r="AL73" i="77"/>
  <c r="AS73" i="77" s="1"/>
  <c r="AK73" i="77"/>
  <c r="AH73" i="77"/>
  <c r="AF73" i="77"/>
  <c r="AD73" i="77"/>
  <c r="AB73" i="77"/>
  <c r="Z73" i="77"/>
  <c r="W73" i="77"/>
  <c r="V73" i="77"/>
  <c r="P73" i="77"/>
  <c r="N73" i="77"/>
  <c r="K73" i="77"/>
  <c r="H73" i="77"/>
  <c r="X73" i="77" s="1"/>
  <c r="E73" i="77"/>
  <c r="AW89" i="77"/>
  <c r="AQ89" i="77"/>
  <c r="AR89" i="77" s="1"/>
  <c r="AN89" i="77"/>
  <c r="AO89" i="77" s="1"/>
  <c r="AK89" i="77"/>
  <c r="AL89" i="77" s="1"/>
  <c r="AH89" i="77"/>
  <c r="AF89" i="77"/>
  <c r="AD89" i="77"/>
  <c r="AB89" i="77"/>
  <c r="Z89" i="77"/>
  <c r="AI89" i="77" s="1"/>
  <c r="W89" i="77"/>
  <c r="V89" i="77"/>
  <c r="P89" i="77"/>
  <c r="N89" i="77"/>
  <c r="K89" i="77"/>
  <c r="H89" i="77"/>
  <c r="E89" i="77"/>
  <c r="AW45" i="77"/>
  <c r="AQ45" i="77"/>
  <c r="AR45" i="77" s="1"/>
  <c r="AN45" i="77"/>
  <c r="AO45" i="77" s="1"/>
  <c r="AK45" i="77"/>
  <c r="AL45" i="77" s="1"/>
  <c r="AH45" i="77"/>
  <c r="AF45" i="77"/>
  <c r="AD45" i="77"/>
  <c r="AB45" i="77"/>
  <c r="Z45" i="77"/>
  <c r="W45" i="77"/>
  <c r="V45" i="77"/>
  <c r="P45" i="77"/>
  <c r="N45" i="77"/>
  <c r="K45" i="77"/>
  <c r="H45" i="77"/>
  <c r="E45" i="77"/>
  <c r="AW72" i="77"/>
  <c r="AQ72" i="77"/>
  <c r="AR72" i="77" s="1"/>
  <c r="AN72" i="77"/>
  <c r="AO72" i="77" s="1"/>
  <c r="AK72" i="77"/>
  <c r="AL72" i="77" s="1"/>
  <c r="AH72" i="77"/>
  <c r="AF72" i="77"/>
  <c r="AD72" i="77"/>
  <c r="AB72" i="77"/>
  <c r="Z72" i="77"/>
  <c r="W72" i="77"/>
  <c r="V72" i="77"/>
  <c r="P72" i="77"/>
  <c r="N72" i="77"/>
  <c r="K72" i="77"/>
  <c r="H72" i="77"/>
  <c r="E72" i="77"/>
  <c r="AW71" i="77"/>
  <c r="AQ71" i="77"/>
  <c r="AR71" i="77" s="1"/>
  <c r="AN71" i="77"/>
  <c r="AO71" i="77" s="1"/>
  <c r="AK71" i="77"/>
  <c r="AL71" i="77" s="1"/>
  <c r="AH71" i="77"/>
  <c r="AF71" i="77"/>
  <c r="AD71" i="77"/>
  <c r="AB71" i="77"/>
  <c r="Z71" i="77"/>
  <c r="W71" i="77"/>
  <c r="V71" i="77"/>
  <c r="P71" i="77"/>
  <c r="N71" i="77"/>
  <c r="K71" i="77"/>
  <c r="H71" i="77"/>
  <c r="E71" i="77"/>
  <c r="AW70" i="77"/>
  <c r="AQ70" i="77"/>
  <c r="AR70" i="77" s="1"/>
  <c r="AN70" i="77"/>
  <c r="AO70" i="77" s="1"/>
  <c r="AK70" i="77"/>
  <c r="AL70" i="77" s="1"/>
  <c r="AH70" i="77"/>
  <c r="AF70" i="77"/>
  <c r="AD70" i="77"/>
  <c r="AB70" i="77"/>
  <c r="Z70" i="77"/>
  <c r="W70" i="77"/>
  <c r="V70" i="77"/>
  <c r="P70" i="77"/>
  <c r="N70" i="77"/>
  <c r="K70" i="77"/>
  <c r="H70" i="77"/>
  <c r="E70" i="77"/>
  <c r="AW96" i="77"/>
  <c r="AQ96" i="77"/>
  <c r="AR96" i="77" s="1"/>
  <c r="AN96" i="77"/>
  <c r="AO96" i="77" s="1"/>
  <c r="AK96" i="77"/>
  <c r="AL96" i="77" s="1"/>
  <c r="AH96" i="77"/>
  <c r="AF96" i="77"/>
  <c r="AD96" i="77"/>
  <c r="AB96" i="77"/>
  <c r="Z96" i="77"/>
  <c r="W96" i="77"/>
  <c r="V96" i="77"/>
  <c r="N96" i="77"/>
  <c r="K96" i="77"/>
  <c r="H96" i="77"/>
  <c r="E96" i="77"/>
  <c r="AW44" i="77"/>
  <c r="AQ44" i="77"/>
  <c r="AR44" i="77" s="1"/>
  <c r="AN44" i="77"/>
  <c r="AO44" i="77" s="1"/>
  <c r="AK44" i="77"/>
  <c r="AL44" i="77" s="1"/>
  <c r="AH44" i="77"/>
  <c r="AF44" i="77"/>
  <c r="AD44" i="77"/>
  <c r="AB44" i="77"/>
  <c r="Z44" i="77"/>
  <c r="W44" i="77"/>
  <c r="V44" i="77"/>
  <c r="P44" i="77"/>
  <c r="N44" i="77"/>
  <c r="K44" i="77"/>
  <c r="H44" i="77"/>
  <c r="E44" i="77"/>
  <c r="AW43" i="77"/>
  <c r="AQ43" i="77"/>
  <c r="AR43" i="77" s="1"/>
  <c r="AN43" i="77"/>
  <c r="AO43" i="77" s="1"/>
  <c r="AK43" i="77"/>
  <c r="AL43" i="77" s="1"/>
  <c r="AS43" i="77" s="1"/>
  <c r="AH43" i="77"/>
  <c r="AF43" i="77"/>
  <c r="AD43" i="77"/>
  <c r="AB43" i="77"/>
  <c r="Z43" i="77"/>
  <c r="W43" i="77"/>
  <c r="V43" i="77"/>
  <c r="P43" i="77"/>
  <c r="N43" i="77"/>
  <c r="K43" i="77"/>
  <c r="H43" i="77"/>
  <c r="E43" i="77"/>
  <c r="X43" i="77" s="1"/>
  <c r="AW69" i="77"/>
  <c r="AQ69" i="77"/>
  <c r="AR69" i="77" s="1"/>
  <c r="AN69" i="77"/>
  <c r="AO69" i="77" s="1"/>
  <c r="AK69" i="77"/>
  <c r="AL69" i="77" s="1"/>
  <c r="AS69" i="77" s="1"/>
  <c r="AH69" i="77"/>
  <c r="AF69" i="77"/>
  <c r="AD69" i="77"/>
  <c r="AB69" i="77"/>
  <c r="Z69" i="77"/>
  <c r="W69" i="77"/>
  <c r="V69" i="77"/>
  <c r="P69" i="77"/>
  <c r="N69" i="77"/>
  <c r="K69" i="77"/>
  <c r="H69" i="77"/>
  <c r="E69" i="77"/>
  <c r="X69" i="77" s="1"/>
  <c r="AW68" i="77"/>
  <c r="AR68" i="77"/>
  <c r="AQ68" i="77"/>
  <c r="AO68" i="77"/>
  <c r="AN68" i="77"/>
  <c r="AL68" i="77"/>
  <c r="AS68" i="77" s="1"/>
  <c r="AK68" i="77"/>
  <c r="AH68" i="77"/>
  <c r="AF68" i="77"/>
  <c r="AD68" i="77"/>
  <c r="AB68" i="77"/>
  <c r="Z68" i="77"/>
  <c r="W68" i="77"/>
  <c r="V68" i="77"/>
  <c r="P68" i="77"/>
  <c r="N68" i="77"/>
  <c r="K68" i="77"/>
  <c r="H68" i="77"/>
  <c r="X68" i="77" s="1"/>
  <c r="E68" i="77"/>
  <c r="AW67" i="77"/>
  <c r="AQ67" i="77"/>
  <c r="AR67" i="77" s="1"/>
  <c r="AN67" i="77"/>
  <c r="AO67" i="77" s="1"/>
  <c r="AK67" i="77"/>
  <c r="AL67" i="77" s="1"/>
  <c r="AH67" i="77"/>
  <c r="AF67" i="77"/>
  <c r="AD67" i="77"/>
  <c r="AB67" i="77"/>
  <c r="Z67" i="77"/>
  <c r="AI67" i="77" s="1"/>
  <c r="W67" i="77"/>
  <c r="V67" i="77"/>
  <c r="P67" i="77"/>
  <c r="N67" i="77"/>
  <c r="K67" i="77"/>
  <c r="H67" i="77"/>
  <c r="E67" i="77"/>
  <c r="AW42" i="77"/>
  <c r="AQ42" i="77"/>
  <c r="AR42" i="77" s="1"/>
  <c r="AN42" i="77"/>
  <c r="AO42" i="77" s="1"/>
  <c r="AK42" i="77"/>
  <c r="AL42" i="77" s="1"/>
  <c r="AH42" i="77"/>
  <c r="AF42" i="77"/>
  <c r="AD42" i="77"/>
  <c r="AB42" i="77"/>
  <c r="Z42" i="77"/>
  <c r="W42" i="77"/>
  <c r="V42" i="77"/>
  <c r="P42" i="77"/>
  <c r="N42" i="77"/>
  <c r="K42" i="77"/>
  <c r="H42" i="77"/>
  <c r="E42" i="77"/>
  <c r="AW41" i="77"/>
  <c r="AQ41" i="77"/>
  <c r="AR41" i="77" s="1"/>
  <c r="AN41" i="77"/>
  <c r="AO41" i="77" s="1"/>
  <c r="AK41" i="77"/>
  <c r="AL41" i="77" s="1"/>
  <c r="AH41" i="77"/>
  <c r="AF41" i="77"/>
  <c r="AD41" i="77"/>
  <c r="AB41" i="77"/>
  <c r="Z41" i="77"/>
  <c r="W41" i="77"/>
  <c r="V41" i="77"/>
  <c r="P41" i="77"/>
  <c r="N41" i="77"/>
  <c r="H41" i="77"/>
  <c r="E41" i="77"/>
  <c r="AW66" i="77"/>
  <c r="AQ66" i="77"/>
  <c r="AR66" i="77" s="1"/>
  <c r="AN66" i="77"/>
  <c r="AO66" i="77" s="1"/>
  <c r="AK66" i="77"/>
  <c r="AL66" i="77" s="1"/>
  <c r="AH66" i="77"/>
  <c r="AF66" i="77"/>
  <c r="AD66" i="77"/>
  <c r="AB66" i="77"/>
  <c r="Z66" i="77"/>
  <c r="W66" i="77"/>
  <c r="V66" i="77"/>
  <c r="P66" i="77"/>
  <c r="N66" i="77"/>
  <c r="K66" i="77"/>
  <c r="H66" i="77"/>
  <c r="E66" i="77"/>
  <c r="AW92" i="77"/>
  <c r="AQ92" i="77"/>
  <c r="AR92" i="77" s="1"/>
  <c r="AN92" i="77"/>
  <c r="AO92" i="77" s="1"/>
  <c r="AK92" i="77"/>
  <c r="AL92" i="77" s="1"/>
  <c r="AS92" i="77" s="1"/>
  <c r="AH92" i="77"/>
  <c r="AF92" i="77"/>
  <c r="AD92" i="77"/>
  <c r="AB92" i="77"/>
  <c r="AI92" i="77" s="1"/>
  <c r="Z92" i="77"/>
  <c r="W92" i="77"/>
  <c r="V92" i="77"/>
  <c r="P92" i="77"/>
  <c r="N92" i="77"/>
  <c r="K92" i="77"/>
  <c r="H92" i="77"/>
  <c r="E92" i="77"/>
  <c r="AW88" i="77"/>
  <c r="AQ88" i="77"/>
  <c r="AR88" i="77" s="1"/>
  <c r="AN88" i="77"/>
  <c r="AO88" i="77" s="1"/>
  <c r="AK88" i="77"/>
  <c r="AL88" i="77" s="1"/>
  <c r="AS88" i="77" s="1"/>
  <c r="AH88" i="77"/>
  <c r="AF88" i="77"/>
  <c r="AD88" i="77"/>
  <c r="AB88" i="77"/>
  <c r="Z88" i="77"/>
  <c r="W88" i="77"/>
  <c r="V88" i="77"/>
  <c r="P88" i="77"/>
  <c r="N88" i="77"/>
  <c r="K88" i="77"/>
  <c r="H88" i="77"/>
  <c r="E88" i="77"/>
  <c r="X88" i="77" s="1"/>
  <c r="AW95" i="77"/>
  <c r="AR95" i="77"/>
  <c r="AQ95" i="77"/>
  <c r="AO95" i="77"/>
  <c r="AN95" i="77"/>
  <c r="AL95" i="77"/>
  <c r="AS95" i="77" s="1"/>
  <c r="AK95" i="77"/>
  <c r="AH95" i="77"/>
  <c r="AF95" i="77"/>
  <c r="AD95" i="77"/>
  <c r="AB95" i="77"/>
  <c r="Z95" i="77"/>
  <c r="W95" i="77"/>
  <c r="V95" i="77"/>
  <c r="P95" i="77"/>
  <c r="N95" i="77"/>
  <c r="K95" i="77"/>
  <c r="H95" i="77"/>
  <c r="X95" i="77" s="1"/>
  <c r="E95" i="77"/>
  <c r="AW65" i="77"/>
  <c r="AQ65" i="77"/>
  <c r="AR65" i="77" s="1"/>
  <c r="AN65" i="77"/>
  <c r="AO65" i="77" s="1"/>
  <c r="AK65" i="77"/>
  <c r="AL65" i="77" s="1"/>
  <c r="AH65" i="77"/>
  <c r="AF65" i="77"/>
  <c r="AD65" i="77"/>
  <c r="AB65" i="77"/>
  <c r="Z65" i="77"/>
  <c r="AI65" i="77" s="1"/>
  <c r="W65" i="77"/>
  <c r="V65" i="77"/>
  <c r="P65" i="77"/>
  <c r="N65" i="77"/>
  <c r="K65" i="77"/>
  <c r="H65" i="77"/>
  <c r="E65" i="77"/>
  <c r="AW40" i="77"/>
  <c r="AQ40" i="77"/>
  <c r="AR40" i="77" s="1"/>
  <c r="AN40" i="77"/>
  <c r="AO40" i="77" s="1"/>
  <c r="AK40" i="77"/>
  <c r="AL40" i="77" s="1"/>
  <c r="AH40" i="77"/>
  <c r="AF40" i="77"/>
  <c r="AD40" i="77"/>
  <c r="AB40" i="77"/>
  <c r="Z40" i="77"/>
  <c r="W40" i="77"/>
  <c r="V40" i="77"/>
  <c r="P40" i="77"/>
  <c r="N40" i="77"/>
  <c r="K40" i="77"/>
  <c r="H40" i="77"/>
  <c r="E40" i="77"/>
  <c r="AW87" i="77"/>
  <c r="AQ87" i="77"/>
  <c r="AR87" i="77" s="1"/>
  <c r="AN87" i="77"/>
  <c r="AO87" i="77" s="1"/>
  <c r="AK87" i="77"/>
  <c r="AL87" i="77" s="1"/>
  <c r="AH87" i="77"/>
  <c r="AF87" i="77"/>
  <c r="AD87" i="77"/>
  <c r="AB87" i="77"/>
  <c r="Z87" i="77"/>
  <c r="W87" i="77"/>
  <c r="V87" i="77"/>
  <c r="P87" i="77"/>
  <c r="N87" i="77"/>
  <c r="K87" i="77"/>
  <c r="H87" i="77"/>
  <c r="E87" i="77"/>
  <c r="AW39" i="77"/>
  <c r="AQ39" i="77"/>
  <c r="AR39" i="77" s="1"/>
  <c r="AN39" i="77"/>
  <c r="AO39" i="77" s="1"/>
  <c r="AK39" i="77"/>
  <c r="AL39" i="77" s="1"/>
  <c r="AH39" i="77"/>
  <c r="AF39" i="77"/>
  <c r="AD39" i="77"/>
  <c r="AB39" i="77"/>
  <c r="Z39" i="77"/>
  <c r="W39" i="77"/>
  <c r="V39" i="77"/>
  <c r="P39" i="77"/>
  <c r="N39" i="77"/>
  <c r="K39" i="77"/>
  <c r="H39" i="77"/>
  <c r="E39" i="77"/>
  <c r="AW64" i="77"/>
  <c r="AQ64" i="77"/>
  <c r="AR64" i="77" s="1"/>
  <c r="AN64" i="77"/>
  <c r="AO64" i="77" s="1"/>
  <c r="AK64" i="77"/>
  <c r="AL64" i="77" s="1"/>
  <c r="AH64" i="77"/>
  <c r="AF64" i="77"/>
  <c r="AD64" i="77"/>
  <c r="AB64" i="77"/>
  <c r="Z64" i="77"/>
  <c r="AI64" i="77" s="1"/>
  <c r="W64" i="77"/>
  <c r="V64" i="77"/>
  <c r="P64" i="77"/>
  <c r="N64" i="77"/>
  <c r="K64" i="77"/>
  <c r="H64" i="77"/>
  <c r="E64" i="77"/>
  <c r="AW22" i="77"/>
  <c r="AQ22" i="77"/>
  <c r="AR22" i="77" s="1"/>
  <c r="AN22" i="77"/>
  <c r="AO22" i="77" s="1"/>
  <c r="AK22" i="77"/>
  <c r="AL22" i="77" s="1"/>
  <c r="AH22" i="77"/>
  <c r="AF22" i="77"/>
  <c r="AD22" i="77"/>
  <c r="AB22" i="77"/>
  <c r="Z22" i="77"/>
  <c r="W22" i="77"/>
  <c r="V22" i="77"/>
  <c r="P22" i="77"/>
  <c r="N22" i="77"/>
  <c r="K22" i="77"/>
  <c r="H22" i="77"/>
  <c r="E22" i="77"/>
  <c r="AW86" i="77"/>
  <c r="AQ86" i="77"/>
  <c r="AR86" i="77" s="1"/>
  <c r="AN86" i="77"/>
  <c r="AO86" i="77" s="1"/>
  <c r="AK86" i="77"/>
  <c r="AL86" i="77" s="1"/>
  <c r="AH86" i="77"/>
  <c r="AF86" i="77"/>
  <c r="AD86" i="77"/>
  <c r="AB86" i="77"/>
  <c r="Z86" i="77"/>
  <c r="W86" i="77"/>
  <c r="V86" i="77"/>
  <c r="P86" i="77"/>
  <c r="N86" i="77"/>
  <c r="K86" i="77"/>
  <c r="H86" i="77"/>
  <c r="E86" i="77"/>
  <c r="AW21" i="77"/>
  <c r="AQ21" i="77"/>
  <c r="AR21" i="77" s="1"/>
  <c r="AN21" i="77"/>
  <c r="AO21" i="77" s="1"/>
  <c r="AK21" i="77"/>
  <c r="AL21" i="77" s="1"/>
  <c r="AH21" i="77"/>
  <c r="AF21" i="77"/>
  <c r="AD21" i="77"/>
  <c r="AB21" i="77"/>
  <c r="Z21" i="77"/>
  <c r="W21" i="77"/>
  <c r="V21" i="77"/>
  <c r="P21" i="77"/>
  <c r="N21" i="77"/>
  <c r="K21" i="77"/>
  <c r="H21" i="77"/>
  <c r="E21" i="77"/>
  <c r="AW38" i="77"/>
  <c r="AQ38" i="77"/>
  <c r="AR38" i="77" s="1"/>
  <c r="AN38" i="77"/>
  <c r="AO38" i="77" s="1"/>
  <c r="AK38" i="77"/>
  <c r="AL38" i="77" s="1"/>
  <c r="AH38" i="77"/>
  <c r="AF38" i="77"/>
  <c r="AD38" i="77"/>
  <c r="AB38" i="77"/>
  <c r="Z38" i="77"/>
  <c r="W38" i="77"/>
  <c r="V38" i="77"/>
  <c r="P38" i="77"/>
  <c r="N38" i="77"/>
  <c r="K38" i="77"/>
  <c r="H38" i="77"/>
  <c r="E38" i="77"/>
  <c r="AW37" i="77"/>
  <c r="AQ37" i="77"/>
  <c r="AR37" i="77" s="1"/>
  <c r="AN37" i="77"/>
  <c r="AO37" i="77" s="1"/>
  <c r="AK37" i="77"/>
  <c r="AL37" i="77" s="1"/>
  <c r="AH37" i="77"/>
  <c r="AF37" i="77"/>
  <c r="AD37" i="77"/>
  <c r="AB37" i="77"/>
  <c r="Z37" i="77"/>
  <c r="W37" i="77"/>
  <c r="V37" i="77"/>
  <c r="P37" i="77"/>
  <c r="N37" i="77"/>
  <c r="K37" i="77"/>
  <c r="H37" i="77"/>
  <c r="E37" i="77"/>
  <c r="AW63" i="77"/>
  <c r="AQ63" i="77"/>
  <c r="AR63" i="77" s="1"/>
  <c r="AN63" i="77"/>
  <c r="AO63" i="77" s="1"/>
  <c r="AK63" i="77"/>
  <c r="AL63" i="77" s="1"/>
  <c r="AH63" i="77"/>
  <c r="AF63" i="77"/>
  <c r="AD63" i="77"/>
  <c r="AB63" i="77"/>
  <c r="Z63" i="77"/>
  <c r="W63" i="77"/>
  <c r="V63" i="77"/>
  <c r="P63" i="77"/>
  <c r="N63" i="77"/>
  <c r="K63" i="77"/>
  <c r="H63" i="77"/>
  <c r="E63" i="77"/>
  <c r="AW36" i="77"/>
  <c r="AQ36" i="77"/>
  <c r="AR36" i="77" s="1"/>
  <c r="AN36" i="77"/>
  <c r="AO36" i="77" s="1"/>
  <c r="AK36" i="77"/>
  <c r="AL36" i="77" s="1"/>
  <c r="AH36" i="77"/>
  <c r="AF36" i="77"/>
  <c r="AD36" i="77"/>
  <c r="AB36" i="77"/>
  <c r="Z36" i="77"/>
  <c r="W36" i="77"/>
  <c r="V36" i="77"/>
  <c r="P36" i="77"/>
  <c r="N36" i="77"/>
  <c r="K36" i="77"/>
  <c r="H36" i="77"/>
  <c r="E36" i="77"/>
  <c r="AW62" i="77"/>
  <c r="AQ62" i="77"/>
  <c r="AR62" i="77" s="1"/>
  <c r="AN62" i="77"/>
  <c r="AO62" i="77" s="1"/>
  <c r="AK62" i="77"/>
  <c r="AL62" i="77" s="1"/>
  <c r="AH62" i="77"/>
  <c r="AF62" i="77"/>
  <c r="AD62" i="77"/>
  <c r="AB62" i="77"/>
  <c r="Z62" i="77"/>
  <c r="W62" i="77"/>
  <c r="V62" i="77"/>
  <c r="P62" i="77"/>
  <c r="N62" i="77"/>
  <c r="K62" i="77"/>
  <c r="H62" i="77"/>
  <c r="E62" i="77"/>
  <c r="AW61" i="77"/>
  <c r="AQ61" i="77"/>
  <c r="AR61" i="77" s="1"/>
  <c r="AN61" i="77"/>
  <c r="AO61" i="77" s="1"/>
  <c r="AK61" i="77"/>
  <c r="AL61" i="77" s="1"/>
  <c r="AH61" i="77"/>
  <c r="AF61" i="77"/>
  <c r="AD61" i="77"/>
  <c r="AB61" i="77"/>
  <c r="Z61" i="77"/>
  <c r="W61" i="77"/>
  <c r="V61" i="77"/>
  <c r="P61" i="77"/>
  <c r="N61" i="77"/>
  <c r="K61" i="77"/>
  <c r="H61" i="77"/>
  <c r="E61" i="77"/>
  <c r="AW35" i="77"/>
  <c r="AQ35" i="77"/>
  <c r="AR35" i="77" s="1"/>
  <c r="AN35" i="77"/>
  <c r="AO35" i="77" s="1"/>
  <c r="AK35" i="77"/>
  <c r="AL35" i="77" s="1"/>
  <c r="AH35" i="77"/>
  <c r="AF35" i="77"/>
  <c r="AD35" i="77"/>
  <c r="AB35" i="77"/>
  <c r="Z35" i="77"/>
  <c r="W35" i="77"/>
  <c r="V35" i="77"/>
  <c r="P35" i="77"/>
  <c r="N35" i="77"/>
  <c r="K35" i="77"/>
  <c r="H35" i="77"/>
  <c r="E35" i="77"/>
  <c r="AW60" i="77"/>
  <c r="AQ60" i="77"/>
  <c r="AR60" i="77" s="1"/>
  <c r="AN60" i="77"/>
  <c r="AO60" i="77" s="1"/>
  <c r="AK60" i="77"/>
  <c r="AL60" i="77" s="1"/>
  <c r="AH60" i="77"/>
  <c r="AF60" i="77"/>
  <c r="AD60" i="77"/>
  <c r="AB60" i="77"/>
  <c r="Z60" i="77"/>
  <c r="W60" i="77"/>
  <c r="V60" i="77"/>
  <c r="P60" i="77"/>
  <c r="N60" i="77"/>
  <c r="K60" i="77"/>
  <c r="H60" i="77"/>
  <c r="E60" i="77"/>
  <c r="AW85" i="77"/>
  <c r="AQ85" i="77"/>
  <c r="AR85" i="77" s="1"/>
  <c r="AN85" i="77"/>
  <c r="AO85" i="77" s="1"/>
  <c r="AK85" i="77"/>
  <c r="AL85" i="77" s="1"/>
  <c r="AH85" i="77"/>
  <c r="AF85" i="77"/>
  <c r="AD85" i="77"/>
  <c r="AB85" i="77"/>
  <c r="Z85" i="77"/>
  <c r="W85" i="77"/>
  <c r="V85" i="77"/>
  <c r="P85" i="77"/>
  <c r="N85" i="77"/>
  <c r="K85" i="77"/>
  <c r="H85" i="77"/>
  <c r="E85" i="77"/>
  <c r="AW59" i="77"/>
  <c r="AQ59" i="77"/>
  <c r="AR59" i="77" s="1"/>
  <c r="AN59" i="77"/>
  <c r="AO59" i="77" s="1"/>
  <c r="AK59" i="77"/>
  <c r="AL59" i="77" s="1"/>
  <c r="AH59" i="77"/>
  <c r="AF59" i="77"/>
  <c r="AD59" i="77"/>
  <c r="AB59" i="77"/>
  <c r="Z59" i="77"/>
  <c r="W59" i="77"/>
  <c r="V59" i="77"/>
  <c r="P59" i="77"/>
  <c r="N59" i="77"/>
  <c r="K59" i="77"/>
  <c r="H59" i="77"/>
  <c r="E59" i="77"/>
  <c r="AW58" i="77"/>
  <c r="AQ58" i="77"/>
  <c r="AR58" i="77" s="1"/>
  <c r="AN58" i="77"/>
  <c r="AO58" i="77" s="1"/>
  <c r="AK58" i="77"/>
  <c r="AL58" i="77" s="1"/>
  <c r="AH58" i="77"/>
  <c r="AF58" i="77"/>
  <c r="AD58" i="77"/>
  <c r="AB58" i="77"/>
  <c r="Z58" i="77"/>
  <c r="W58" i="77"/>
  <c r="V58" i="77"/>
  <c r="P58" i="77"/>
  <c r="N58" i="77"/>
  <c r="K58" i="77"/>
  <c r="H58" i="77"/>
  <c r="E58" i="77"/>
  <c r="AW57" i="77"/>
  <c r="AQ57" i="77"/>
  <c r="AR57" i="77" s="1"/>
  <c r="AN57" i="77"/>
  <c r="AO57" i="77" s="1"/>
  <c r="AK57" i="77"/>
  <c r="AL57" i="77" s="1"/>
  <c r="AH57" i="77"/>
  <c r="AF57" i="77"/>
  <c r="AD57" i="77"/>
  <c r="AB57" i="77"/>
  <c r="Z57" i="77"/>
  <c r="W57" i="77"/>
  <c r="V57" i="77"/>
  <c r="P57" i="77"/>
  <c r="N57" i="77"/>
  <c r="K57" i="77"/>
  <c r="H57" i="77"/>
  <c r="E57" i="77"/>
  <c r="AW93" i="77"/>
  <c r="AQ93" i="77"/>
  <c r="AR93" i="77" s="1"/>
  <c r="AN93" i="77"/>
  <c r="AO93" i="77" s="1"/>
  <c r="AK93" i="77"/>
  <c r="AL93" i="77" s="1"/>
  <c r="AH93" i="77"/>
  <c r="AF93" i="77"/>
  <c r="AD93" i="77"/>
  <c r="AB93" i="77"/>
  <c r="Z93" i="77"/>
  <c r="W93" i="77"/>
  <c r="V93" i="77"/>
  <c r="P93" i="77"/>
  <c r="N93" i="77"/>
  <c r="K93" i="77"/>
  <c r="H93" i="77"/>
  <c r="E93" i="77"/>
  <c r="AW84" i="77"/>
  <c r="AQ84" i="77"/>
  <c r="AR84" i="77" s="1"/>
  <c r="AN84" i="77"/>
  <c r="AO84" i="77" s="1"/>
  <c r="AK84" i="77"/>
  <c r="AL84" i="77" s="1"/>
  <c r="AH84" i="77"/>
  <c r="AF84" i="77"/>
  <c r="AD84" i="77"/>
  <c r="AB84" i="77"/>
  <c r="Z84" i="77"/>
  <c r="W84" i="77"/>
  <c r="V84" i="77"/>
  <c r="P84" i="77"/>
  <c r="N84" i="77"/>
  <c r="K84" i="77"/>
  <c r="H84" i="77"/>
  <c r="E84" i="77"/>
  <c r="AW56" i="77"/>
  <c r="AQ56" i="77"/>
  <c r="AR56" i="77" s="1"/>
  <c r="AN56" i="77"/>
  <c r="AO56" i="77" s="1"/>
  <c r="AK56" i="77"/>
  <c r="AL56" i="77" s="1"/>
  <c r="AH56" i="77"/>
  <c r="AF56" i="77"/>
  <c r="AD56" i="77"/>
  <c r="AB56" i="77"/>
  <c r="Z56" i="77"/>
  <c r="W56" i="77"/>
  <c r="V56" i="77"/>
  <c r="P56" i="77"/>
  <c r="N56" i="77"/>
  <c r="K56" i="77"/>
  <c r="H56" i="77"/>
  <c r="E56" i="77"/>
  <c r="AW20" i="77"/>
  <c r="AQ20" i="77"/>
  <c r="AR20" i="77" s="1"/>
  <c r="AN20" i="77"/>
  <c r="AO20" i="77" s="1"/>
  <c r="AK20" i="77"/>
  <c r="AL20" i="77" s="1"/>
  <c r="AH20" i="77"/>
  <c r="AF20" i="77"/>
  <c r="AD20" i="77"/>
  <c r="AB20" i="77"/>
  <c r="Z20" i="77"/>
  <c r="W20" i="77"/>
  <c r="V20" i="77"/>
  <c r="P20" i="77"/>
  <c r="N20" i="77"/>
  <c r="K20" i="77"/>
  <c r="H20" i="77"/>
  <c r="E20" i="77"/>
  <c r="AW19" i="77"/>
  <c r="AQ19" i="77"/>
  <c r="AR19" i="77" s="1"/>
  <c r="AN19" i="77"/>
  <c r="AO19" i="77" s="1"/>
  <c r="AK19" i="77"/>
  <c r="AL19" i="77" s="1"/>
  <c r="AH19" i="77"/>
  <c r="AF19" i="77"/>
  <c r="AD19" i="77"/>
  <c r="AB19" i="77"/>
  <c r="Z19" i="77"/>
  <c r="W19" i="77"/>
  <c r="V19" i="77"/>
  <c r="P19" i="77"/>
  <c r="N19" i="77"/>
  <c r="K19" i="77"/>
  <c r="H19" i="77"/>
  <c r="E19" i="77"/>
  <c r="AW83" i="77"/>
  <c r="AQ83" i="77"/>
  <c r="AR83" i="77" s="1"/>
  <c r="AN83" i="77"/>
  <c r="AO83" i="77" s="1"/>
  <c r="AK83" i="77"/>
  <c r="AL83" i="77" s="1"/>
  <c r="AH83" i="77"/>
  <c r="AF83" i="77"/>
  <c r="AD83" i="77"/>
  <c r="AB83" i="77"/>
  <c r="Z83" i="77"/>
  <c r="W83" i="77"/>
  <c r="V83" i="77"/>
  <c r="P83" i="77"/>
  <c r="N83" i="77"/>
  <c r="K83" i="77"/>
  <c r="H83" i="77"/>
  <c r="E83" i="77"/>
  <c r="AW82" i="77"/>
  <c r="AQ82" i="77"/>
  <c r="AR82" i="77" s="1"/>
  <c r="AN82" i="77"/>
  <c r="AO82" i="77" s="1"/>
  <c r="AK82" i="77"/>
  <c r="AL82" i="77" s="1"/>
  <c r="AS82" i="77" s="1"/>
  <c r="AH82" i="77"/>
  <c r="AF82" i="77"/>
  <c r="AD82" i="77"/>
  <c r="AB82" i="77"/>
  <c r="Z82" i="77"/>
  <c r="W82" i="77"/>
  <c r="V82" i="77"/>
  <c r="P82" i="77"/>
  <c r="N82" i="77"/>
  <c r="K82" i="77"/>
  <c r="H82" i="77"/>
  <c r="E82" i="77"/>
  <c r="X82" i="77" s="1"/>
  <c r="AW34" i="77"/>
  <c r="AR34" i="77"/>
  <c r="AQ34" i="77"/>
  <c r="AO34" i="77"/>
  <c r="AN34" i="77"/>
  <c r="AL34" i="77"/>
  <c r="AS34" i="77" s="1"/>
  <c r="AK34" i="77"/>
  <c r="AH34" i="77"/>
  <c r="AF34" i="77"/>
  <c r="AD34" i="77"/>
  <c r="AB34" i="77"/>
  <c r="Z34" i="77"/>
  <c r="W34" i="77"/>
  <c r="V34" i="77"/>
  <c r="P34" i="77"/>
  <c r="N34" i="77"/>
  <c r="H34" i="77"/>
  <c r="E34" i="77"/>
  <c r="X34" i="77" s="1"/>
  <c r="AW55" i="77"/>
  <c r="AR55" i="77"/>
  <c r="AQ55" i="77"/>
  <c r="AO55" i="77"/>
  <c r="AN55" i="77"/>
  <c r="AL55" i="77"/>
  <c r="AS55" i="77" s="1"/>
  <c r="AK55" i="77"/>
  <c r="AH55" i="77"/>
  <c r="AF55" i="77"/>
  <c r="AD55" i="77"/>
  <c r="AB55" i="77"/>
  <c r="Z55" i="77"/>
  <c r="W55" i="77"/>
  <c r="V55" i="77"/>
  <c r="P55" i="77"/>
  <c r="N55" i="77"/>
  <c r="K55" i="77"/>
  <c r="H55" i="77"/>
  <c r="X55" i="77" s="1"/>
  <c r="E55" i="77"/>
  <c r="AW54" i="77"/>
  <c r="AQ54" i="77"/>
  <c r="AR54" i="77" s="1"/>
  <c r="AN54" i="77"/>
  <c r="AO54" i="77" s="1"/>
  <c r="AK54" i="77"/>
  <c r="AL54" i="77" s="1"/>
  <c r="AH54" i="77"/>
  <c r="AF54" i="77"/>
  <c r="AD54" i="77"/>
  <c r="AB54" i="77"/>
  <c r="Z54" i="77"/>
  <c r="AI54" i="77" s="1"/>
  <c r="W54" i="77"/>
  <c r="V54" i="77"/>
  <c r="P54" i="77"/>
  <c r="N54" i="77"/>
  <c r="K54" i="77"/>
  <c r="H54" i="77"/>
  <c r="E54" i="77"/>
  <c r="AW81" i="77"/>
  <c r="AQ81" i="77"/>
  <c r="AR81" i="77" s="1"/>
  <c r="AN81" i="77"/>
  <c r="AO81" i="77" s="1"/>
  <c r="AK81" i="77"/>
  <c r="AL81" i="77" s="1"/>
  <c r="AH81" i="77"/>
  <c r="AF81" i="77"/>
  <c r="AD81" i="77"/>
  <c r="AB81" i="77"/>
  <c r="Z81" i="77"/>
  <c r="W81" i="77"/>
  <c r="V81" i="77"/>
  <c r="P81" i="77"/>
  <c r="N81" i="77"/>
  <c r="K81" i="77"/>
  <c r="H81" i="77"/>
  <c r="E81" i="77"/>
  <c r="AW18" i="77"/>
  <c r="AQ18" i="77"/>
  <c r="AR18" i="77" s="1"/>
  <c r="AN18" i="77"/>
  <c r="AO18" i="77" s="1"/>
  <c r="AK18" i="77"/>
  <c r="AL18" i="77" s="1"/>
  <c r="AH18" i="77"/>
  <c r="AF18" i="77"/>
  <c r="AD18" i="77"/>
  <c r="AB18" i="77"/>
  <c r="Z18" i="77"/>
  <c r="W18" i="77"/>
  <c r="V18" i="77"/>
  <c r="P18" i="77"/>
  <c r="N18" i="77"/>
  <c r="K18" i="77"/>
  <c r="H18" i="77"/>
  <c r="E18" i="77"/>
  <c r="AW94" i="77"/>
  <c r="AQ94" i="77"/>
  <c r="AR94" i="77" s="1"/>
  <c r="AN94" i="77"/>
  <c r="AO94" i="77" s="1"/>
  <c r="AK94" i="77"/>
  <c r="AL94" i="77" s="1"/>
  <c r="AH94" i="77"/>
  <c r="AF94" i="77"/>
  <c r="AD94" i="77"/>
  <c r="AB94" i="77"/>
  <c r="Z94" i="77"/>
  <c r="W94" i="77"/>
  <c r="V94" i="77"/>
  <c r="P94" i="77"/>
  <c r="N94" i="77"/>
  <c r="K94" i="77"/>
  <c r="H94" i="77"/>
  <c r="E94" i="77"/>
  <c r="AW80" i="77"/>
  <c r="AQ80" i="77"/>
  <c r="AR80" i="77" s="1"/>
  <c r="AN80" i="77"/>
  <c r="AO80" i="77" s="1"/>
  <c r="AK80" i="77"/>
  <c r="AL80" i="77" s="1"/>
  <c r="AH80" i="77"/>
  <c r="AF80" i="77"/>
  <c r="AD80" i="77"/>
  <c r="AB80" i="77"/>
  <c r="Z80" i="77"/>
  <c r="W80" i="77"/>
  <c r="V80" i="77"/>
  <c r="P80" i="77"/>
  <c r="N80" i="77"/>
  <c r="K80" i="77"/>
  <c r="H80" i="77"/>
  <c r="E80" i="77"/>
  <c r="AW17" i="77"/>
  <c r="AQ17" i="77"/>
  <c r="AR17" i="77" s="1"/>
  <c r="AN17" i="77"/>
  <c r="AO17" i="77" s="1"/>
  <c r="AK17" i="77"/>
  <c r="AL17" i="77" s="1"/>
  <c r="AH17" i="77"/>
  <c r="AF17" i="77"/>
  <c r="AD17" i="77"/>
  <c r="AB17" i="77"/>
  <c r="Z17" i="77"/>
  <c r="W17" i="77"/>
  <c r="V17" i="77"/>
  <c r="P17" i="77"/>
  <c r="N17" i="77"/>
  <c r="K17" i="77"/>
  <c r="H17" i="77"/>
  <c r="E17" i="77"/>
  <c r="AW53" i="77"/>
  <c r="AQ53" i="77"/>
  <c r="AR53" i="77" s="1"/>
  <c r="AN53" i="77"/>
  <c r="AO53" i="77" s="1"/>
  <c r="AK53" i="77"/>
  <c r="AL53" i="77" s="1"/>
  <c r="AH53" i="77"/>
  <c r="AF53" i="77"/>
  <c r="AD53" i="77"/>
  <c r="AB53" i="77"/>
  <c r="Z53" i="77"/>
  <c r="W53" i="77"/>
  <c r="V53" i="77"/>
  <c r="P53" i="77"/>
  <c r="N53" i="77"/>
  <c r="K53" i="77"/>
  <c r="H53" i="77"/>
  <c r="E53" i="77"/>
  <c r="AW79" i="77"/>
  <c r="AQ79" i="77"/>
  <c r="AR79" i="77" s="1"/>
  <c r="AN79" i="77"/>
  <c r="AO79" i="77" s="1"/>
  <c r="AK79" i="77"/>
  <c r="AL79" i="77" s="1"/>
  <c r="AH79" i="77"/>
  <c r="AF79" i="77"/>
  <c r="AD79" i="77"/>
  <c r="AB79" i="77"/>
  <c r="Z79" i="77"/>
  <c r="W79" i="77"/>
  <c r="V79" i="77"/>
  <c r="P79" i="77"/>
  <c r="N79" i="77"/>
  <c r="K79" i="77"/>
  <c r="H79" i="77"/>
  <c r="E79" i="77"/>
  <c r="AW33" i="77"/>
  <c r="AQ33" i="77"/>
  <c r="AR33" i="77" s="1"/>
  <c r="AN33" i="77"/>
  <c r="AO33" i="77" s="1"/>
  <c r="AK33" i="77"/>
  <c r="AL33" i="77" s="1"/>
  <c r="AH33" i="77"/>
  <c r="AF33" i="77"/>
  <c r="AD33" i="77"/>
  <c r="AB33" i="77"/>
  <c r="Z33" i="77"/>
  <c r="AI33" i="77" s="1"/>
  <c r="W33" i="77"/>
  <c r="V33" i="77"/>
  <c r="P33" i="77"/>
  <c r="N33" i="77"/>
  <c r="K33" i="77"/>
  <c r="H33" i="77"/>
  <c r="E33" i="77"/>
  <c r="AW78" i="77"/>
  <c r="AQ78" i="77"/>
  <c r="AR78" i="77" s="1"/>
  <c r="AN78" i="77"/>
  <c r="AO78" i="77" s="1"/>
  <c r="AK78" i="77"/>
  <c r="AL78" i="77" s="1"/>
  <c r="AH78" i="77"/>
  <c r="AF78" i="77"/>
  <c r="AD78" i="77"/>
  <c r="AB78" i="77"/>
  <c r="Z78" i="77"/>
  <c r="W78" i="77"/>
  <c r="V78" i="77"/>
  <c r="P78" i="77"/>
  <c r="N78" i="77"/>
  <c r="K78" i="77"/>
  <c r="H78" i="77"/>
  <c r="E78" i="77"/>
  <c r="AW32" i="77"/>
  <c r="AQ32" i="77"/>
  <c r="AR32" i="77" s="1"/>
  <c r="AN32" i="77"/>
  <c r="AO32" i="77" s="1"/>
  <c r="AK32" i="77"/>
  <c r="AL32" i="77" s="1"/>
  <c r="AH32" i="77"/>
  <c r="AF32" i="77"/>
  <c r="AD32" i="77"/>
  <c r="AB32" i="77"/>
  <c r="Z32" i="77"/>
  <c r="W32" i="77"/>
  <c r="V32" i="77"/>
  <c r="N32" i="77"/>
  <c r="K32" i="77"/>
  <c r="H32" i="77"/>
  <c r="E32" i="77"/>
  <c r="AW16" i="77"/>
  <c r="AQ16" i="77"/>
  <c r="AR16" i="77" s="1"/>
  <c r="AN16" i="77"/>
  <c r="AO16" i="77" s="1"/>
  <c r="AK16" i="77"/>
  <c r="AL16" i="77" s="1"/>
  <c r="AH16" i="77"/>
  <c r="AF16" i="77"/>
  <c r="AD16" i="77"/>
  <c r="AB16" i="77"/>
  <c r="Z16" i="77"/>
  <c r="W16" i="77"/>
  <c r="V16" i="77"/>
  <c r="P16" i="77"/>
  <c r="N16" i="77"/>
  <c r="K16" i="77"/>
  <c r="H16" i="77"/>
  <c r="E16" i="77"/>
  <c r="AW52" i="77"/>
  <c r="AQ52" i="77"/>
  <c r="AR52" i="77" s="1"/>
  <c r="AN52" i="77"/>
  <c r="AO52" i="77" s="1"/>
  <c r="AK52" i="77"/>
  <c r="AL52" i="77" s="1"/>
  <c r="AH52" i="77"/>
  <c r="AF52" i="77"/>
  <c r="AD52" i="77"/>
  <c r="AB52" i="77"/>
  <c r="Z52" i="77"/>
  <c r="W52" i="77"/>
  <c r="V52" i="77"/>
  <c r="P52" i="77"/>
  <c r="N52" i="77"/>
  <c r="K52" i="77"/>
  <c r="H52" i="77"/>
  <c r="E52" i="77"/>
  <c r="AW31" i="77"/>
  <c r="AQ31" i="77"/>
  <c r="AR31" i="77" s="1"/>
  <c r="AN31" i="77"/>
  <c r="AO31" i="77" s="1"/>
  <c r="AK31" i="77"/>
  <c r="AL31" i="77" s="1"/>
  <c r="AS31" i="77" s="1"/>
  <c r="AH31" i="77"/>
  <c r="AF31" i="77"/>
  <c r="AD31" i="77"/>
  <c r="AB31" i="77"/>
  <c r="Z31" i="77"/>
  <c r="W31" i="77"/>
  <c r="V31" i="77"/>
  <c r="P31" i="77"/>
  <c r="N31" i="77"/>
  <c r="K31" i="77"/>
  <c r="H31" i="77"/>
  <c r="E31" i="77"/>
  <c r="X31" i="77" s="1"/>
  <c r="AW90" i="77"/>
  <c r="AR90" i="77"/>
  <c r="AQ90" i="77"/>
  <c r="AO90" i="77"/>
  <c r="AN90" i="77"/>
  <c r="AL90" i="77"/>
  <c r="AS90" i="77" s="1"/>
  <c r="AK90" i="77"/>
  <c r="AH90" i="77"/>
  <c r="AF90" i="77"/>
  <c r="AD90" i="77"/>
  <c r="AB90" i="77"/>
  <c r="Z90" i="77"/>
  <c r="W90" i="77"/>
  <c r="V90" i="77"/>
  <c r="P90" i="77"/>
  <c r="N90" i="77"/>
  <c r="K90" i="77"/>
  <c r="H90" i="77"/>
  <c r="X90" i="77" s="1"/>
  <c r="E90" i="77"/>
  <c r="AW15" i="77"/>
  <c r="AQ15" i="77"/>
  <c r="AR15" i="77" s="1"/>
  <c r="AN15" i="77"/>
  <c r="AO15" i="77" s="1"/>
  <c r="AK15" i="77"/>
  <c r="AL15" i="77" s="1"/>
  <c r="AH15" i="77"/>
  <c r="AF15" i="77"/>
  <c r="AD15" i="77"/>
  <c r="AB15" i="77"/>
  <c r="Z15" i="77"/>
  <c r="AI15" i="77" s="1"/>
  <c r="W15" i="77"/>
  <c r="V15" i="77"/>
  <c r="P15" i="77"/>
  <c r="N15" i="77"/>
  <c r="K15" i="77"/>
  <c r="H15" i="77"/>
  <c r="E15" i="77"/>
  <c r="AW14" i="77"/>
  <c r="AQ14" i="77"/>
  <c r="AR14" i="77" s="1"/>
  <c r="AN14" i="77"/>
  <c r="AO14" i="77" s="1"/>
  <c r="AK14" i="77"/>
  <c r="AL14" i="77" s="1"/>
  <c r="AH14" i="77"/>
  <c r="AF14" i="77"/>
  <c r="AD14" i="77"/>
  <c r="AB14" i="77"/>
  <c r="Z14" i="77"/>
  <c r="W14" i="77"/>
  <c r="V14" i="77"/>
  <c r="P14" i="77"/>
  <c r="N14" i="77"/>
  <c r="K14" i="77"/>
  <c r="H14" i="77"/>
  <c r="E14" i="77"/>
  <c r="AW51" i="77"/>
  <c r="AQ51" i="77"/>
  <c r="AR51" i="77" s="1"/>
  <c r="AN51" i="77"/>
  <c r="AO51" i="77" s="1"/>
  <c r="AK51" i="77"/>
  <c r="AL51" i="77" s="1"/>
  <c r="AH51" i="77"/>
  <c r="AF51" i="77"/>
  <c r="AD51" i="77"/>
  <c r="AB51" i="77"/>
  <c r="Z51" i="77"/>
  <c r="W51" i="77"/>
  <c r="V51" i="77"/>
  <c r="P51" i="77"/>
  <c r="N51" i="77"/>
  <c r="K51" i="77"/>
  <c r="H51" i="77"/>
  <c r="E51" i="77"/>
  <c r="AW13" i="77"/>
  <c r="AQ13" i="77"/>
  <c r="AR13" i="77" s="1"/>
  <c r="AN13" i="77"/>
  <c r="AO13" i="77" s="1"/>
  <c r="AK13" i="77"/>
  <c r="AL13" i="77" s="1"/>
  <c r="AH13" i="77"/>
  <c r="AF13" i="77"/>
  <c r="AD13" i="77"/>
  <c r="AB13" i="77"/>
  <c r="Z13" i="77"/>
  <c r="W13" i="77"/>
  <c r="V13" i="77"/>
  <c r="P13" i="77"/>
  <c r="N13" i="77"/>
  <c r="K13" i="77"/>
  <c r="H13" i="77"/>
  <c r="E13" i="77"/>
  <c r="AW12" i="77"/>
  <c r="AQ12" i="77"/>
  <c r="AR12" i="77" s="1"/>
  <c r="AN12" i="77"/>
  <c r="AO12" i="77" s="1"/>
  <c r="AK12" i="77"/>
  <c r="AL12" i="77" s="1"/>
  <c r="AH12" i="77"/>
  <c r="AF12" i="77"/>
  <c r="AD12" i="77"/>
  <c r="AB12" i="77"/>
  <c r="Z12" i="77"/>
  <c r="W12" i="77"/>
  <c r="V12" i="77"/>
  <c r="P12" i="77"/>
  <c r="N12" i="77"/>
  <c r="K12" i="77"/>
  <c r="H12" i="77"/>
  <c r="E12" i="77"/>
  <c r="AW30" i="77"/>
  <c r="AQ30" i="77"/>
  <c r="AR30" i="77" s="1"/>
  <c r="AN30" i="77"/>
  <c r="AO30" i="77" s="1"/>
  <c r="AK30" i="77"/>
  <c r="AL30" i="77" s="1"/>
  <c r="AH30" i="77"/>
  <c r="AF30" i="77"/>
  <c r="AD30" i="77"/>
  <c r="AB30" i="77"/>
  <c r="Z30" i="77"/>
  <c r="W30" i="77"/>
  <c r="V30" i="77"/>
  <c r="P30" i="77"/>
  <c r="N30" i="77"/>
  <c r="K30" i="77"/>
  <c r="H30" i="77"/>
  <c r="E30" i="77"/>
  <c r="AW77" i="77"/>
  <c r="AQ77" i="77"/>
  <c r="AR77" i="77" s="1"/>
  <c r="AN77" i="77"/>
  <c r="AO77" i="77" s="1"/>
  <c r="AK77" i="77"/>
  <c r="AL77" i="77" s="1"/>
  <c r="AH77" i="77"/>
  <c r="AF77" i="77"/>
  <c r="AD77" i="77"/>
  <c r="AB77" i="77"/>
  <c r="Z77" i="77"/>
  <c r="W77" i="77"/>
  <c r="V77" i="77"/>
  <c r="P77" i="77"/>
  <c r="N77" i="77"/>
  <c r="K77" i="77"/>
  <c r="H77" i="77"/>
  <c r="E77" i="77"/>
  <c r="AW11" i="77"/>
  <c r="AQ11" i="77"/>
  <c r="AR11" i="77" s="1"/>
  <c r="AN11" i="77"/>
  <c r="AO11" i="77" s="1"/>
  <c r="AK11" i="77"/>
  <c r="AL11" i="77" s="1"/>
  <c r="AH11" i="77"/>
  <c r="AF11" i="77"/>
  <c r="AD11" i="77"/>
  <c r="AB11" i="77"/>
  <c r="Z11" i="77"/>
  <c r="W11" i="77"/>
  <c r="V11" i="77"/>
  <c r="P11" i="77"/>
  <c r="N11" i="77"/>
  <c r="K11" i="77"/>
  <c r="H11" i="77"/>
  <c r="E11" i="77"/>
  <c r="AW10" i="77"/>
  <c r="AQ10" i="77"/>
  <c r="AR10" i="77" s="1"/>
  <c r="AN10" i="77"/>
  <c r="AO10" i="77" s="1"/>
  <c r="AK10" i="77"/>
  <c r="AL10" i="77" s="1"/>
  <c r="AH10" i="77"/>
  <c r="AF10" i="77"/>
  <c r="AD10" i="77"/>
  <c r="AB10" i="77"/>
  <c r="Z10" i="77"/>
  <c r="W10" i="77"/>
  <c r="V10" i="77"/>
  <c r="P10" i="77"/>
  <c r="N10" i="77"/>
  <c r="K10" i="77"/>
  <c r="H10" i="77"/>
  <c r="E10" i="77"/>
  <c r="AW29" i="77"/>
  <c r="AQ29" i="77"/>
  <c r="AR29" i="77" s="1"/>
  <c r="AN29" i="77"/>
  <c r="AO29" i="77" s="1"/>
  <c r="AK29" i="77"/>
  <c r="AL29" i="77" s="1"/>
  <c r="AH29" i="77"/>
  <c r="AF29" i="77"/>
  <c r="AD29" i="77"/>
  <c r="AB29" i="77"/>
  <c r="Z29" i="77"/>
  <c r="W29" i="77"/>
  <c r="V29" i="77"/>
  <c r="N29" i="77"/>
  <c r="K29" i="77"/>
  <c r="H29" i="77"/>
  <c r="E29" i="77"/>
  <c r="AW9" i="77"/>
  <c r="AQ9" i="77"/>
  <c r="AR9" i="77" s="1"/>
  <c r="AN9" i="77"/>
  <c r="AO9" i="77" s="1"/>
  <c r="AK9" i="77"/>
  <c r="AL9" i="77" s="1"/>
  <c r="AH9" i="77"/>
  <c r="AF9" i="77"/>
  <c r="AD9" i="77"/>
  <c r="AB9" i="77"/>
  <c r="Z9" i="77"/>
  <c r="W9" i="77"/>
  <c r="V9" i="77"/>
  <c r="P9" i="77"/>
  <c r="N9" i="77"/>
  <c r="K9" i="77"/>
  <c r="H9" i="77"/>
  <c r="E9" i="77"/>
  <c r="AW50" i="77"/>
  <c r="AQ50" i="77"/>
  <c r="AR50" i="77" s="1"/>
  <c r="AN50" i="77"/>
  <c r="AO50" i="77" s="1"/>
  <c r="AK50" i="77"/>
  <c r="AL50" i="77" s="1"/>
  <c r="AH50" i="77"/>
  <c r="AF50" i="77"/>
  <c r="AD50" i="77"/>
  <c r="AB50" i="77"/>
  <c r="Z50" i="77"/>
  <c r="W50" i="77"/>
  <c r="V50" i="77"/>
  <c r="P50" i="77"/>
  <c r="N50" i="77"/>
  <c r="K50" i="77"/>
  <c r="H50" i="77"/>
  <c r="E50" i="77"/>
  <c r="AW28" i="77"/>
  <c r="AQ28" i="77"/>
  <c r="AR28" i="77" s="1"/>
  <c r="AN28" i="77"/>
  <c r="AO28" i="77" s="1"/>
  <c r="AK28" i="77"/>
  <c r="AL28" i="77" s="1"/>
  <c r="AH28" i="77"/>
  <c r="AF28" i="77"/>
  <c r="AD28" i="77"/>
  <c r="AB28" i="77"/>
  <c r="Z28" i="77"/>
  <c r="W28" i="77"/>
  <c r="V28" i="77"/>
  <c r="P28" i="77"/>
  <c r="N28" i="77"/>
  <c r="K28" i="77"/>
  <c r="H28" i="77"/>
  <c r="E28" i="77"/>
  <c r="AW8" i="77"/>
  <c r="AQ8" i="77"/>
  <c r="AR8" i="77" s="1"/>
  <c r="AN8" i="77"/>
  <c r="AO8" i="77" s="1"/>
  <c r="AK8" i="77"/>
  <c r="AL8" i="77" s="1"/>
  <c r="AH8" i="77"/>
  <c r="AF8" i="77"/>
  <c r="AD8" i="77"/>
  <c r="AB8" i="77"/>
  <c r="Z8" i="77"/>
  <c r="W8" i="77"/>
  <c r="V8" i="77"/>
  <c r="P8" i="77"/>
  <c r="N8" i="77"/>
  <c r="K8" i="77"/>
  <c r="H8" i="77"/>
  <c r="E8" i="77"/>
  <c r="AW7" i="77"/>
  <c r="AQ7" i="77"/>
  <c r="AR7" i="77" s="1"/>
  <c r="AN7" i="77"/>
  <c r="AO7" i="77" s="1"/>
  <c r="AK7" i="77"/>
  <c r="AL7" i="77" s="1"/>
  <c r="AH7" i="77"/>
  <c r="AF7" i="77"/>
  <c r="AD7" i="77"/>
  <c r="AB7" i="77"/>
  <c r="Z7" i="77"/>
  <c r="W7" i="77"/>
  <c r="V7" i="77"/>
  <c r="P7" i="77"/>
  <c r="N7" i="77"/>
  <c r="K7" i="77"/>
  <c r="H7" i="77"/>
  <c r="E7" i="77"/>
  <c r="AW27" i="77"/>
  <c r="AQ27" i="77"/>
  <c r="AR27" i="77" s="1"/>
  <c r="AN27" i="77"/>
  <c r="AO27" i="77" s="1"/>
  <c r="AK27" i="77"/>
  <c r="AL27" i="77" s="1"/>
  <c r="AH27" i="77"/>
  <c r="AF27" i="77"/>
  <c r="AD27" i="77"/>
  <c r="AB27" i="77"/>
  <c r="Z27" i="77"/>
  <c r="W27" i="77"/>
  <c r="V27" i="77"/>
  <c r="P27" i="77"/>
  <c r="N27" i="77"/>
  <c r="K27" i="77"/>
  <c r="H27" i="77"/>
  <c r="E27" i="77"/>
  <c r="AW26" i="77"/>
  <c r="AQ26" i="77"/>
  <c r="AR26" i="77" s="1"/>
  <c r="AN26" i="77"/>
  <c r="AO26" i="77" s="1"/>
  <c r="AK26" i="77"/>
  <c r="AL26" i="77" s="1"/>
  <c r="AS26" i="77" s="1"/>
  <c r="AH26" i="77"/>
  <c r="AF26" i="77"/>
  <c r="AD26" i="77"/>
  <c r="AB26" i="77"/>
  <c r="Z26" i="77"/>
  <c r="W26" i="77"/>
  <c r="V26" i="77"/>
  <c r="P26" i="77"/>
  <c r="N26" i="77"/>
  <c r="K26" i="77"/>
  <c r="H26" i="77"/>
  <c r="E26" i="77"/>
  <c r="AW6" i="77"/>
  <c r="AQ6" i="77"/>
  <c r="AR6" i="77" s="1"/>
  <c r="AN6" i="77"/>
  <c r="AO6" i="77" s="1"/>
  <c r="AK6" i="77"/>
  <c r="AL6" i="77" s="1"/>
  <c r="AH6" i="77"/>
  <c r="AF6" i="77"/>
  <c r="AD6" i="77"/>
  <c r="AB6" i="77"/>
  <c r="Z6" i="77"/>
  <c r="W6" i="77"/>
  <c r="V6" i="77"/>
  <c r="P6" i="77"/>
  <c r="N6" i="77"/>
  <c r="K6" i="77"/>
  <c r="H6" i="77"/>
  <c r="E6" i="77"/>
  <c r="AW25" i="77"/>
  <c r="AQ25" i="77"/>
  <c r="AR25" i="77" s="1"/>
  <c r="AN25" i="77"/>
  <c r="AO25" i="77" s="1"/>
  <c r="AK25" i="77"/>
  <c r="AL25" i="77" s="1"/>
  <c r="AH25" i="77"/>
  <c r="AF25" i="77"/>
  <c r="AD25" i="77"/>
  <c r="AB25" i="77"/>
  <c r="Z25" i="77"/>
  <c r="W25" i="77"/>
  <c r="V25" i="77"/>
  <c r="P25" i="77"/>
  <c r="N25" i="77"/>
  <c r="K25" i="77"/>
  <c r="H25" i="77"/>
  <c r="E25" i="77"/>
  <c r="AW5" i="77"/>
  <c r="AQ5" i="77"/>
  <c r="AR5" i="77" s="1"/>
  <c r="AN5" i="77"/>
  <c r="AO5" i="77" s="1"/>
  <c r="AK5" i="77"/>
  <c r="AL5" i="77" s="1"/>
  <c r="AH5" i="77"/>
  <c r="AF5" i="77"/>
  <c r="AD5" i="77"/>
  <c r="AB5" i="77"/>
  <c r="Z5" i="77"/>
  <c r="W5" i="77"/>
  <c r="V5" i="77"/>
  <c r="P5" i="77"/>
  <c r="N5" i="77"/>
  <c r="K5" i="77"/>
  <c r="H5" i="77"/>
  <c r="E5" i="77"/>
  <c r="AS60" i="77" l="1"/>
  <c r="AS29" i="77"/>
  <c r="X77" i="77"/>
  <c r="AS77" i="77"/>
  <c r="AI85" i="77"/>
  <c r="X60" i="77"/>
  <c r="X35" i="77"/>
  <c r="AS35" i="77"/>
  <c r="AS44" i="77"/>
  <c r="AS71" i="77"/>
  <c r="X74" i="77"/>
  <c r="AI52" i="77"/>
  <c r="AI44" i="77"/>
  <c r="AI70" i="77"/>
  <c r="X71" i="77"/>
  <c r="X72" i="77"/>
  <c r="AS72" i="77"/>
  <c r="AS61" i="77"/>
  <c r="X86" i="77"/>
  <c r="AS74" i="77"/>
  <c r="AS57" i="77"/>
  <c r="AI62" i="77"/>
  <c r="AI91" i="77"/>
  <c r="AS86" i="77"/>
  <c r="AS13" i="77"/>
  <c r="X23" i="77"/>
  <c r="AI5" i="77"/>
  <c r="AI6" i="77"/>
  <c r="X26" i="77"/>
  <c r="X27" i="77"/>
  <c r="AS7" i="77"/>
  <c r="AS28" i="77"/>
  <c r="AI12" i="77"/>
  <c r="X13" i="77"/>
  <c r="X51" i="77"/>
  <c r="AS51" i="77"/>
  <c r="X53" i="77"/>
  <c r="AI10" i="77"/>
  <c r="AS53" i="77"/>
  <c r="X79" i="77"/>
  <c r="AI38" i="77"/>
  <c r="X50" i="77"/>
  <c r="X11" i="77"/>
  <c r="AS14" i="77"/>
  <c r="X21" i="77"/>
  <c r="AS79" i="77"/>
  <c r="AS21" i="77"/>
  <c r="AS11" i="77"/>
  <c r="AI17" i="77"/>
  <c r="AS23" i="77"/>
  <c r="AS94" i="77"/>
  <c r="AI93" i="77"/>
  <c r="AS93" i="77"/>
  <c r="X57" i="77"/>
  <c r="X58" i="77"/>
  <c r="AS58" i="77"/>
  <c r="X36" i="77"/>
  <c r="AS22" i="77"/>
  <c r="AS39" i="77"/>
  <c r="AI8" i="77"/>
  <c r="X28" i="77"/>
  <c r="AI83" i="77"/>
  <c r="AI61" i="77"/>
  <c r="AS45" i="77"/>
  <c r="AI75" i="77"/>
  <c r="AS20" i="77"/>
  <c r="AS36" i="77"/>
  <c r="AI25" i="77"/>
  <c r="AI9" i="77"/>
  <c r="AI30" i="77"/>
  <c r="AI59" i="77"/>
  <c r="X63" i="77"/>
  <c r="AS63" i="77"/>
  <c r="AI37" i="77"/>
  <c r="X39" i="77"/>
  <c r="X87" i="77"/>
  <c r="AS87" i="77"/>
  <c r="AI40" i="77"/>
  <c r="AI66" i="77"/>
  <c r="AS41" i="77"/>
  <c r="AI42" i="77"/>
  <c r="AI96" i="77"/>
  <c r="AI47" i="77"/>
  <c r="AI7" i="77"/>
  <c r="AI29" i="77"/>
  <c r="AI14" i="77"/>
  <c r="AI16" i="77"/>
  <c r="AS32" i="77"/>
  <c r="AI78" i="77"/>
  <c r="AS78" i="77"/>
  <c r="AI80" i="77"/>
  <c r="X94" i="77"/>
  <c r="X18" i="77"/>
  <c r="AS18" i="77"/>
  <c r="AI81" i="77"/>
  <c r="AS81" i="77"/>
  <c r="AI19" i="77"/>
  <c r="X20" i="77"/>
  <c r="X56" i="77"/>
  <c r="AS56" i="77"/>
  <c r="AI84" i="77"/>
  <c r="AS84" i="77"/>
  <c r="AI22" i="77"/>
  <c r="AI45" i="77"/>
  <c r="AS75" i="77"/>
  <c r="AS25" i="77"/>
  <c r="AS9" i="77"/>
  <c r="AS30" i="77"/>
  <c r="AS52" i="77"/>
  <c r="AS17" i="77"/>
  <c r="AS83" i="77"/>
  <c r="AS59" i="77"/>
  <c r="AS37" i="77"/>
  <c r="AS40" i="77"/>
  <c r="AS42" i="77"/>
  <c r="AS96" i="77"/>
  <c r="AS47" i="77"/>
  <c r="X5" i="77"/>
  <c r="AS5" i="77"/>
  <c r="X25" i="77"/>
  <c r="AX25" i="77" s="1"/>
  <c r="AY25" i="77" s="1"/>
  <c r="X6" i="77"/>
  <c r="AI26" i="77"/>
  <c r="AX26" i="77" s="1"/>
  <c r="AY26" i="77" s="1"/>
  <c r="AI27" i="77"/>
  <c r="X7" i="77"/>
  <c r="AX7" i="77" s="1"/>
  <c r="AY7" i="77" s="1"/>
  <c r="X8" i="77"/>
  <c r="AI28" i="77"/>
  <c r="AX28" i="77" s="1"/>
  <c r="AY28" i="77" s="1"/>
  <c r="AI50" i="77"/>
  <c r="X9" i="77"/>
  <c r="AX9" i="77" s="1"/>
  <c r="AY9" i="77" s="1"/>
  <c r="X29" i="77"/>
  <c r="X10" i="77"/>
  <c r="AI11" i="77"/>
  <c r="AI77" i="77"/>
  <c r="AX77" i="77" s="1"/>
  <c r="AY77" i="77" s="1"/>
  <c r="X30" i="77"/>
  <c r="X12" i="77"/>
  <c r="AI13" i="77"/>
  <c r="AI51" i="77"/>
  <c r="AX51" i="77" s="1"/>
  <c r="AY51" i="77" s="1"/>
  <c r="X14" i="77"/>
  <c r="X15" i="77"/>
  <c r="AI90" i="77"/>
  <c r="AX90" i="77" s="1"/>
  <c r="AY90" i="77" s="1"/>
  <c r="AI31" i="77"/>
  <c r="AX31" i="77" s="1"/>
  <c r="AY31" i="77" s="1"/>
  <c r="X52" i="77"/>
  <c r="X16" i="77"/>
  <c r="X32" i="77"/>
  <c r="AI32" i="77"/>
  <c r="AX32" i="77" s="1"/>
  <c r="AY32" i="77" s="1"/>
  <c r="X78" i="77"/>
  <c r="X33" i="77"/>
  <c r="AI79" i="77"/>
  <c r="AI53" i="77"/>
  <c r="AX53" i="77" s="1"/>
  <c r="AY53" i="77" s="1"/>
  <c r="X17" i="77"/>
  <c r="X80" i="77"/>
  <c r="AI94" i="77"/>
  <c r="AI18" i="77"/>
  <c r="AX18" i="77" s="1"/>
  <c r="AY18" i="77" s="1"/>
  <c r="X81" i="77"/>
  <c r="X54" i="77"/>
  <c r="AI55" i="77"/>
  <c r="AX55" i="77" s="1"/>
  <c r="AY55" i="77" s="1"/>
  <c r="AI34" i="77"/>
  <c r="AX34" i="77" s="1"/>
  <c r="AY34" i="77" s="1"/>
  <c r="AI82" i="77"/>
  <c r="AX82" i="77" s="1"/>
  <c r="AY82" i="77" s="1"/>
  <c r="X83" i="77"/>
  <c r="AX83" i="77" s="1"/>
  <c r="AY83" i="77" s="1"/>
  <c r="X19" i="77"/>
  <c r="AI20" i="77"/>
  <c r="AX20" i="77" s="1"/>
  <c r="AY20" i="77" s="1"/>
  <c r="AI56" i="77"/>
  <c r="X84" i="77"/>
  <c r="AX84" i="77" s="1"/>
  <c r="AY84" i="77" s="1"/>
  <c r="X93" i="77"/>
  <c r="AS49" i="77"/>
  <c r="AX49" i="77" s="1"/>
  <c r="AY49" i="77" s="1"/>
  <c r="AI57" i="77"/>
  <c r="AI58" i="77"/>
  <c r="AX58" i="77" s="1"/>
  <c r="AY58" i="77" s="1"/>
  <c r="X59" i="77"/>
  <c r="X85" i="77"/>
  <c r="AI60" i="77"/>
  <c r="AX60" i="77" s="1"/>
  <c r="AY60" i="77" s="1"/>
  <c r="AI35" i="77"/>
  <c r="AX35" i="77" s="1"/>
  <c r="AY35" i="77" s="1"/>
  <c r="X61" i="77"/>
  <c r="X62" i="77"/>
  <c r="AI36" i="77"/>
  <c r="AX36" i="77" s="1"/>
  <c r="AY36" i="77" s="1"/>
  <c r="AI63" i="77"/>
  <c r="AX63" i="77" s="1"/>
  <c r="AY63" i="77" s="1"/>
  <c r="X37" i="77"/>
  <c r="X38" i="77"/>
  <c r="AI21" i="77"/>
  <c r="AX21" i="77" s="1"/>
  <c r="AY21" i="77" s="1"/>
  <c r="AI86" i="77"/>
  <c r="AX86" i="77" s="1"/>
  <c r="AY86" i="77" s="1"/>
  <c r="X22" i="77"/>
  <c r="X64" i="77"/>
  <c r="AI39" i="77"/>
  <c r="AX39" i="77" s="1"/>
  <c r="AY39" i="77" s="1"/>
  <c r="AI87" i="77"/>
  <c r="AX87" i="77" s="1"/>
  <c r="AY87" i="77" s="1"/>
  <c r="X40" i="77"/>
  <c r="X65" i="77"/>
  <c r="AI95" i="77"/>
  <c r="AX95" i="77" s="1"/>
  <c r="AY95" i="77" s="1"/>
  <c r="AI88" i="77"/>
  <c r="AX88" i="77" s="1"/>
  <c r="AY88" i="77" s="1"/>
  <c r="X92" i="77"/>
  <c r="X66" i="77"/>
  <c r="X41" i="77"/>
  <c r="AI41" i="77"/>
  <c r="AX41" i="77" s="1"/>
  <c r="AY41" i="77" s="1"/>
  <c r="X42" i="77"/>
  <c r="X67" i="77"/>
  <c r="AI68" i="77"/>
  <c r="AX68" i="77" s="1"/>
  <c r="AY68" i="77" s="1"/>
  <c r="AI69" i="77"/>
  <c r="AX69" i="77" s="1"/>
  <c r="AY69" i="77" s="1"/>
  <c r="AI43" i="77"/>
  <c r="AX43" i="77" s="1"/>
  <c r="AY43" i="77" s="1"/>
  <c r="X44" i="77"/>
  <c r="AX44" i="77" s="1"/>
  <c r="AY44" i="77" s="1"/>
  <c r="X96" i="77"/>
  <c r="X70" i="77"/>
  <c r="AI71" i="77"/>
  <c r="AX71" i="77" s="1"/>
  <c r="AY71" i="77" s="1"/>
  <c r="AI72" i="77"/>
  <c r="AX72" i="77" s="1"/>
  <c r="AY72" i="77" s="1"/>
  <c r="X45" i="77"/>
  <c r="X89" i="77"/>
  <c r="AI73" i="77"/>
  <c r="AX73" i="77" s="1"/>
  <c r="AY73" i="77" s="1"/>
  <c r="AI46" i="77"/>
  <c r="AX46" i="77" s="1"/>
  <c r="AY46" i="77" s="1"/>
  <c r="X47" i="77"/>
  <c r="X91" i="77"/>
  <c r="AI23" i="77"/>
  <c r="AI74" i="77"/>
  <c r="AX74" i="77" s="1"/>
  <c r="AY74" i="77" s="1"/>
  <c r="X75" i="77"/>
  <c r="X76" i="77"/>
  <c r="X48" i="77"/>
  <c r="AI48" i="77"/>
  <c r="AX48" i="77" s="1"/>
  <c r="AY48" i="77" s="1"/>
  <c r="AI24" i="77"/>
  <c r="AX24" i="77" s="1"/>
  <c r="AY24" i="77" s="1"/>
  <c r="AS27" i="77"/>
  <c r="AX27" i="77" s="1"/>
  <c r="AY27" i="77" s="1"/>
  <c r="AS50" i="77"/>
  <c r="AS6" i="77"/>
  <c r="AX6" i="77" s="1"/>
  <c r="AY6" i="77" s="1"/>
  <c r="AS8" i="77"/>
  <c r="AX29" i="77"/>
  <c r="AY29" i="77" s="1"/>
  <c r="AS10" i="77"/>
  <c r="AX30" i="77"/>
  <c r="AY30" i="77" s="1"/>
  <c r="AS12" i="77"/>
  <c r="AS15" i="77"/>
  <c r="AX15" i="77" s="1"/>
  <c r="AY15" i="77" s="1"/>
  <c r="AX52" i="77"/>
  <c r="AY52" i="77" s="1"/>
  <c r="AS16" i="77"/>
  <c r="AX16" i="77" s="1"/>
  <c r="AY16" i="77" s="1"/>
  <c r="AX78" i="77"/>
  <c r="AY78" i="77" s="1"/>
  <c r="AS33" i="77"/>
  <c r="AX17" i="77"/>
  <c r="AY17" i="77" s="1"/>
  <c r="AS80" i="77"/>
  <c r="AX81" i="77"/>
  <c r="AY81" i="77" s="1"/>
  <c r="AS54" i="77"/>
  <c r="AS19" i="77"/>
  <c r="AX19" i="77" s="1"/>
  <c r="AY19" i="77" s="1"/>
  <c r="AX59" i="77"/>
  <c r="AY59" i="77" s="1"/>
  <c r="AS85" i="77"/>
  <c r="AX61" i="77"/>
  <c r="AY61" i="77" s="1"/>
  <c r="AS62" i="77"/>
  <c r="AS38" i="77"/>
  <c r="AX38" i="77" s="1"/>
  <c r="AY38" i="77" s="1"/>
  <c r="AS64" i="77"/>
  <c r="AX64" i="77" s="1"/>
  <c r="AY64" i="77" s="1"/>
  <c r="AS65" i="77"/>
  <c r="AX65" i="77" s="1"/>
  <c r="AY65" i="77" s="1"/>
  <c r="AX92" i="77"/>
  <c r="AY92" i="77" s="1"/>
  <c r="AS66" i="77"/>
  <c r="AX66" i="77" s="1"/>
  <c r="AY66" i="77" s="1"/>
  <c r="AX42" i="77"/>
  <c r="AY42" i="77" s="1"/>
  <c r="AS67" i="77"/>
  <c r="AS70" i="77"/>
  <c r="AX70" i="77" s="1"/>
  <c r="AY70" i="77" s="1"/>
  <c r="AS89" i="77"/>
  <c r="AX47" i="77"/>
  <c r="AY47" i="77" s="1"/>
  <c r="AS91" i="77"/>
  <c r="AX75" i="77"/>
  <c r="AY75" i="77" s="1"/>
  <c r="AS76" i="77"/>
  <c r="AX76" i="77" l="1"/>
  <c r="AY76" i="77" s="1"/>
  <c r="AX91" i="77"/>
  <c r="AY91" i="77" s="1"/>
  <c r="AX89" i="77"/>
  <c r="AY89" i="77" s="1"/>
  <c r="AX62" i="77"/>
  <c r="AY62" i="77" s="1"/>
  <c r="AX54" i="77"/>
  <c r="AY54" i="77" s="1"/>
  <c r="AX12" i="77"/>
  <c r="AY12" i="77" s="1"/>
  <c r="AX45" i="77"/>
  <c r="AY45" i="77" s="1"/>
  <c r="AX14" i="77"/>
  <c r="AY14" i="77" s="1"/>
  <c r="AX96" i="77"/>
  <c r="AY96" i="77" s="1"/>
  <c r="AX40" i="77"/>
  <c r="AY40" i="77" s="1"/>
  <c r="AX37" i="77"/>
  <c r="AY37" i="77" s="1"/>
  <c r="AX22" i="77"/>
  <c r="AY22" i="77" s="1"/>
  <c r="AX67" i="77"/>
  <c r="AY67" i="77" s="1"/>
  <c r="AX85" i="77"/>
  <c r="AY85" i="77" s="1"/>
  <c r="AX80" i="77"/>
  <c r="AY80" i="77" s="1"/>
  <c r="AX33" i="77"/>
  <c r="AY33" i="77" s="1"/>
  <c r="AX10" i="77"/>
  <c r="AY10" i="77" s="1"/>
  <c r="AX8" i="77"/>
  <c r="AY8" i="77" s="1"/>
  <c r="AX50" i="77"/>
  <c r="AY50" i="77" s="1"/>
  <c r="AX23" i="77"/>
  <c r="AY23" i="77" s="1"/>
  <c r="AX57" i="77"/>
  <c r="AY57" i="77" s="1"/>
  <c r="AX93" i="77"/>
  <c r="AY93" i="77" s="1"/>
  <c r="AX56" i="77"/>
  <c r="AY56" i="77" s="1"/>
  <c r="AX94" i="77"/>
  <c r="AY94" i="77" s="1"/>
  <c r="AX79" i="77"/>
  <c r="AY79" i="77" s="1"/>
  <c r="AX13" i="77"/>
  <c r="AY13" i="77" s="1"/>
  <c r="AX11" i="77"/>
  <c r="AY11" i="77" s="1"/>
  <c r="AX5" i="77"/>
  <c r="AY5" i="77" s="1"/>
  <c r="A6" i="77" l="1"/>
  <c r="A7" i="77" s="1"/>
  <c r="A8" i="77" s="1"/>
  <c r="A9" i="77" s="1"/>
  <c r="A10" i="77" s="1"/>
  <c r="A11" i="77" s="1"/>
  <c r="A12" i="77" s="1"/>
  <c r="A13" i="77" s="1"/>
  <c r="A14" i="77" s="1"/>
  <c r="A15" i="77" s="1"/>
  <c r="A16" i="77" s="1"/>
  <c r="A17" i="77" s="1"/>
  <c r="A18" i="77" s="1"/>
  <c r="A19" i="77" s="1"/>
  <c r="A20" i="77" s="1"/>
  <c r="A21" i="77" s="1"/>
  <c r="A22" i="77" s="1"/>
  <c r="A23" i="77" s="1"/>
  <c r="A24" i="77" s="1"/>
  <c r="A25" i="77" s="1"/>
  <c r="A26" i="77" s="1"/>
  <c r="A27" i="77" s="1"/>
  <c r="A28" i="77" s="1"/>
  <c r="A29" i="77" s="1"/>
  <c r="A30" i="77" s="1"/>
  <c r="A31" i="77" s="1"/>
  <c r="A32" i="77" s="1"/>
  <c r="A33" i="77" s="1"/>
  <c r="A34" i="77" s="1"/>
  <c r="A35" i="77" s="1"/>
  <c r="A36" i="77" s="1"/>
  <c r="A37" i="77" s="1"/>
  <c r="A38" i="77" s="1"/>
  <c r="A39" i="77" s="1"/>
  <c r="A40" i="77" s="1"/>
  <c r="A41" i="77" s="1"/>
  <c r="A42" i="77" s="1"/>
  <c r="A43" i="77" s="1"/>
  <c r="A44" i="77" s="1"/>
  <c r="A45" i="77" s="1"/>
  <c r="A46" i="77" s="1"/>
  <c r="A47" i="77" s="1"/>
  <c r="A48" i="77" s="1"/>
  <c r="A49" i="77" s="1"/>
  <c r="A50" i="77" s="1"/>
  <c r="A51" i="77" s="1"/>
  <c r="A52" i="77" s="1"/>
  <c r="A53" i="77" s="1"/>
  <c r="A54" i="77" s="1"/>
  <c r="A55" i="77" s="1"/>
  <c r="A56" i="77" s="1"/>
  <c r="A57" i="77" s="1"/>
  <c r="A58" i="77" s="1"/>
  <c r="A59" i="77" s="1"/>
  <c r="A60" i="77" s="1"/>
  <c r="A61" i="77" s="1"/>
  <c r="A62" i="77" s="1"/>
  <c r="A63" i="77" s="1"/>
  <c r="A64" i="77" s="1"/>
  <c r="A65" i="77" s="1"/>
  <c r="A66" i="77" s="1"/>
  <c r="A67" i="77" s="1"/>
  <c r="A68" i="77" s="1"/>
  <c r="A69" i="77" s="1"/>
  <c r="A70" i="77" s="1"/>
  <c r="A71" i="77" s="1"/>
  <c r="A72" i="77" s="1"/>
  <c r="A73" i="77" s="1"/>
  <c r="A74" i="77" s="1"/>
  <c r="A75" i="77" s="1"/>
  <c r="A76" i="77" s="1"/>
  <c r="A77" i="77" s="1"/>
  <c r="A78" i="77" s="1"/>
  <c r="A79" i="77" s="1"/>
  <c r="A80" i="77" s="1"/>
  <c r="A81" i="77" s="1"/>
  <c r="A82" i="77" s="1"/>
  <c r="A83" i="77" s="1"/>
  <c r="A84" i="77" s="1"/>
  <c r="A85" i="77" s="1"/>
  <c r="A86" i="77" s="1"/>
  <c r="A87" i="77" s="1"/>
  <c r="A88" i="77" s="1"/>
  <c r="A89" i="77" s="1"/>
  <c r="A90" i="77" s="1"/>
  <c r="A91" i="77" s="1"/>
  <c r="A92" i="77" s="1"/>
  <c r="A93" i="77" s="1"/>
  <c r="A94" i="77" s="1"/>
  <c r="A95" i="77" s="1"/>
  <c r="A96" i="77" s="1"/>
</calcChain>
</file>

<file path=xl/sharedStrings.xml><?xml version="1.0" encoding="utf-8"?>
<sst xmlns="http://schemas.openxmlformats.org/spreadsheetml/2006/main" count="768" uniqueCount="269">
  <si>
    <t>% учеников, у которых введен хотя бы один родитель</t>
  </si>
  <si>
    <t>Кол-во КТП</t>
  </si>
  <si>
    <t>% заполненного домашнего задания</t>
  </si>
  <si>
    <t>% заполненных тем уроков за проведенный период</t>
  </si>
  <si>
    <t>Значение критериев (0-2)</t>
  </si>
  <si>
    <t>Кол-во классов в ЭЖ</t>
  </si>
  <si>
    <t>Значение критериев (0-1)</t>
  </si>
  <si>
    <t>Кол-во оценок</t>
  </si>
  <si>
    <t>Кол-во внешнего обращения к системе родителей</t>
  </si>
  <si>
    <t>Кол-во родителей в ЭЖ</t>
  </si>
  <si>
    <t>Общее кол-во часов по тарификации</t>
  </si>
  <si>
    <t>Кол-во внешнего обращения к системе учащихся</t>
  </si>
  <si>
    <t>МБОУ гимназия №3</t>
  </si>
  <si>
    <t>МБОУ гимназия №18</t>
  </si>
  <si>
    <t>МБОУ гимназия №23</t>
  </si>
  <si>
    <t>МБОУ гимназия №25</t>
  </si>
  <si>
    <t>МБОУ гимназия №33</t>
  </si>
  <si>
    <t>МАОУ гимназия №36</t>
  </si>
  <si>
    <t>МБОУ гимназия №40</t>
  </si>
  <si>
    <t>МБОУ гимназия №44</t>
  </si>
  <si>
    <t>МБОУ гимназия №54</t>
  </si>
  <si>
    <t>МБОУ гимназия №69</t>
  </si>
  <si>
    <t>МБОУ гимназия №72</t>
  </si>
  <si>
    <t>МБОУ гимназия №82</t>
  </si>
  <si>
    <t>МОУ гимназия №87</t>
  </si>
  <si>
    <t>МБОУ гимназия №88</t>
  </si>
  <si>
    <t>МБОУ гимназия №92</t>
  </si>
  <si>
    <t>МБОУ лицей №4</t>
  </si>
  <si>
    <t>МБОУ лицей №12</t>
  </si>
  <si>
    <t>МБОУ лицей №48</t>
  </si>
  <si>
    <t>МАОУ лицей №64</t>
  </si>
  <si>
    <t>МБОУ лицей №90</t>
  </si>
  <si>
    <t>МБОУ СОШ №1</t>
  </si>
  <si>
    <t>МБОУ СОШ №2</t>
  </si>
  <si>
    <t>МБОУ СОШ №5</t>
  </si>
  <si>
    <t>МБОУ СОШ №6</t>
  </si>
  <si>
    <t>МБОУ ООШ №7</t>
  </si>
  <si>
    <t>МБОУ СОШ №8</t>
  </si>
  <si>
    <t>МБОУ СОШ №10</t>
  </si>
  <si>
    <t>МБОУ СОШ №11</t>
  </si>
  <si>
    <t>МБОУ СОШ №14</t>
  </si>
  <si>
    <t>МБОУ СОШ №16</t>
  </si>
  <si>
    <t>МАОУ СОШ №17</t>
  </si>
  <si>
    <t>МБОУ СОШ №19</t>
  </si>
  <si>
    <t>МБОУ СОШ №20</t>
  </si>
  <si>
    <t>МБОУ СОШ №22</t>
  </si>
  <si>
    <t>МБОУ СОШ №24</t>
  </si>
  <si>
    <t>МБОУ СОШ №29</t>
  </si>
  <si>
    <t>МБОУ СОШ №30</t>
  </si>
  <si>
    <t>МБОУ СОШ №31</t>
  </si>
  <si>
    <t>МБОУ СОШ №32</t>
  </si>
  <si>
    <t>МБОУ СОШ №34</t>
  </si>
  <si>
    <t>МБОУ СОШ №35</t>
  </si>
  <si>
    <t>МБОУ СОШ №37</t>
  </si>
  <si>
    <t>МБОУ СОШ №38</t>
  </si>
  <si>
    <t>МБОУ СОШ №39</t>
  </si>
  <si>
    <t>МБОУ СОШ №41</t>
  </si>
  <si>
    <t>МБОУ СОШ №42</t>
  </si>
  <si>
    <t>МБОУ СОШ №43</t>
  </si>
  <si>
    <t>МБОУ СОШ №45</t>
  </si>
  <si>
    <t>МБОУ СОШ №46</t>
  </si>
  <si>
    <t>МБОУ СОШ №47</t>
  </si>
  <si>
    <t>МБОУ СОШ №49</t>
  </si>
  <si>
    <t>МБОУ СОШ №50</t>
  </si>
  <si>
    <t>МБОУ СОШ №51</t>
  </si>
  <si>
    <t>МБОУ СОШ №52</t>
  </si>
  <si>
    <t>МБОУ СОШ №53</t>
  </si>
  <si>
    <t>МБОУ СОШ №55</t>
  </si>
  <si>
    <t>МБОУ СОШ №57</t>
  </si>
  <si>
    <t>МБОУ СОШ №58</t>
  </si>
  <si>
    <t>МБОУ СОШ №60</t>
  </si>
  <si>
    <t>МБОУ СОШ №61</t>
  </si>
  <si>
    <t>МАОУ СОШ №62</t>
  </si>
  <si>
    <t>МБОУ СОШ №63</t>
  </si>
  <si>
    <t>МБОУ СОШ №65</t>
  </si>
  <si>
    <t>МБОУ СОШ №66</t>
  </si>
  <si>
    <t>МБОУ СОШ №67</t>
  </si>
  <si>
    <t>МБОУ СОШ №68</t>
  </si>
  <si>
    <t>МБОУ СОШ №70</t>
  </si>
  <si>
    <t>МАОУ СОШ №71</t>
  </si>
  <si>
    <t>МБОУ СОШ №73</t>
  </si>
  <si>
    <t>МБОУ СОШ №74</t>
  </si>
  <si>
    <t>МАОУ СОШ №75</t>
  </si>
  <si>
    <t>МБОУ СОШ №76</t>
  </si>
  <si>
    <t>МБОУ СОШ №77</t>
  </si>
  <si>
    <t>МБОУ СОШ №78</t>
  </si>
  <si>
    <t>МБОУ ООШ №79</t>
  </si>
  <si>
    <t>МБОУ СОШ №80</t>
  </si>
  <si>
    <t>МБОУ ООШ №81</t>
  </si>
  <si>
    <t>МБОУ СОШ №83</t>
  </si>
  <si>
    <t>МАОУ СОШ №84</t>
  </si>
  <si>
    <t>МБОУ СОШ №85</t>
  </si>
  <si>
    <t>МБОУ СОШ №86</t>
  </si>
  <si>
    <t>МБОУ СОШ №89</t>
  </si>
  <si>
    <t>МАОУ СОШ №93</t>
  </si>
  <si>
    <t>МБОУ НОШ №94</t>
  </si>
  <si>
    <t>МБОУ СОШ №95</t>
  </si>
  <si>
    <t>МАОУ СОШ №96</t>
  </si>
  <si>
    <t>МБОУ СОШ №98</t>
  </si>
  <si>
    <t>МАОУ СОШ №99</t>
  </si>
  <si>
    <t>МБОУ СОШ №100</t>
  </si>
  <si>
    <t>МАОУ СОШ №101</t>
  </si>
  <si>
    <t>МБОУ О(С)ОШ №3</t>
  </si>
  <si>
    <t>Среднее кол-во обращений одного родителя за период</t>
  </si>
  <si>
    <t>Среднее кол-во обращений одного учащегося за период</t>
  </si>
  <si>
    <t>Среднее кол-во обращений одного учителя за период</t>
  </si>
  <si>
    <t xml:space="preserve">Кол-во пропусков </t>
  </si>
  <si>
    <t>Кол-во учащихся в ЭЖ</t>
  </si>
  <si>
    <t>Кол-во сотрудников в ЭЖ с ролью "Учитель"</t>
  </si>
  <si>
    <t>ОБЩАЯ СУММА БАЛЛОВ (макс 18 баллов)</t>
  </si>
  <si>
    <t>ПРОЦЕНТ информационной наполненности</t>
  </si>
  <si>
    <t>ИТОГО (макс 3 балла)</t>
  </si>
  <si>
    <t>ИТОГО (макс 7 баллов)</t>
  </si>
  <si>
    <t>ИТОГО (макс 8 баллов)</t>
  </si>
  <si>
    <t>Актуальность информации об образовательной организации, педагогическом коллективе, обучающихся их родителях, а также содержании образовательного процесса</t>
  </si>
  <si>
    <t>Статистика посещений пользователями 
электронных журналов и дневников</t>
  </si>
  <si>
    <t>МАОУ СОШ №66</t>
  </si>
  <si>
    <t>Кол-во внешних обращений к системе сотрудников</t>
  </si>
  <si>
    <t>% выставленных итоговых оценок</t>
  </si>
  <si>
    <t>Кол-во учителей по  данным комплекто-вания</t>
  </si>
  <si>
    <t>Кол-во учащихся  по  данным комплекто-вания</t>
  </si>
  <si>
    <t>Кол-во классов по  данным комплекто-вания</t>
  </si>
  <si>
    <t>В вечерней школе несовершеннолетних учащихся менее половины</t>
  </si>
  <si>
    <t>Основные общеобразовательные школы и вечерняя школа: менее 9 параллелей</t>
  </si>
  <si>
    <t>Актуальность информации о ходе, результатах текущего контроля успеваемости, промежуточной аттестации обучающихся и посещаемости уроков</t>
  </si>
  <si>
    <t>гимн. № 3</t>
  </si>
  <si>
    <t>гимн. № 18</t>
  </si>
  <si>
    <t>гимн. № 23</t>
  </si>
  <si>
    <t>гимн. № 25</t>
  </si>
  <si>
    <t>гимн. № 33</t>
  </si>
  <si>
    <t>гимн. № 36</t>
  </si>
  <si>
    <t>гимн. № 40</t>
  </si>
  <si>
    <t>гимн. № 44</t>
  </si>
  <si>
    <t>гимн. № 54</t>
  </si>
  <si>
    <t>гимн. № 69</t>
  </si>
  <si>
    <t>гимн. № 72</t>
  </si>
  <si>
    <t>гимн. № 82</t>
  </si>
  <si>
    <t>гимн. № 87</t>
  </si>
  <si>
    <t>гимн. № 88</t>
  </si>
  <si>
    <t>гимн. № 92</t>
  </si>
  <si>
    <t>лицей № 4</t>
  </si>
  <si>
    <t>лицей № 12</t>
  </si>
  <si>
    <t>лицей № 48</t>
  </si>
  <si>
    <t>лицей № 64</t>
  </si>
  <si>
    <t>лицей № 90</t>
  </si>
  <si>
    <t>СОШ № 1</t>
  </si>
  <si>
    <t>СОШ № 2</t>
  </si>
  <si>
    <t>СОШ № 5</t>
  </si>
  <si>
    <t>СОШ № 6</t>
  </si>
  <si>
    <t>ООШ № 7</t>
  </si>
  <si>
    <t>СОШ № 8</t>
  </si>
  <si>
    <t>СОШ № 10</t>
  </si>
  <si>
    <t>СОШ № 11</t>
  </si>
  <si>
    <t>СОШ № 14</t>
  </si>
  <si>
    <t>СОШ № 16</t>
  </si>
  <si>
    <t>СОШ № 17</t>
  </si>
  <si>
    <t>СОШ № 19</t>
  </si>
  <si>
    <t>СОШ № 20</t>
  </si>
  <si>
    <t>СОШ № 22</t>
  </si>
  <si>
    <t>СОШ № 24</t>
  </si>
  <si>
    <t>СОШ № 29</t>
  </si>
  <si>
    <t>СОШ № 30</t>
  </si>
  <si>
    <t>СОШ № 31</t>
  </si>
  <si>
    <t>СОШ № 32</t>
  </si>
  <si>
    <t>СОШ № 34</t>
  </si>
  <si>
    <t>СОШ № 35</t>
  </si>
  <si>
    <t>СОШ № 37</t>
  </si>
  <si>
    <t>СОШ № 38</t>
  </si>
  <si>
    <t>СОШ № 39</t>
  </si>
  <si>
    <t>СОШ № 41</t>
  </si>
  <si>
    <t>СОШ № 42</t>
  </si>
  <si>
    <t>СОШ № 43</t>
  </si>
  <si>
    <t>СОШ № 45</t>
  </si>
  <si>
    <t>СОШ № 46</t>
  </si>
  <si>
    <t>СОШ № 47</t>
  </si>
  <si>
    <t>СОШ № 49</t>
  </si>
  <si>
    <t>СОШ № 50</t>
  </si>
  <si>
    <t>СОШ № 51</t>
  </si>
  <si>
    <t>СОШ № 52</t>
  </si>
  <si>
    <t>СОШ № 53</t>
  </si>
  <si>
    <t>СОШ № 55</t>
  </si>
  <si>
    <t>СОШ № 57</t>
  </si>
  <si>
    <t>СОШ № 58</t>
  </si>
  <si>
    <t>СОШ № 60</t>
  </si>
  <si>
    <t>СОШ № 61</t>
  </si>
  <si>
    <t>СОШ № 62</t>
  </si>
  <si>
    <t>СОШ № 63</t>
  </si>
  <si>
    <t>СОШ № 65</t>
  </si>
  <si>
    <t>СОШ № 66</t>
  </si>
  <si>
    <t>СОШ № 67</t>
  </si>
  <si>
    <t>СОШ № 68</t>
  </si>
  <si>
    <t>СОШ № 70</t>
  </si>
  <si>
    <t>СОШ № 71</t>
  </si>
  <si>
    <t>СОШ № 73</t>
  </si>
  <si>
    <t>СОШ № 74</t>
  </si>
  <si>
    <t>СОШ № 75</t>
  </si>
  <si>
    <t>СОШ № 76</t>
  </si>
  <si>
    <t>СОШ № 77</t>
  </si>
  <si>
    <t>СОШ № 78</t>
  </si>
  <si>
    <t>ООШ № 79</t>
  </si>
  <si>
    <t>СОШ № 80</t>
  </si>
  <si>
    <t>ООШ № 81</t>
  </si>
  <si>
    <t>СОШ № 83</t>
  </si>
  <si>
    <t>СОШ № 84</t>
  </si>
  <si>
    <t>СОШ № 85</t>
  </si>
  <si>
    <t>СОШ № 86</t>
  </si>
  <si>
    <t>СОШ № 89</t>
  </si>
  <si>
    <t>СОШ № 93</t>
  </si>
  <si>
    <t>НОШ № 94</t>
  </si>
  <si>
    <t>СОШ № 95</t>
  </si>
  <si>
    <t>СОШ № 96</t>
  </si>
  <si>
    <t>СОШ № 98</t>
  </si>
  <si>
    <t>СОШ № 99</t>
  </si>
  <si>
    <t>СОШ № 100</t>
  </si>
  <si>
    <t>СОШ № 101</t>
  </si>
  <si>
    <t>О(С)ОШ № 3</t>
  </si>
  <si>
    <t>МАОУ СОШ №66-Ф</t>
  </si>
  <si>
    <t>МБОУ СОШ №66-Ф</t>
  </si>
  <si>
    <t>СОШ № 66-Ф</t>
  </si>
  <si>
    <t>Заполнение разделов СГО</t>
  </si>
  <si>
    <t>Карточка ОО</t>
  </si>
  <si>
    <t>Пед. портфолио "Образование"</t>
  </si>
  <si>
    <t>Пед. портфолио "Повыш. квалификации"</t>
  </si>
  <si>
    <t>% кол-ва уроков от часов по тарификации</t>
  </si>
  <si>
    <t>по состоянию на 9 января 2019 года</t>
  </si>
  <si>
    <t>Таблица мониторинга электронных журналов и дневников за период с 6 ноября по 9 января 2018/2019 учебного года</t>
  </si>
  <si>
    <t>6.11-30.12</t>
  </si>
  <si>
    <t>24.12-30.12</t>
  </si>
  <si>
    <t>24.12-31.12</t>
  </si>
  <si>
    <t xml:space="preserve">Кол-во уроков в недельном расписании </t>
  </si>
  <si>
    <t>Наименование ОО</t>
  </si>
  <si>
    <t>Округ</t>
  </si>
  <si>
    <t>МАОУ гимназия №3</t>
  </si>
  <si>
    <t>Центральный</t>
  </si>
  <si>
    <t>Прикубанский</t>
  </si>
  <si>
    <t>МАОУ гимназия №23</t>
  </si>
  <si>
    <t>Западный</t>
  </si>
  <si>
    <t>МАОУ гимназия №25</t>
  </si>
  <si>
    <t>Карасунский</t>
  </si>
  <si>
    <t>МАОУ лицей №48</t>
  </si>
  <si>
    <t>МАОУ СОШ №11</t>
  </si>
  <si>
    <t>МАОУ СОШ №11-Ф</t>
  </si>
  <si>
    <t>МКОУ О(С)ОШ № 3</t>
  </si>
  <si>
    <t>СОШ № 11-Ф</t>
  </si>
  <si>
    <t>Сведения об учащихся</t>
  </si>
  <si>
    <t>Хранилище документов. Наличие документов</t>
  </si>
  <si>
    <t>СОШ № 102</t>
  </si>
  <si>
    <t>МАОУ СОШ № 102</t>
  </si>
  <si>
    <t>МАОУ Екатерининская гимназия № 36</t>
  </si>
  <si>
    <t>МБОУ СОШ №2 имени Галины Бущик</t>
  </si>
  <si>
    <t>МАОУ СОШ №16</t>
  </si>
  <si>
    <t>МАОУ СОШ №45</t>
  </si>
  <si>
    <t>МАОУ ЦО ДО "Перспектива"</t>
  </si>
  <si>
    <t>Перспектива</t>
  </si>
  <si>
    <t>Сведения о сотрудниках</t>
  </si>
  <si>
    <t>Школы начального общего образования</t>
  </si>
  <si>
    <t>ИТОГО (макс. 6 баллов)</t>
  </si>
  <si>
    <t>ИТОГО (макс. 8 баллов)</t>
  </si>
  <si>
    <t>ИТОГО (макс. 5 баллов)</t>
  </si>
  <si>
    <t>ОБЩАЯ СУММА БАЛЛОВ (макс. 27 баллов)</t>
  </si>
  <si>
    <t>Кол-во внешних обращений к системе родителей</t>
  </si>
  <si>
    <t>Кол-во внешних обращений к системе учащихся</t>
  </si>
  <si>
    <t>МАОУ СОШ №45-Ф</t>
  </si>
  <si>
    <t>СОШ № 45-Ф</t>
  </si>
  <si>
    <t>-</t>
  </si>
  <si>
    <t>МАОУ СОШ №94</t>
  </si>
  <si>
    <t>СОШ № 94</t>
  </si>
  <si>
    <t>Таблица мониторинга электронных журналов и дневников за период с 01 по 30 апреля 2020/2021 учебного года</t>
  </si>
  <si>
    <t>по состоянию на 12 мая 2021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</si>
</sst>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0.##"/>
    <numFmt numFmtId="165" formatCode="0.0%"/>
    <numFmt numFmtId="166" formatCode="0.0"/>
  </numFmts>
  <fonts count="1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color indexed="12"/>
      <name val="Arial"/>
      <family val="2"/>
      <charset val="204"/>
    </font>
    <font>
      <sz val="10"/>
      <name val="Arial"/>
      <family val="2"/>
      <charset val="204"/>
    </font>
    <font>
      <sz val="10"/>
      <color indexed="12"/>
      <name val="Arial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2"/>
      <charset val="204"/>
    </font>
    <font>
      <sz val="11"/>
      <color theme="0"/>
      <name val="Calibri"/>
      <family val="2"/>
      <charset val="204"/>
      <scheme val="minor"/>
    </font>
    <font>
      <sz val="12"/>
      <color theme="0"/>
      <name val="Times New Roman"/>
      <family val="2"/>
      <charset val="204"/>
    </font>
    <font>
      <sz val="11"/>
      <color rgb="FF3F3F76"/>
      <name val="Calibri"/>
      <family val="2"/>
      <charset val="204"/>
      <scheme val="minor"/>
    </font>
    <font>
      <sz val="12"/>
      <color rgb="FF3F3F76"/>
      <name val="Times New Roman"/>
      <family val="2"/>
      <charset val="204"/>
    </font>
    <font>
      <b/>
      <sz val="11"/>
      <color rgb="FF3F3F3F"/>
      <name val="Calibri"/>
      <family val="2"/>
      <charset val="204"/>
      <scheme val="minor"/>
    </font>
    <font>
      <b/>
      <sz val="12"/>
      <color rgb="FF3F3F3F"/>
      <name val="Times New Roman"/>
      <family val="2"/>
      <charset val="204"/>
    </font>
    <font>
      <b/>
      <sz val="11"/>
      <color rgb="FFFA7D00"/>
      <name val="Calibri"/>
      <family val="2"/>
      <charset val="204"/>
      <scheme val="minor"/>
    </font>
    <font>
      <b/>
      <sz val="12"/>
      <color rgb="FFFA7D00"/>
      <name val="Times New Roman"/>
      <family val="2"/>
      <charset val="204"/>
    </font>
    <font>
      <b/>
      <sz val="15"/>
      <color theme="3"/>
      <name val="Calibri"/>
      <family val="2"/>
      <charset val="204"/>
      <scheme val="minor"/>
    </font>
    <font>
      <b/>
      <sz val="15"/>
      <color theme="3"/>
      <name val="Times New Roman"/>
      <family val="2"/>
      <charset val="204"/>
    </font>
    <font>
      <b/>
      <sz val="13"/>
      <color theme="3"/>
      <name val="Calibri"/>
      <family val="2"/>
      <charset val="204"/>
      <scheme val="minor"/>
    </font>
    <font>
      <b/>
      <sz val="13"/>
      <color theme="3"/>
      <name val="Times New Roman"/>
      <family val="2"/>
      <charset val="204"/>
    </font>
    <font>
      <b/>
      <sz val="11"/>
      <color theme="3"/>
      <name val="Calibri"/>
      <family val="2"/>
      <charset val="204"/>
      <scheme val="minor"/>
    </font>
    <font>
      <b/>
      <sz val="11"/>
      <color theme="3"/>
      <name val="Times New Roman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2"/>
      <charset val="204"/>
    </font>
    <font>
      <b/>
      <sz val="11"/>
      <color theme="0"/>
      <name val="Calibri"/>
      <family val="2"/>
      <charset val="204"/>
      <scheme val="minor"/>
    </font>
    <font>
      <b/>
      <sz val="12"/>
      <color theme="0"/>
      <name val="Times New Roman"/>
      <family val="2"/>
      <charset val="204"/>
    </font>
    <font>
      <b/>
      <sz val="18"/>
      <color theme="3"/>
      <name val="Cambria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sz val="12"/>
      <color rgb="FF9C6500"/>
      <name val="Times New Roman"/>
      <family val="2"/>
      <charset val="204"/>
    </font>
    <font>
      <sz val="11"/>
      <color rgb="FF9C0006"/>
      <name val="Calibri"/>
      <family val="2"/>
      <charset val="204"/>
      <scheme val="minor"/>
    </font>
    <font>
      <sz val="12"/>
      <color rgb="FF9C0006"/>
      <name val="Times New Roman"/>
      <family val="2"/>
      <charset val="204"/>
    </font>
    <font>
      <i/>
      <sz val="11"/>
      <color rgb="FF7F7F7F"/>
      <name val="Calibri"/>
      <family val="2"/>
      <charset val="204"/>
      <scheme val="minor"/>
    </font>
    <font>
      <i/>
      <sz val="12"/>
      <color rgb="FF7F7F7F"/>
      <name val="Times New Roman"/>
      <family val="2"/>
      <charset val="204"/>
    </font>
    <font>
      <sz val="11"/>
      <color rgb="FFFA7D00"/>
      <name val="Calibri"/>
      <family val="2"/>
      <charset val="204"/>
      <scheme val="minor"/>
    </font>
    <font>
      <sz val="12"/>
      <color rgb="FFFA7D00"/>
      <name val="Times New Roman"/>
      <family val="2"/>
      <charset val="204"/>
    </font>
    <font>
      <sz val="11"/>
      <color rgb="FFFF0000"/>
      <name val="Calibri"/>
      <family val="2"/>
      <charset val="204"/>
      <scheme val="minor"/>
    </font>
    <font>
      <sz val="12"/>
      <color rgb="FFFF0000"/>
      <name val="Times New Roman"/>
      <family val="2"/>
      <charset val="204"/>
    </font>
    <font>
      <sz val="11"/>
      <color rgb="FF006100"/>
      <name val="Calibri"/>
      <family val="2"/>
      <charset val="204"/>
      <scheme val="minor"/>
    </font>
    <font>
      <sz val="12"/>
      <color rgb="FF006100"/>
      <name val="Times New Roman"/>
      <family val="2"/>
      <charset val="204"/>
    </font>
    <font>
      <sz val="11"/>
      <color theme="1"/>
      <name val="Calibri"/>
      <family val="2"/>
      <scheme val="minor"/>
    </font>
    <font>
      <sz val="14"/>
      <color indexed="8"/>
      <name val="Arial Narrow"/>
      <family val="2"/>
      <charset val="204"/>
    </font>
    <font>
      <sz val="11"/>
      <color theme="1"/>
      <name val="Arial Narrow"/>
      <family val="2"/>
      <charset val="204"/>
    </font>
    <font>
      <sz val="11"/>
      <color indexed="8"/>
      <name val="Arial Narrow"/>
      <family val="2"/>
      <charset val="204"/>
    </font>
    <font>
      <sz val="10"/>
      <color indexed="8"/>
      <name val="Arial Narrow"/>
      <family val="2"/>
      <charset val="204"/>
    </font>
    <font>
      <sz val="12"/>
      <color indexed="8"/>
      <name val="Arial Narrow"/>
      <family val="2"/>
      <charset val="204"/>
    </font>
    <font>
      <sz val="10"/>
      <color rgb="FF111111"/>
      <name val="Arial Narrow"/>
      <family val="2"/>
      <charset val="204"/>
    </font>
    <font>
      <sz val="12"/>
      <color rgb="FF111111"/>
      <name val="Arial Narrow"/>
      <family val="2"/>
      <charset val="204"/>
    </font>
    <font>
      <b/>
      <sz val="12"/>
      <color indexed="8"/>
      <name val="Arial Narrow"/>
      <family val="2"/>
      <charset val="204"/>
    </font>
    <font>
      <sz val="12"/>
      <color theme="1"/>
      <name val="Arial Narrow"/>
      <family val="2"/>
      <charset val="204"/>
    </font>
    <font>
      <b/>
      <sz val="12"/>
      <color theme="1"/>
      <name val="Arial Narrow"/>
      <family val="2"/>
      <charset val="204"/>
    </font>
    <font>
      <b/>
      <sz val="12"/>
      <name val="Arial Narrow"/>
      <family val="2"/>
      <charset val="204"/>
    </font>
    <font>
      <sz val="11"/>
      <color rgb="FFFF0000"/>
      <name val="Arial Narrow"/>
      <family val="2"/>
      <charset val="204"/>
    </font>
    <font>
      <sz val="12"/>
      <name val="Arial Narrow"/>
      <family val="2"/>
      <charset val="204"/>
    </font>
    <font>
      <sz val="11"/>
      <name val="Arial Narrow"/>
      <family val="2"/>
      <charset val="204"/>
    </font>
    <font>
      <b/>
      <sz val="11"/>
      <color indexed="8"/>
      <name val="Arial Narrow"/>
      <family val="2"/>
      <charset val="204"/>
    </font>
    <font>
      <sz val="14"/>
      <name val="Arial Narrow"/>
      <family val="2"/>
      <charset val="204"/>
    </font>
    <font>
      <b/>
      <sz val="10"/>
      <color indexed="8"/>
      <name val="Arial Narrow"/>
      <family val="2"/>
      <charset val="204"/>
    </font>
    <font>
      <b/>
      <sz val="14"/>
      <color indexed="8"/>
      <name val="Arial Narrow"/>
      <family val="2"/>
      <charset val="204"/>
    </font>
    <font>
      <b/>
      <sz val="11"/>
      <color theme="1"/>
      <name val="Arial Narrow"/>
      <family val="2"/>
      <charset val="204"/>
    </font>
    <font>
      <b/>
      <sz val="11"/>
      <name val="Arial Narrow"/>
      <family val="2"/>
      <charset val="204"/>
    </font>
    <font>
      <sz val="11"/>
      <color rgb="FF111111"/>
      <name val="Arial Narrow"/>
      <family val="2"/>
      <charset val="204"/>
    </font>
    <font>
      <b/>
      <sz val="11"/>
      <color rgb="FF111111"/>
      <name val="Arial Narrow"/>
      <family val="2"/>
      <charset val="204"/>
    </font>
    <font>
      <b/>
      <sz val="10"/>
      <color rgb="FF111111"/>
      <name val="Arial Narrow"/>
      <family val="2"/>
      <charset val="204"/>
    </font>
    <font>
      <b/>
      <sz val="14"/>
      <color theme="1"/>
      <name val="Arial Narrow"/>
      <family val="2"/>
      <charset val="204"/>
    </font>
    <font>
      <sz val="14"/>
      <color theme="1"/>
      <name val="Arial Narrow"/>
      <family val="2"/>
      <charset val="204"/>
    </font>
    <font>
      <sz val="10"/>
      <color rgb="FF111111"/>
      <name val="Arial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color indexed="8"/>
      <name val="Arial"/>
      <family val="2"/>
      <charset val="204"/>
    </font>
    <font>
      <sz val="10"/>
      <name val="Arial Cyr"/>
      <family val="2"/>
      <charset val="204"/>
    </font>
    <font>
      <sz val="11"/>
      <color rgb="FF111111"/>
      <name val="Calibri"/>
      <family val="2"/>
      <charset val="204"/>
      <scheme val="minor"/>
    </font>
    <font>
      <sz val="12"/>
      <color indexed="8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color indexed="8"/>
      <name val="Calibri"/>
      <family val="2"/>
      <charset val="204"/>
      <scheme val="minor"/>
    </font>
    <font>
      <b/>
      <sz val="11"/>
      <color indexed="8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1"/>
      <color rgb="FF11111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70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2714">
    <xf numFmtId="0" fontId="0" fillId="0" borderId="0"/>
    <xf numFmtId="0" fontId="28" fillId="2" borderId="0" applyNumberFormat="0" applyBorder="0" applyAlignment="0" applyProtection="0"/>
    <xf numFmtId="0" fontId="29" fillId="2" borderId="0" applyNumberFormat="0" applyBorder="0" applyAlignment="0" applyProtection="0"/>
    <xf numFmtId="0" fontId="28" fillId="3" borderId="0" applyNumberFormat="0" applyBorder="0" applyAlignment="0" applyProtection="0"/>
    <xf numFmtId="0" fontId="29" fillId="3" borderId="0" applyNumberFormat="0" applyBorder="0" applyAlignment="0" applyProtection="0"/>
    <xf numFmtId="0" fontId="28" fillId="4" borderId="0" applyNumberFormat="0" applyBorder="0" applyAlignment="0" applyProtection="0"/>
    <xf numFmtId="0" fontId="29" fillId="4" borderId="0" applyNumberFormat="0" applyBorder="0" applyAlignment="0" applyProtection="0"/>
    <xf numFmtId="0" fontId="28" fillId="5" borderId="0" applyNumberFormat="0" applyBorder="0" applyAlignment="0" applyProtection="0"/>
    <xf numFmtId="0" fontId="29" fillId="5" borderId="0" applyNumberFormat="0" applyBorder="0" applyAlignment="0" applyProtection="0"/>
    <xf numFmtId="0" fontId="28" fillId="6" borderId="0" applyNumberFormat="0" applyBorder="0" applyAlignment="0" applyProtection="0"/>
    <xf numFmtId="0" fontId="29" fillId="6" borderId="0" applyNumberFormat="0" applyBorder="0" applyAlignment="0" applyProtection="0"/>
    <xf numFmtId="0" fontId="28" fillId="7" borderId="0" applyNumberFormat="0" applyBorder="0" applyAlignment="0" applyProtection="0"/>
    <xf numFmtId="0" fontId="29" fillId="7" borderId="0" applyNumberFormat="0" applyBorder="0" applyAlignment="0" applyProtection="0"/>
    <xf numFmtId="0" fontId="28" fillId="8" borderId="0" applyNumberFormat="0" applyBorder="0" applyAlignment="0" applyProtection="0"/>
    <xf numFmtId="0" fontId="29" fillId="8" borderId="0" applyNumberFormat="0" applyBorder="0" applyAlignment="0" applyProtection="0"/>
    <xf numFmtId="0" fontId="28" fillId="9" borderId="0" applyNumberFormat="0" applyBorder="0" applyAlignment="0" applyProtection="0"/>
    <xf numFmtId="0" fontId="29" fillId="9" borderId="0" applyNumberFormat="0" applyBorder="0" applyAlignment="0" applyProtection="0"/>
    <xf numFmtId="0" fontId="28" fillId="10" borderId="0" applyNumberFormat="0" applyBorder="0" applyAlignment="0" applyProtection="0"/>
    <xf numFmtId="0" fontId="29" fillId="10" borderId="0" applyNumberFormat="0" applyBorder="0" applyAlignment="0" applyProtection="0"/>
    <xf numFmtId="0" fontId="28" fillId="11" borderId="0" applyNumberFormat="0" applyBorder="0" applyAlignment="0" applyProtection="0"/>
    <xf numFmtId="0" fontId="29" fillId="11" borderId="0" applyNumberFormat="0" applyBorder="0" applyAlignment="0" applyProtection="0"/>
    <xf numFmtId="0" fontId="28" fillId="12" borderId="0" applyNumberFormat="0" applyBorder="0" applyAlignment="0" applyProtection="0"/>
    <xf numFmtId="0" fontId="29" fillId="12" borderId="0" applyNumberFormat="0" applyBorder="0" applyAlignment="0" applyProtection="0"/>
    <xf numFmtId="0" fontId="28" fillId="13" borderId="0" applyNumberFormat="0" applyBorder="0" applyAlignment="0" applyProtection="0"/>
    <xf numFmtId="0" fontId="29" fillId="13" borderId="0" applyNumberFormat="0" applyBorder="0" applyAlignment="0" applyProtection="0"/>
    <xf numFmtId="0" fontId="30" fillId="14" borderId="0" applyNumberFormat="0" applyBorder="0" applyAlignment="0" applyProtection="0"/>
    <xf numFmtId="0" fontId="31" fillId="14" borderId="0" applyNumberFormat="0" applyBorder="0" applyAlignment="0" applyProtection="0"/>
    <xf numFmtId="0" fontId="30" fillId="15" borderId="0" applyNumberFormat="0" applyBorder="0" applyAlignment="0" applyProtection="0"/>
    <xf numFmtId="0" fontId="31" fillId="15" borderId="0" applyNumberFormat="0" applyBorder="0" applyAlignment="0" applyProtection="0"/>
    <xf numFmtId="0" fontId="30" fillId="16" borderId="0" applyNumberFormat="0" applyBorder="0" applyAlignment="0" applyProtection="0"/>
    <xf numFmtId="0" fontId="31" fillId="16" borderId="0" applyNumberFormat="0" applyBorder="0" applyAlignment="0" applyProtection="0"/>
    <xf numFmtId="0" fontId="30" fillId="17" borderId="0" applyNumberFormat="0" applyBorder="0" applyAlignment="0" applyProtection="0"/>
    <xf numFmtId="0" fontId="31" fillId="17" borderId="0" applyNumberFormat="0" applyBorder="0" applyAlignment="0" applyProtection="0"/>
    <xf numFmtId="0" fontId="30" fillId="18" borderId="0" applyNumberFormat="0" applyBorder="0" applyAlignment="0" applyProtection="0"/>
    <xf numFmtId="0" fontId="31" fillId="18" borderId="0" applyNumberFormat="0" applyBorder="0" applyAlignment="0" applyProtection="0"/>
    <xf numFmtId="0" fontId="30" fillId="19" borderId="0" applyNumberFormat="0" applyBorder="0" applyAlignment="0" applyProtection="0"/>
    <xf numFmtId="0" fontId="31" fillId="19" borderId="0" applyNumberFormat="0" applyBorder="0" applyAlignment="0" applyProtection="0"/>
    <xf numFmtId="0" fontId="22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30" fillId="20" borderId="0" applyNumberFormat="0" applyBorder="0" applyAlignment="0" applyProtection="0"/>
    <xf numFmtId="0" fontId="31" fillId="20" borderId="0" applyNumberFormat="0" applyBorder="0" applyAlignment="0" applyProtection="0"/>
    <xf numFmtId="0" fontId="30" fillId="21" borderId="0" applyNumberFormat="0" applyBorder="0" applyAlignment="0" applyProtection="0"/>
    <xf numFmtId="0" fontId="31" fillId="21" borderId="0" applyNumberFormat="0" applyBorder="0" applyAlignment="0" applyProtection="0"/>
    <xf numFmtId="0" fontId="30" fillId="22" borderId="0" applyNumberFormat="0" applyBorder="0" applyAlignment="0" applyProtection="0"/>
    <xf numFmtId="0" fontId="31" fillId="22" borderId="0" applyNumberFormat="0" applyBorder="0" applyAlignment="0" applyProtection="0"/>
    <xf numFmtId="0" fontId="30" fillId="23" borderId="0" applyNumberFormat="0" applyBorder="0" applyAlignment="0" applyProtection="0"/>
    <xf numFmtId="0" fontId="31" fillId="23" borderId="0" applyNumberFormat="0" applyBorder="0" applyAlignment="0" applyProtection="0"/>
    <xf numFmtId="0" fontId="30" fillId="24" borderId="0" applyNumberFormat="0" applyBorder="0" applyAlignment="0" applyProtection="0"/>
    <xf numFmtId="0" fontId="31" fillId="24" borderId="0" applyNumberFormat="0" applyBorder="0" applyAlignment="0" applyProtection="0"/>
    <xf numFmtId="0" fontId="30" fillId="25" borderId="0" applyNumberFormat="0" applyBorder="0" applyAlignment="0" applyProtection="0"/>
    <xf numFmtId="0" fontId="31" fillId="25" borderId="0" applyNumberFormat="0" applyBorder="0" applyAlignment="0" applyProtection="0"/>
    <xf numFmtId="0" fontId="32" fillId="26" borderId="10" applyNumberFormat="0" applyAlignment="0" applyProtection="0"/>
    <xf numFmtId="0" fontId="33" fillId="26" borderId="10" applyNumberFormat="0" applyAlignment="0" applyProtection="0"/>
    <xf numFmtId="0" fontId="34" fillId="27" borderId="11" applyNumberFormat="0" applyAlignment="0" applyProtection="0"/>
    <xf numFmtId="0" fontId="35" fillId="27" borderId="11" applyNumberFormat="0" applyAlignment="0" applyProtection="0"/>
    <xf numFmtId="0" fontId="36" fillId="27" borderId="10" applyNumberFormat="0" applyAlignment="0" applyProtection="0"/>
    <xf numFmtId="0" fontId="37" fillId="27" borderId="10" applyNumberFormat="0" applyAlignment="0" applyProtection="0"/>
    <xf numFmtId="0" fontId="38" fillId="0" borderId="12" applyNumberFormat="0" applyFill="0" applyAlignment="0" applyProtection="0"/>
    <xf numFmtId="0" fontId="39" fillId="0" borderId="12" applyNumberFormat="0" applyFill="0" applyAlignment="0" applyProtection="0"/>
    <xf numFmtId="0" fontId="40" fillId="0" borderId="13" applyNumberFormat="0" applyFill="0" applyAlignment="0" applyProtection="0"/>
    <xf numFmtId="0" fontId="41" fillId="0" borderId="13" applyNumberFormat="0" applyFill="0" applyAlignment="0" applyProtection="0"/>
    <xf numFmtId="0" fontId="42" fillId="0" borderId="14" applyNumberFormat="0" applyFill="0" applyAlignment="0" applyProtection="0"/>
    <xf numFmtId="0" fontId="43" fillId="0" borderId="14" applyNumberFormat="0" applyFill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15" applyNumberFormat="0" applyFill="0" applyAlignment="0" applyProtection="0"/>
    <xf numFmtId="0" fontId="45" fillId="0" borderId="15" applyNumberFormat="0" applyFill="0" applyAlignment="0" applyProtection="0"/>
    <xf numFmtId="0" fontId="46" fillId="28" borderId="16" applyNumberFormat="0" applyAlignment="0" applyProtection="0"/>
    <xf numFmtId="0" fontId="47" fillId="28" borderId="16" applyNumberFormat="0" applyAlignment="0" applyProtection="0"/>
    <xf numFmtId="0" fontId="48" fillId="0" borderId="0" applyNumberFormat="0" applyFill="0" applyBorder="0" applyAlignment="0" applyProtection="0"/>
    <xf numFmtId="0" fontId="49" fillId="29" borderId="0" applyNumberFormat="0" applyBorder="0" applyAlignment="0" applyProtection="0"/>
    <xf numFmtId="0" fontId="50" fillId="29" borderId="0" applyNumberFormat="0" applyBorder="0" applyAlignment="0" applyProtection="0"/>
    <xf numFmtId="0" fontId="28" fillId="0" borderId="0"/>
    <xf numFmtId="0" fontId="23" fillId="0" borderId="0">
      <alignment vertical="center"/>
    </xf>
    <xf numFmtId="0" fontId="27" fillId="0" borderId="0">
      <alignment vertical="center"/>
    </xf>
    <xf numFmtId="0" fontId="23" fillId="0" borderId="0">
      <alignment vertical="center"/>
    </xf>
    <xf numFmtId="0" fontId="28" fillId="0" borderId="0"/>
    <xf numFmtId="0" fontId="29" fillId="0" borderId="0"/>
    <xf numFmtId="0" fontId="21" fillId="0" borderId="0"/>
    <xf numFmtId="0" fontId="25" fillId="0" borderId="0"/>
    <xf numFmtId="0" fontId="26" fillId="0" borderId="0"/>
    <xf numFmtId="0" fontId="51" fillId="30" borderId="0" applyNumberFormat="0" applyBorder="0" applyAlignment="0" applyProtection="0"/>
    <xf numFmtId="0" fontId="52" fillId="30" borderId="0" applyNumberFormat="0" applyBorder="0" applyAlignment="0" applyProtection="0"/>
    <xf numFmtId="0" fontId="53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28" fillId="31" borderId="17" applyNumberFormat="0" applyFont="0" applyAlignment="0" applyProtection="0"/>
    <xf numFmtId="0" fontId="29" fillId="31" borderId="17" applyNumberFormat="0" applyFont="0" applyAlignment="0" applyProtection="0"/>
    <xf numFmtId="0" fontId="55" fillId="0" borderId="18" applyNumberFormat="0" applyFill="0" applyAlignment="0" applyProtection="0"/>
    <xf numFmtId="0" fontId="56" fillId="0" borderId="18" applyNumberFormat="0" applyFill="0" applyAlignment="0" applyProtection="0"/>
    <xf numFmtId="0" fontId="5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32" borderId="0" applyNumberFormat="0" applyBorder="0" applyAlignment="0" applyProtection="0"/>
    <xf numFmtId="0" fontId="60" fillId="32" borderId="0" applyNumberFormat="0" applyBorder="0" applyAlignment="0" applyProtection="0"/>
    <xf numFmtId="0" fontId="20" fillId="0" borderId="0"/>
    <xf numFmtId="9" fontId="61" fillId="0" borderId="0" applyFont="0" applyFill="0" applyBorder="0" applyAlignment="0" applyProtection="0"/>
    <xf numFmtId="0" fontId="19" fillId="0" borderId="0"/>
    <xf numFmtId="0" fontId="18" fillId="0" borderId="0"/>
    <xf numFmtId="0" fontId="17" fillId="0" borderId="0"/>
    <xf numFmtId="0" fontId="17" fillId="31" borderId="17" applyNumberFormat="0" applyFont="0" applyAlignment="0" applyProtection="0"/>
    <xf numFmtId="0" fontId="17" fillId="2" borderId="0" applyNumberFormat="0" applyBorder="0" applyAlignment="0" applyProtection="0"/>
    <xf numFmtId="0" fontId="17" fillId="8" borderId="0" applyNumberFormat="0" applyBorder="0" applyAlignment="0" applyProtection="0"/>
    <xf numFmtId="0" fontId="17" fillId="3" borderId="0" applyNumberFormat="0" applyBorder="0" applyAlignment="0" applyProtection="0"/>
    <xf numFmtId="0" fontId="17" fillId="9" borderId="0" applyNumberFormat="0" applyBorder="0" applyAlignment="0" applyProtection="0"/>
    <xf numFmtId="0" fontId="17" fillId="4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11" borderId="0" applyNumberFormat="0" applyBorder="0" applyAlignment="0" applyProtection="0"/>
    <xf numFmtId="0" fontId="17" fillId="6" borderId="0" applyNumberFormat="0" applyBorder="0" applyAlignment="0" applyProtection="0"/>
    <xf numFmtId="0" fontId="17" fillId="12" borderId="0" applyNumberFormat="0" applyBorder="0" applyAlignment="0" applyProtection="0"/>
    <xf numFmtId="0" fontId="17" fillId="7" borderId="0" applyNumberFormat="0" applyBorder="0" applyAlignment="0" applyProtection="0"/>
    <xf numFmtId="0" fontId="17" fillId="13" borderId="0" applyNumberFormat="0" applyBorder="0" applyAlignment="0" applyProtection="0"/>
    <xf numFmtId="0" fontId="16" fillId="0" borderId="0"/>
    <xf numFmtId="0" fontId="16" fillId="31" borderId="17" applyNumberFormat="0" applyFont="0" applyAlignment="0" applyProtection="0"/>
    <xf numFmtId="0" fontId="16" fillId="2" borderId="0" applyNumberFormat="0" applyBorder="0" applyAlignment="0" applyProtection="0"/>
    <xf numFmtId="0" fontId="16" fillId="8" borderId="0" applyNumberFormat="0" applyBorder="0" applyAlignment="0" applyProtection="0"/>
    <xf numFmtId="0" fontId="16" fillId="3" borderId="0" applyNumberFormat="0" applyBorder="0" applyAlignment="0" applyProtection="0"/>
    <xf numFmtId="0" fontId="16" fillId="9" borderId="0" applyNumberFormat="0" applyBorder="0" applyAlignment="0" applyProtection="0"/>
    <xf numFmtId="0" fontId="16" fillId="4" borderId="0" applyNumberFormat="0" applyBorder="0" applyAlignment="0" applyProtection="0"/>
    <xf numFmtId="0" fontId="16" fillId="10" borderId="0" applyNumberFormat="0" applyBorder="0" applyAlignment="0" applyProtection="0"/>
    <xf numFmtId="0" fontId="16" fillId="5" borderId="0" applyNumberFormat="0" applyBorder="0" applyAlignment="0" applyProtection="0"/>
    <xf numFmtId="0" fontId="16" fillId="11" borderId="0" applyNumberFormat="0" applyBorder="0" applyAlignment="0" applyProtection="0"/>
    <xf numFmtId="0" fontId="16" fillId="6" borderId="0" applyNumberFormat="0" applyBorder="0" applyAlignment="0" applyProtection="0"/>
    <xf numFmtId="0" fontId="16" fillId="12" borderId="0" applyNumberFormat="0" applyBorder="0" applyAlignment="0" applyProtection="0"/>
    <xf numFmtId="0" fontId="16" fillId="7" borderId="0" applyNumberFormat="0" applyBorder="0" applyAlignment="0" applyProtection="0"/>
    <xf numFmtId="0" fontId="16" fillId="13" borderId="0" applyNumberFormat="0" applyBorder="0" applyAlignment="0" applyProtection="0"/>
    <xf numFmtId="0" fontId="15" fillId="2" borderId="0" applyNumberFormat="0" applyBorder="0" applyAlignment="0" applyProtection="0"/>
    <xf numFmtId="0" fontId="15" fillId="3" borderId="0" applyNumberFormat="0" applyBorder="0" applyAlignment="0" applyProtection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13" borderId="0" applyNumberFormat="0" applyBorder="0" applyAlignment="0" applyProtection="0"/>
    <xf numFmtId="0" fontId="15" fillId="0" borderId="0"/>
    <xf numFmtId="0" fontId="15" fillId="0" borderId="0"/>
    <xf numFmtId="0" fontId="15" fillId="31" borderId="17" applyNumberFormat="0" applyFont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31" borderId="17" applyNumberFormat="0" applyFont="0" applyAlignment="0" applyProtection="0"/>
    <xf numFmtId="0" fontId="15" fillId="2" borderId="0" applyNumberFormat="0" applyBorder="0" applyAlignment="0" applyProtection="0"/>
    <xf numFmtId="0" fontId="15" fillId="8" borderId="0" applyNumberFormat="0" applyBorder="0" applyAlignment="0" applyProtection="0"/>
    <xf numFmtId="0" fontId="15" fillId="3" borderId="0" applyNumberFormat="0" applyBorder="0" applyAlignment="0" applyProtection="0"/>
    <xf numFmtId="0" fontId="15" fillId="9" borderId="0" applyNumberFormat="0" applyBorder="0" applyAlignment="0" applyProtection="0"/>
    <xf numFmtId="0" fontId="15" fillId="4" borderId="0" applyNumberFormat="0" applyBorder="0" applyAlignment="0" applyProtection="0"/>
    <xf numFmtId="0" fontId="15" fillId="10" borderId="0" applyNumberFormat="0" applyBorder="0" applyAlignment="0" applyProtection="0"/>
    <xf numFmtId="0" fontId="15" fillId="5" borderId="0" applyNumberFormat="0" applyBorder="0" applyAlignment="0" applyProtection="0"/>
    <xf numFmtId="0" fontId="15" fillId="11" borderId="0" applyNumberFormat="0" applyBorder="0" applyAlignment="0" applyProtection="0"/>
    <xf numFmtId="0" fontId="15" fillId="6" borderId="0" applyNumberFormat="0" applyBorder="0" applyAlignment="0" applyProtection="0"/>
    <xf numFmtId="0" fontId="15" fillId="12" borderId="0" applyNumberFormat="0" applyBorder="0" applyAlignment="0" applyProtection="0"/>
    <xf numFmtId="0" fontId="15" fillId="7" borderId="0" applyNumberFormat="0" applyBorder="0" applyAlignment="0" applyProtection="0"/>
    <xf numFmtId="0" fontId="15" fillId="13" borderId="0" applyNumberFormat="0" applyBorder="0" applyAlignment="0" applyProtection="0"/>
    <xf numFmtId="0" fontId="15" fillId="0" borderId="0"/>
    <xf numFmtId="0" fontId="15" fillId="31" borderId="17" applyNumberFormat="0" applyFont="0" applyAlignment="0" applyProtection="0"/>
    <xf numFmtId="0" fontId="15" fillId="2" borderId="0" applyNumberFormat="0" applyBorder="0" applyAlignment="0" applyProtection="0"/>
    <xf numFmtId="0" fontId="15" fillId="8" borderId="0" applyNumberFormat="0" applyBorder="0" applyAlignment="0" applyProtection="0"/>
    <xf numFmtId="0" fontId="15" fillId="3" borderId="0" applyNumberFormat="0" applyBorder="0" applyAlignment="0" applyProtection="0"/>
    <xf numFmtId="0" fontId="15" fillId="9" borderId="0" applyNumberFormat="0" applyBorder="0" applyAlignment="0" applyProtection="0"/>
    <xf numFmtId="0" fontId="15" fillId="4" borderId="0" applyNumberFormat="0" applyBorder="0" applyAlignment="0" applyProtection="0"/>
    <xf numFmtId="0" fontId="15" fillId="10" borderId="0" applyNumberFormat="0" applyBorder="0" applyAlignment="0" applyProtection="0"/>
    <xf numFmtId="0" fontId="15" fillId="5" borderId="0" applyNumberFormat="0" applyBorder="0" applyAlignment="0" applyProtection="0"/>
    <xf numFmtId="0" fontId="15" fillId="11" borderId="0" applyNumberFormat="0" applyBorder="0" applyAlignment="0" applyProtection="0"/>
    <xf numFmtId="0" fontId="15" fillId="6" borderId="0" applyNumberFormat="0" applyBorder="0" applyAlignment="0" applyProtection="0"/>
    <xf numFmtId="0" fontId="15" fillId="12" borderId="0" applyNumberFormat="0" applyBorder="0" applyAlignment="0" applyProtection="0"/>
    <xf numFmtId="0" fontId="15" fillId="7" borderId="0" applyNumberFormat="0" applyBorder="0" applyAlignment="0" applyProtection="0"/>
    <xf numFmtId="0" fontId="15" fillId="13" borderId="0" applyNumberFormat="0" applyBorder="0" applyAlignment="0" applyProtection="0"/>
    <xf numFmtId="0" fontId="15" fillId="0" borderId="0"/>
    <xf numFmtId="0" fontId="21" fillId="47" borderId="0" applyNumberFormat="0" applyBorder="0" applyAlignment="0" applyProtection="0"/>
    <xf numFmtId="0" fontId="88" fillId="51" borderId="0" applyNumberFormat="0" applyBorder="0" applyAlignment="0" applyProtection="0"/>
    <xf numFmtId="0" fontId="21" fillId="48" borderId="0" applyNumberFormat="0" applyBorder="0" applyAlignment="0" applyProtection="0"/>
    <xf numFmtId="0" fontId="21" fillId="50" borderId="0" applyNumberFormat="0" applyBorder="0" applyAlignment="0" applyProtection="0"/>
    <xf numFmtId="0" fontId="21" fillId="44" borderId="0" applyNumberFormat="0" applyBorder="0" applyAlignment="0" applyProtection="0"/>
    <xf numFmtId="0" fontId="21" fillId="51" borderId="0" applyNumberFormat="0" applyBorder="0" applyAlignment="0" applyProtection="0"/>
    <xf numFmtId="0" fontId="21" fillId="49" borderId="0" applyNumberFormat="0" applyBorder="0" applyAlignment="0" applyProtection="0"/>
    <xf numFmtId="0" fontId="21" fillId="46" borderId="0" applyNumberFormat="0" applyBorder="0" applyAlignment="0" applyProtection="0"/>
    <xf numFmtId="0" fontId="21" fillId="49" borderId="0" applyNumberFormat="0" applyBorder="0" applyAlignment="0" applyProtection="0"/>
    <xf numFmtId="0" fontId="88" fillId="50" borderId="0" applyNumberFormat="0" applyBorder="0" applyAlignment="0" applyProtection="0"/>
    <xf numFmtId="0" fontId="21" fillId="45" borderId="0" applyNumberFormat="0" applyBorder="0" applyAlignment="0" applyProtection="0"/>
    <xf numFmtId="0" fontId="25" fillId="0" borderId="0"/>
    <xf numFmtId="0" fontId="21" fillId="43" borderId="0" applyNumberFormat="0" applyBorder="0" applyAlignment="0" applyProtection="0"/>
    <xf numFmtId="0" fontId="15" fillId="31" borderId="17" applyNumberFormat="0" applyFont="0" applyAlignment="0" applyProtection="0"/>
    <xf numFmtId="0" fontId="21" fillId="46" borderId="0" applyNumberFormat="0" applyBorder="0" applyAlignment="0" applyProtection="0"/>
    <xf numFmtId="0" fontId="88" fillId="53" borderId="0" applyNumberFormat="0" applyBorder="0" applyAlignment="0" applyProtection="0"/>
    <xf numFmtId="0" fontId="88" fillId="60" borderId="0" applyNumberFormat="0" applyBorder="0" applyAlignment="0" applyProtection="0"/>
    <xf numFmtId="0" fontId="15" fillId="2" borderId="0" applyNumberFormat="0" applyBorder="0" applyAlignment="0" applyProtection="0"/>
    <xf numFmtId="0" fontId="15" fillId="8" borderId="0" applyNumberFormat="0" applyBorder="0" applyAlignment="0" applyProtection="0"/>
    <xf numFmtId="0" fontId="95" fillId="0" borderId="29" applyNumberFormat="0" applyFill="0" applyAlignment="0" applyProtection="0"/>
    <xf numFmtId="0" fontId="88" fillId="55" borderId="0" applyNumberFormat="0" applyBorder="0" applyAlignment="0" applyProtection="0"/>
    <xf numFmtId="0" fontId="15" fillId="3" borderId="0" applyNumberFormat="0" applyBorder="0" applyAlignment="0" applyProtection="0"/>
    <xf numFmtId="0" fontId="15" fillId="9" borderId="0" applyNumberFormat="0" applyBorder="0" applyAlignment="0" applyProtection="0"/>
    <xf numFmtId="0" fontId="99" fillId="44" borderId="0" applyNumberFormat="0" applyBorder="0" applyAlignment="0" applyProtection="0"/>
    <xf numFmtId="0" fontId="88" fillId="55" borderId="0" applyNumberFormat="0" applyBorder="0" applyAlignment="0" applyProtection="0"/>
    <xf numFmtId="0" fontId="15" fillId="4" borderId="0" applyNumberFormat="0" applyBorder="0" applyAlignment="0" applyProtection="0"/>
    <xf numFmtId="0" fontId="15" fillId="10" borderId="0" applyNumberFormat="0" applyBorder="0" applyAlignment="0" applyProtection="0"/>
    <xf numFmtId="0" fontId="93" fillId="0" borderId="27" applyNumberFormat="0" applyFill="0" applyAlignment="0" applyProtection="0"/>
    <xf numFmtId="0" fontId="25" fillId="64" borderId="31" applyNumberFormat="0" applyFont="0" applyAlignment="0" applyProtection="0"/>
    <xf numFmtId="0" fontId="15" fillId="5" borderId="0" applyNumberFormat="0" applyBorder="0" applyAlignment="0" applyProtection="0"/>
    <xf numFmtId="0" fontId="15" fillId="11" borderId="0" applyNumberFormat="0" applyBorder="0" applyAlignment="0" applyProtection="0"/>
    <xf numFmtId="0" fontId="88" fillId="56" borderId="0" applyNumberFormat="0" applyBorder="0" applyAlignment="0" applyProtection="0"/>
    <xf numFmtId="0" fontId="21" fillId="52" borderId="0" applyNumberFormat="0" applyBorder="0" applyAlignment="0" applyProtection="0"/>
    <xf numFmtId="0" fontId="15" fillId="6" borderId="0" applyNumberFormat="0" applyBorder="0" applyAlignment="0" applyProtection="0"/>
    <xf numFmtId="0" fontId="15" fillId="12" borderId="0" applyNumberFormat="0" applyBorder="0" applyAlignment="0" applyProtection="0"/>
    <xf numFmtId="0" fontId="98" fillId="63" borderId="0" applyNumberFormat="0" applyBorder="0" applyAlignment="0" applyProtection="0"/>
    <xf numFmtId="0" fontId="88" fillId="54" borderId="0" applyNumberFormat="0" applyBorder="0" applyAlignment="0" applyProtection="0"/>
    <xf numFmtId="0" fontId="15" fillId="7" borderId="0" applyNumberFormat="0" applyBorder="0" applyAlignment="0" applyProtection="0"/>
    <xf numFmtId="0" fontId="15" fillId="13" borderId="0" applyNumberFormat="0" applyBorder="0" applyAlignment="0" applyProtection="0"/>
    <xf numFmtId="0" fontId="88" fillId="59" borderId="0" applyNumberFormat="0" applyBorder="0" applyAlignment="0" applyProtection="0"/>
    <xf numFmtId="0" fontId="88" fillId="57" borderId="0" applyNumberFormat="0" applyBorder="0" applyAlignment="0" applyProtection="0"/>
    <xf numFmtId="0" fontId="91" fillId="61" borderId="24" applyNumberFormat="0" applyAlignment="0" applyProtection="0"/>
    <xf numFmtId="0" fontId="100" fillId="0" borderId="0" applyNumberFormat="0" applyFill="0" applyBorder="0" applyAlignment="0" applyProtection="0"/>
    <xf numFmtId="0" fontId="92" fillId="0" borderId="26" applyNumberFormat="0" applyFill="0" applyAlignment="0" applyProtection="0"/>
    <xf numFmtId="0" fontId="94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88" fillId="54" borderId="0" applyNumberFormat="0" applyBorder="0" applyAlignment="0" applyProtection="0"/>
    <xf numFmtId="0" fontId="88" fillId="58" borderId="0" applyNumberFormat="0" applyBorder="0" applyAlignment="0" applyProtection="0"/>
    <xf numFmtId="0" fontId="101" fillId="0" borderId="32" applyNumberFormat="0" applyFill="0" applyAlignment="0" applyProtection="0"/>
    <xf numFmtId="0" fontId="90" fillId="61" borderId="25" applyNumberFormat="0" applyAlignment="0" applyProtection="0"/>
    <xf numFmtId="0" fontId="89" fillId="48" borderId="24" applyNumberFormat="0" applyAlignment="0" applyProtection="0"/>
    <xf numFmtId="0" fontId="94" fillId="0" borderId="28" applyNumberFormat="0" applyFill="0" applyAlignment="0" applyProtection="0"/>
    <xf numFmtId="0" fontId="96" fillId="62" borderId="30" applyNumberFormat="0" applyAlignment="0" applyProtection="0"/>
    <xf numFmtId="0" fontId="103" fillId="45" borderId="0" applyNumberFormat="0" applyBorder="0" applyAlignment="0" applyProtection="0"/>
    <xf numFmtId="0" fontId="105" fillId="0" borderId="0"/>
    <xf numFmtId="0" fontId="104" fillId="65" borderId="0">
      <alignment horizontal="left" vertical="center"/>
    </xf>
    <xf numFmtId="0" fontId="21" fillId="0" borderId="0"/>
    <xf numFmtId="0" fontId="23" fillId="0" borderId="0"/>
    <xf numFmtId="0" fontId="61" fillId="0" borderId="0"/>
    <xf numFmtId="0" fontId="29" fillId="2" borderId="0" applyNumberFormat="0" applyBorder="0" applyAlignment="0" applyProtection="0"/>
    <xf numFmtId="0" fontId="29" fillId="3" borderId="0" applyNumberFormat="0" applyBorder="0" applyAlignment="0" applyProtection="0"/>
    <xf numFmtId="0" fontId="29" fillId="4" borderId="0" applyNumberFormat="0" applyBorder="0" applyAlignment="0" applyProtection="0"/>
    <xf numFmtId="0" fontId="29" fillId="5" borderId="0" applyNumberFormat="0" applyBorder="0" applyAlignment="0" applyProtection="0"/>
    <xf numFmtId="0" fontId="29" fillId="6" borderId="0" applyNumberFormat="0" applyBorder="0" applyAlignment="0" applyProtection="0"/>
    <xf numFmtId="0" fontId="29" fillId="7" borderId="0" applyNumberFormat="0" applyBorder="0" applyAlignment="0" applyProtection="0"/>
    <xf numFmtId="0" fontId="29" fillId="8" borderId="0" applyNumberFormat="0" applyBorder="0" applyAlignment="0" applyProtection="0"/>
    <xf numFmtId="0" fontId="29" fillId="9" borderId="0" applyNumberFormat="0" applyBorder="0" applyAlignment="0" applyProtection="0"/>
    <xf numFmtId="0" fontId="29" fillId="10" borderId="0" applyNumberFormat="0" applyBorder="0" applyAlignment="0" applyProtection="0"/>
    <xf numFmtId="0" fontId="29" fillId="11" borderId="0" applyNumberFormat="0" applyBorder="0" applyAlignment="0" applyProtection="0"/>
    <xf numFmtId="0" fontId="29" fillId="12" borderId="0" applyNumberFormat="0" applyBorder="0" applyAlignment="0" applyProtection="0"/>
    <xf numFmtId="0" fontId="29" fillId="13" borderId="0" applyNumberFormat="0" applyBorder="0" applyAlignment="0" applyProtection="0"/>
    <xf numFmtId="0" fontId="31" fillId="14" borderId="0" applyNumberFormat="0" applyBorder="0" applyAlignment="0" applyProtection="0"/>
    <xf numFmtId="0" fontId="3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31" fillId="18" borderId="0" applyNumberFormat="0" applyBorder="0" applyAlignment="0" applyProtection="0"/>
    <xf numFmtId="0" fontId="3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31" fillId="22" borderId="0" applyNumberFormat="0" applyBorder="0" applyAlignment="0" applyProtection="0"/>
    <xf numFmtId="0" fontId="3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33" fillId="26" borderId="10" applyNumberFormat="0" applyAlignment="0" applyProtection="0"/>
    <xf numFmtId="0" fontId="35" fillId="27" borderId="11" applyNumberFormat="0" applyAlignment="0" applyProtection="0"/>
    <xf numFmtId="0" fontId="37" fillId="27" borderId="10" applyNumberFormat="0" applyAlignment="0" applyProtection="0"/>
    <xf numFmtId="0" fontId="39" fillId="0" borderId="12" applyNumberFormat="0" applyFill="0" applyAlignment="0" applyProtection="0"/>
    <xf numFmtId="0" fontId="41" fillId="0" borderId="13" applyNumberFormat="0" applyFill="0" applyAlignment="0" applyProtection="0"/>
    <xf numFmtId="0" fontId="43" fillId="0" borderId="14" applyNumberFormat="0" applyFill="0" applyAlignment="0" applyProtection="0"/>
    <xf numFmtId="0" fontId="43" fillId="0" borderId="0" applyNumberFormat="0" applyFill="0" applyBorder="0" applyAlignment="0" applyProtection="0"/>
    <xf numFmtId="0" fontId="45" fillId="0" borderId="15" applyNumberFormat="0" applyFill="0" applyAlignment="0" applyProtection="0"/>
    <xf numFmtId="0" fontId="47" fillId="28" borderId="16" applyNumberFormat="0" applyAlignment="0" applyProtection="0"/>
    <xf numFmtId="0" fontId="50" fillId="29" borderId="0" applyNumberFormat="0" applyBorder="0" applyAlignment="0" applyProtection="0"/>
    <xf numFmtId="0" fontId="15" fillId="0" borderId="0"/>
    <xf numFmtId="0" fontId="23" fillId="0" borderId="0">
      <alignment vertical="center"/>
    </xf>
    <xf numFmtId="0" fontId="15" fillId="0" borderId="0"/>
    <xf numFmtId="0" fontId="52" fillId="30" borderId="0" applyNumberFormat="0" applyBorder="0" applyAlignment="0" applyProtection="0"/>
    <xf numFmtId="0" fontId="54" fillId="0" borderId="0" applyNumberFormat="0" applyFill="0" applyBorder="0" applyAlignment="0" applyProtection="0"/>
    <xf numFmtId="0" fontId="15" fillId="31" borderId="17" applyNumberFormat="0" applyFont="0" applyAlignment="0" applyProtection="0"/>
    <xf numFmtId="0" fontId="56" fillId="0" borderId="18" applyNumberFormat="0" applyFill="0" applyAlignment="0" applyProtection="0"/>
    <xf numFmtId="0" fontId="58" fillId="0" borderId="0" applyNumberFormat="0" applyFill="0" applyBorder="0" applyAlignment="0" applyProtection="0"/>
    <xf numFmtId="0" fontId="60" fillId="32" borderId="0" applyNumberFormat="0" applyBorder="0" applyAlignment="0" applyProtection="0"/>
    <xf numFmtId="0" fontId="15" fillId="0" borderId="0"/>
    <xf numFmtId="9" fontId="61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31" borderId="17" applyNumberFormat="0" applyFont="0" applyAlignment="0" applyProtection="0"/>
    <xf numFmtId="0" fontId="15" fillId="2" borderId="0" applyNumberFormat="0" applyBorder="0" applyAlignment="0" applyProtection="0"/>
    <xf numFmtId="0" fontId="15" fillId="8" borderId="0" applyNumberFormat="0" applyBorder="0" applyAlignment="0" applyProtection="0"/>
    <xf numFmtId="0" fontId="15" fillId="3" borderId="0" applyNumberFormat="0" applyBorder="0" applyAlignment="0" applyProtection="0"/>
    <xf numFmtId="0" fontId="15" fillId="9" borderId="0" applyNumberFormat="0" applyBorder="0" applyAlignment="0" applyProtection="0"/>
    <xf numFmtId="0" fontId="15" fillId="4" borderId="0" applyNumberFormat="0" applyBorder="0" applyAlignment="0" applyProtection="0"/>
    <xf numFmtId="0" fontId="15" fillId="10" borderId="0" applyNumberFormat="0" applyBorder="0" applyAlignment="0" applyProtection="0"/>
    <xf numFmtId="0" fontId="15" fillId="5" borderId="0" applyNumberFormat="0" applyBorder="0" applyAlignment="0" applyProtection="0"/>
    <xf numFmtId="0" fontId="15" fillId="11" borderId="0" applyNumberFormat="0" applyBorder="0" applyAlignment="0" applyProtection="0"/>
    <xf numFmtId="0" fontId="15" fillId="6" borderId="0" applyNumberFormat="0" applyBorder="0" applyAlignment="0" applyProtection="0"/>
    <xf numFmtId="0" fontId="15" fillId="12" borderId="0" applyNumberFormat="0" applyBorder="0" applyAlignment="0" applyProtection="0"/>
    <xf numFmtId="0" fontId="15" fillId="7" borderId="0" applyNumberFormat="0" applyBorder="0" applyAlignment="0" applyProtection="0"/>
    <xf numFmtId="0" fontId="15" fillId="13" borderId="0" applyNumberFormat="0" applyBorder="0" applyAlignment="0" applyProtection="0"/>
    <xf numFmtId="0" fontId="15" fillId="0" borderId="0"/>
    <xf numFmtId="0" fontId="15" fillId="31" borderId="17" applyNumberFormat="0" applyFont="0" applyAlignment="0" applyProtection="0"/>
    <xf numFmtId="0" fontId="15" fillId="2" borderId="0" applyNumberFormat="0" applyBorder="0" applyAlignment="0" applyProtection="0"/>
    <xf numFmtId="0" fontId="15" fillId="8" borderId="0" applyNumberFormat="0" applyBorder="0" applyAlignment="0" applyProtection="0"/>
    <xf numFmtId="0" fontId="15" fillId="3" borderId="0" applyNumberFormat="0" applyBorder="0" applyAlignment="0" applyProtection="0"/>
    <xf numFmtId="0" fontId="15" fillId="9" borderId="0" applyNumberFormat="0" applyBorder="0" applyAlignment="0" applyProtection="0"/>
    <xf numFmtId="0" fontId="15" fillId="4" borderId="0" applyNumberFormat="0" applyBorder="0" applyAlignment="0" applyProtection="0"/>
    <xf numFmtId="0" fontId="15" fillId="10" borderId="0" applyNumberFormat="0" applyBorder="0" applyAlignment="0" applyProtection="0"/>
    <xf numFmtId="0" fontId="15" fillId="5" borderId="0" applyNumberFormat="0" applyBorder="0" applyAlignment="0" applyProtection="0"/>
    <xf numFmtId="0" fontId="15" fillId="11" borderId="0" applyNumberFormat="0" applyBorder="0" applyAlignment="0" applyProtection="0"/>
    <xf numFmtId="0" fontId="15" fillId="6" borderId="0" applyNumberFormat="0" applyBorder="0" applyAlignment="0" applyProtection="0"/>
    <xf numFmtId="0" fontId="15" fillId="12" borderId="0" applyNumberFormat="0" applyBorder="0" applyAlignment="0" applyProtection="0"/>
    <xf numFmtId="0" fontId="15" fillId="7" borderId="0" applyNumberFormat="0" applyBorder="0" applyAlignment="0" applyProtection="0"/>
    <xf numFmtId="0" fontId="15" fillId="13" borderId="0" applyNumberFormat="0" applyBorder="0" applyAlignment="0" applyProtection="0"/>
    <xf numFmtId="0" fontId="15" fillId="0" borderId="0"/>
    <xf numFmtId="0" fontId="15" fillId="31" borderId="17" applyNumberFormat="0" applyFont="0" applyAlignment="0" applyProtection="0"/>
    <xf numFmtId="0" fontId="15" fillId="2" borderId="0" applyNumberFormat="0" applyBorder="0" applyAlignment="0" applyProtection="0"/>
    <xf numFmtId="0" fontId="15" fillId="8" borderId="0" applyNumberFormat="0" applyBorder="0" applyAlignment="0" applyProtection="0"/>
    <xf numFmtId="0" fontId="15" fillId="3" borderId="0" applyNumberFormat="0" applyBorder="0" applyAlignment="0" applyProtection="0"/>
    <xf numFmtId="0" fontId="15" fillId="9" borderId="0" applyNumberFormat="0" applyBorder="0" applyAlignment="0" applyProtection="0"/>
    <xf numFmtId="0" fontId="15" fillId="4" borderId="0" applyNumberFormat="0" applyBorder="0" applyAlignment="0" applyProtection="0"/>
    <xf numFmtId="0" fontId="15" fillId="10" borderId="0" applyNumberFormat="0" applyBorder="0" applyAlignment="0" applyProtection="0"/>
    <xf numFmtId="0" fontId="15" fillId="5" borderId="0" applyNumberFormat="0" applyBorder="0" applyAlignment="0" applyProtection="0"/>
    <xf numFmtId="0" fontId="15" fillId="11" borderId="0" applyNumberFormat="0" applyBorder="0" applyAlignment="0" applyProtection="0"/>
    <xf numFmtId="0" fontId="15" fillId="6" borderId="0" applyNumberFormat="0" applyBorder="0" applyAlignment="0" applyProtection="0"/>
    <xf numFmtId="0" fontId="15" fillId="12" borderId="0" applyNumberFormat="0" applyBorder="0" applyAlignment="0" applyProtection="0"/>
    <xf numFmtId="0" fontId="15" fillId="7" borderId="0" applyNumberFormat="0" applyBorder="0" applyAlignment="0" applyProtection="0"/>
    <xf numFmtId="0" fontId="15" fillId="13" borderId="0" applyNumberFormat="0" applyBorder="0" applyAlignment="0" applyProtection="0"/>
    <xf numFmtId="0" fontId="15" fillId="0" borderId="0"/>
    <xf numFmtId="0" fontId="15" fillId="31" borderId="17" applyNumberFormat="0" applyFont="0" applyAlignment="0" applyProtection="0"/>
    <xf numFmtId="0" fontId="15" fillId="2" borderId="0" applyNumberFormat="0" applyBorder="0" applyAlignment="0" applyProtection="0"/>
    <xf numFmtId="0" fontId="15" fillId="8" borderId="0" applyNumberFormat="0" applyBorder="0" applyAlignment="0" applyProtection="0"/>
    <xf numFmtId="0" fontId="15" fillId="3" borderId="0" applyNumberFormat="0" applyBorder="0" applyAlignment="0" applyProtection="0"/>
    <xf numFmtId="0" fontId="15" fillId="9" borderId="0" applyNumberFormat="0" applyBorder="0" applyAlignment="0" applyProtection="0"/>
    <xf numFmtId="0" fontId="15" fillId="4" borderId="0" applyNumberFormat="0" applyBorder="0" applyAlignment="0" applyProtection="0"/>
    <xf numFmtId="0" fontId="15" fillId="10" borderId="0" applyNumberFormat="0" applyBorder="0" applyAlignment="0" applyProtection="0"/>
    <xf numFmtId="0" fontId="15" fillId="5" borderId="0" applyNumberFormat="0" applyBorder="0" applyAlignment="0" applyProtection="0"/>
    <xf numFmtId="0" fontId="15" fillId="11" borderId="0" applyNumberFormat="0" applyBorder="0" applyAlignment="0" applyProtection="0"/>
    <xf numFmtId="0" fontId="15" fillId="6" borderId="0" applyNumberFormat="0" applyBorder="0" applyAlignment="0" applyProtection="0"/>
    <xf numFmtId="0" fontId="15" fillId="12" borderId="0" applyNumberFormat="0" applyBorder="0" applyAlignment="0" applyProtection="0"/>
    <xf numFmtId="0" fontId="15" fillId="7" borderId="0" applyNumberFormat="0" applyBorder="0" applyAlignment="0" applyProtection="0"/>
    <xf numFmtId="0" fontId="15" fillId="13" borderId="0" applyNumberFormat="0" applyBorder="0" applyAlignment="0" applyProtection="0"/>
    <xf numFmtId="0" fontId="15" fillId="0" borderId="0"/>
    <xf numFmtId="0" fontId="15" fillId="31" borderId="17" applyNumberFormat="0" applyFont="0" applyAlignment="0" applyProtection="0"/>
    <xf numFmtId="0" fontId="15" fillId="2" borderId="0" applyNumberFormat="0" applyBorder="0" applyAlignment="0" applyProtection="0"/>
    <xf numFmtId="0" fontId="15" fillId="8" borderId="0" applyNumberFormat="0" applyBorder="0" applyAlignment="0" applyProtection="0"/>
    <xf numFmtId="0" fontId="15" fillId="3" borderId="0" applyNumberFormat="0" applyBorder="0" applyAlignment="0" applyProtection="0"/>
    <xf numFmtId="0" fontId="15" fillId="9" borderId="0" applyNumberFormat="0" applyBorder="0" applyAlignment="0" applyProtection="0"/>
    <xf numFmtId="0" fontId="15" fillId="4" borderId="0" applyNumberFormat="0" applyBorder="0" applyAlignment="0" applyProtection="0"/>
    <xf numFmtId="0" fontId="15" fillId="10" borderId="0" applyNumberFormat="0" applyBorder="0" applyAlignment="0" applyProtection="0"/>
    <xf numFmtId="0" fontId="15" fillId="5" borderId="0" applyNumberFormat="0" applyBorder="0" applyAlignment="0" applyProtection="0"/>
    <xf numFmtId="0" fontId="15" fillId="11" borderId="0" applyNumberFormat="0" applyBorder="0" applyAlignment="0" applyProtection="0"/>
    <xf numFmtId="0" fontId="15" fillId="6" borderId="0" applyNumberFormat="0" applyBorder="0" applyAlignment="0" applyProtection="0"/>
    <xf numFmtId="0" fontId="15" fillId="12" borderId="0" applyNumberFormat="0" applyBorder="0" applyAlignment="0" applyProtection="0"/>
    <xf numFmtId="0" fontId="15" fillId="7" borderId="0" applyNumberFormat="0" applyBorder="0" applyAlignment="0" applyProtection="0"/>
    <xf numFmtId="0" fontId="15" fillId="13" borderId="0" applyNumberFormat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2" borderId="0" applyNumberFormat="0" applyBorder="0" applyAlignment="0" applyProtection="0"/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25" fillId="64" borderId="44" applyNumberFormat="0" applyFont="0" applyAlignment="0" applyProtection="0"/>
    <xf numFmtId="0" fontId="14" fillId="0" borderId="0"/>
    <xf numFmtId="0" fontId="25" fillId="64" borderId="40" applyNumberFormat="0" applyFont="0" applyAlignment="0" applyProtection="0"/>
    <xf numFmtId="0" fontId="14" fillId="0" borderId="0"/>
    <xf numFmtId="0" fontId="14" fillId="31" borderId="17" applyNumberFormat="0" applyFont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31" borderId="17" applyNumberFormat="0" applyFont="0" applyAlignment="0" applyProtection="0"/>
    <xf numFmtId="0" fontId="14" fillId="2" borderId="0" applyNumberFormat="0" applyBorder="0" applyAlignment="0" applyProtection="0"/>
    <xf numFmtId="0" fontId="14" fillId="8" borderId="0" applyNumberFormat="0" applyBorder="0" applyAlignment="0" applyProtection="0"/>
    <xf numFmtId="0" fontId="14" fillId="3" borderId="0" applyNumberFormat="0" applyBorder="0" applyAlignment="0" applyProtection="0"/>
    <xf numFmtId="0" fontId="14" fillId="9" borderId="0" applyNumberFormat="0" applyBorder="0" applyAlignment="0" applyProtection="0"/>
    <xf numFmtId="0" fontId="14" fillId="4" borderId="0" applyNumberFormat="0" applyBorder="0" applyAlignment="0" applyProtection="0"/>
    <xf numFmtId="0" fontId="14" fillId="10" borderId="0" applyNumberFormat="0" applyBorder="0" applyAlignment="0" applyProtection="0"/>
    <xf numFmtId="0" fontId="14" fillId="5" borderId="0" applyNumberFormat="0" applyBorder="0" applyAlignment="0" applyProtection="0"/>
    <xf numFmtId="0" fontId="14" fillId="11" borderId="0" applyNumberFormat="0" applyBorder="0" applyAlignment="0" applyProtection="0"/>
    <xf numFmtId="0" fontId="14" fillId="6" borderId="0" applyNumberFormat="0" applyBorder="0" applyAlignment="0" applyProtection="0"/>
    <xf numFmtId="0" fontId="14" fillId="12" borderId="0" applyNumberFormat="0" applyBorder="0" applyAlignment="0" applyProtection="0"/>
    <xf numFmtId="0" fontId="14" fillId="7" borderId="0" applyNumberFormat="0" applyBorder="0" applyAlignment="0" applyProtection="0"/>
    <xf numFmtId="0" fontId="14" fillId="13" borderId="0" applyNumberFormat="0" applyBorder="0" applyAlignment="0" applyProtection="0"/>
    <xf numFmtId="0" fontId="14" fillId="0" borderId="0"/>
    <xf numFmtId="0" fontId="14" fillId="31" borderId="17" applyNumberFormat="0" applyFont="0" applyAlignment="0" applyProtection="0"/>
    <xf numFmtId="0" fontId="14" fillId="2" borderId="0" applyNumberFormat="0" applyBorder="0" applyAlignment="0" applyProtection="0"/>
    <xf numFmtId="0" fontId="14" fillId="8" borderId="0" applyNumberFormat="0" applyBorder="0" applyAlignment="0" applyProtection="0"/>
    <xf numFmtId="0" fontId="14" fillId="3" borderId="0" applyNumberFormat="0" applyBorder="0" applyAlignment="0" applyProtection="0"/>
    <xf numFmtId="0" fontId="14" fillId="9" borderId="0" applyNumberFormat="0" applyBorder="0" applyAlignment="0" applyProtection="0"/>
    <xf numFmtId="0" fontId="14" fillId="4" borderId="0" applyNumberFormat="0" applyBorder="0" applyAlignment="0" applyProtection="0"/>
    <xf numFmtId="0" fontId="14" fillId="10" borderId="0" applyNumberFormat="0" applyBorder="0" applyAlignment="0" applyProtection="0"/>
    <xf numFmtId="0" fontId="14" fillId="5" borderId="0" applyNumberFormat="0" applyBorder="0" applyAlignment="0" applyProtection="0"/>
    <xf numFmtId="0" fontId="14" fillId="11" borderId="0" applyNumberFormat="0" applyBorder="0" applyAlignment="0" applyProtection="0"/>
    <xf numFmtId="0" fontId="14" fillId="6" borderId="0" applyNumberFormat="0" applyBorder="0" applyAlignment="0" applyProtection="0"/>
    <xf numFmtId="0" fontId="14" fillId="12" borderId="0" applyNumberFormat="0" applyBorder="0" applyAlignment="0" applyProtection="0"/>
    <xf numFmtId="0" fontId="14" fillId="7" borderId="0" applyNumberFormat="0" applyBorder="0" applyAlignment="0" applyProtection="0"/>
    <xf numFmtId="0" fontId="14" fillId="13" borderId="0" applyNumberFormat="0" applyBorder="0" applyAlignment="0" applyProtection="0"/>
    <xf numFmtId="0" fontId="14" fillId="0" borderId="0"/>
    <xf numFmtId="0" fontId="95" fillId="0" borderId="39" applyNumberFormat="0" applyFill="0" applyAlignment="0" applyProtection="0"/>
    <xf numFmtId="0" fontId="14" fillId="31" borderId="17" applyNumberFormat="0" applyFont="0" applyAlignment="0" applyProtection="0"/>
    <xf numFmtId="0" fontId="14" fillId="2" borderId="0" applyNumberFormat="0" applyBorder="0" applyAlignment="0" applyProtection="0"/>
    <xf numFmtId="0" fontId="14" fillId="8" borderId="0" applyNumberFormat="0" applyBorder="0" applyAlignment="0" applyProtection="0"/>
    <xf numFmtId="0" fontId="14" fillId="3" borderId="0" applyNumberFormat="0" applyBorder="0" applyAlignment="0" applyProtection="0"/>
    <xf numFmtId="0" fontId="14" fillId="9" borderId="0" applyNumberFormat="0" applyBorder="0" applyAlignment="0" applyProtection="0"/>
    <xf numFmtId="0" fontId="14" fillId="4" borderId="0" applyNumberFormat="0" applyBorder="0" applyAlignment="0" applyProtection="0"/>
    <xf numFmtId="0" fontId="14" fillId="10" borderId="0" applyNumberFormat="0" applyBorder="0" applyAlignment="0" applyProtection="0"/>
    <xf numFmtId="0" fontId="14" fillId="5" borderId="0" applyNumberFormat="0" applyBorder="0" applyAlignment="0" applyProtection="0"/>
    <xf numFmtId="0" fontId="14" fillId="11" borderId="0" applyNumberFormat="0" applyBorder="0" applyAlignment="0" applyProtection="0"/>
    <xf numFmtId="0" fontId="14" fillId="6" borderId="0" applyNumberFormat="0" applyBorder="0" applyAlignment="0" applyProtection="0"/>
    <xf numFmtId="0" fontId="14" fillId="12" borderId="0" applyNumberFormat="0" applyBorder="0" applyAlignment="0" applyProtection="0"/>
    <xf numFmtId="0" fontId="14" fillId="7" borderId="0" applyNumberFormat="0" applyBorder="0" applyAlignment="0" applyProtection="0"/>
    <xf numFmtId="0" fontId="14" fillId="13" borderId="0" applyNumberFormat="0" applyBorder="0" applyAlignment="0" applyProtection="0"/>
    <xf numFmtId="0" fontId="25" fillId="64" borderId="36" applyNumberFormat="0" applyFont="0" applyAlignment="0" applyProtection="0"/>
    <xf numFmtId="0" fontId="95" fillId="0" borderId="35" applyNumberFormat="0" applyFill="0" applyAlignment="0" applyProtection="0"/>
    <xf numFmtId="0" fontId="90" fillId="61" borderId="38" applyNumberFormat="0" applyAlignment="0" applyProtection="0"/>
    <xf numFmtId="0" fontId="95" fillId="0" borderId="43" applyNumberFormat="0" applyFill="0" applyAlignment="0" applyProtection="0"/>
    <xf numFmtId="0" fontId="14" fillId="0" borderId="0"/>
    <xf numFmtId="0" fontId="14" fillId="0" borderId="0"/>
    <xf numFmtId="0" fontId="14" fillId="31" borderId="17" applyNumberFormat="0" applyFont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31" borderId="17" applyNumberFormat="0" applyFont="0" applyAlignment="0" applyProtection="0"/>
    <xf numFmtId="0" fontId="14" fillId="2" borderId="0" applyNumberFormat="0" applyBorder="0" applyAlignment="0" applyProtection="0"/>
    <xf numFmtId="0" fontId="14" fillId="8" borderId="0" applyNumberFormat="0" applyBorder="0" applyAlignment="0" applyProtection="0"/>
    <xf numFmtId="0" fontId="14" fillId="3" borderId="0" applyNumberFormat="0" applyBorder="0" applyAlignment="0" applyProtection="0"/>
    <xf numFmtId="0" fontId="14" fillId="9" borderId="0" applyNumberFormat="0" applyBorder="0" applyAlignment="0" applyProtection="0"/>
    <xf numFmtId="0" fontId="14" fillId="4" borderId="0" applyNumberFormat="0" applyBorder="0" applyAlignment="0" applyProtection="0"/>
    <xf numFmtId="0" fontId="14" fillId="10" borderId="0" applyNumberFormat="0" applyBorder="0" applyAlignment="0" applyProtection="0"/>
    <xf numFmtId="0" fontId="14" fillId="5" borderId="0" applyNumberFormat="0" applyBorder="0" applyAlignment="0" applyProtection="0"/>
    <xf numFmtId="0" fontId="14" fillId="11" borderId="0" applyNumberFormat="0" applyBorder="0" applyAlignment="0" applyProtection="0"/>
    <xf numFmtId="0" fontId="14" fillId="6" borderId="0" applyNumberFormat="0" applyBorder="0" applyAlignment="0" applyProtection="0"/>
    <xf numFmtId="0" fontId="14" fillId="12" borderId="0" applyNumberFormat="0" applyBorder="0" applyAlignment="0" applyProtection="0"/>
    <xf numFmtId="0" fontId="14" fillId="7" borderId="0" applyNumberFormat="0" applyBorder="0" applyAlignment="0" applyProtection="0"/>
    <xf numFmtId="0" fontId="14" fillId="13" borderId="0" applyNumberFormat="0" applyBorder="0" applyAlignment="0" applyProtection="0"/>
    <xf numFmtId="0" fontId="14" fillId="0" borderId="0"/>
    <xf numFmtId="0" fontId="14" fillId="31" borderId="17" applyNumberFormat="0" applyFont="0" applyAlignment="0" applyProtection="0"/>
    <xf numFmtId="0" fontId="14" fillId="2" borderId="0" applyNumberFormat="0" applyBorder="0" applyAlignment="0" applyProtection="0"/>
    <xf numFmtId="0" fontId="14" fillId="8" borderId="0" applyNumberFormat="0" applyBorder="0" applyAlignment="0" applyProtection="0"/>
    <xf numFmtId="0" fontId="14" fillId="3" borderId="0" applyNumberFormat="0" applyBorder="0" applyAlignment="0" applyProtection="0"/>
    <xf numFmtId="0" fontId="14" fillId="9" borderId="0" applyNumberFormat="0" applyBorder="0" applyAlignment="0" applyProtection="0"/>
    <xf numFmtId="0" fontId="14" fillId="4" borderId="0" applyNumberFormat="0" applyBorder="0" applyAlignment="0" applyProtection="0"/>
    <xf numFmtId="0" fontId="14" fillId="10" borderId="0" applyNumberFormat="0" applyBorder="0" applyAlignment="0" applyProtection="0"/>
    <xf numFmtId="0" fontId="14" fillId="5" borderId="0" applyNumberFormat="0" applyBorder="0" applyAlignment="0" applyProtection="0"/>
    <xf numFmtId="0" fontId="14" fillId="11" borderId="0" applyNumberFormat="0" applyBorder="0" applyAlignment="0" applyProtection="0"/>
    <xf numFmtId="0" fontId="14" fillId="6" borderId="0" applyNumberFormat="0" applyBorder="0" applyAlignment="0" applyProtection="0"/>
    <xf numFmtId="0" fontId="14" fillId="12" borderId="0" applyNumberFormat="0" applyBorder="0" applyAlignment="0" applyProtection="0"/>
    <xf numFmtId="0" fontId="14" fillId="7" borderId="0" applyNumberFormat="0" applyBorder="0" applyAlignment="0" applyProtection="0"/>
    <xf numFmtId="0" fontId="14" fillId="13" borderId="0" applyNumberFormat="0" applyBorder="0" applyAlignment="0" applyProtection="0"/>
    <xf numFmtId="0" fontId="14" fillId="0" borderId="0"/>
    <xf numFmtId="0" fontId="14" fillId="31" borderId="17" applyNumberFormat="0" applyFont="0" applyAlignment="0" applyProtection="0"/>
    <xf numFmtId="0" fontId="14" fillId="2" borderId="0" applyNumberFormat="0" applyBorder="0" applyAlignment="0" applyProtection="0"/>
    <xf numFmtId="0" fontId="14" fillId="8" borderId="0" applyNumberFormat="0" applyBorder="0" applyAlignment="0" applyProtection="0"/>
    <xf numFmtId="0" fontId="14" fillId="3" borderId="0" applyNumberFormat="0" applyBorder="0" applyAlignment="0" applyProtection="0"/>
    <xf numFmtId="0" fontId="14" fillId="9" borderId="0" applyNumberFormat="0" applyBorder="0" applyAlignment="0" applyProtection="0"/>
    <xf numFmtId="0" fontId="14" fillId="4" borderId="0" applyNumberFormat="0" applyBorder="0" applyAlignment="0" applyProtection="0"/>
    <xf numFmtId="0" fontId="14" fillId="10" borderId="0" applyNumberFormat="0" applyBorder="0" applyAlignment="0" applyProtection="0"/>
    <xf numFmtId="0" fontId="14" fillId="5" borderId="0" applyNumberFormat="0" applyBorder="0" applyAlignment="0" applyProtection="0"/>
    <xf numFmtId="0" fontId="14" fillId="11" borderId="0" applyNumberFormat="0" applyBorder="0" applyAlignment="0" applyProtection="0"/>
    <xf numFmtId="0" fontId="14" fillId="6" borderId="0" applyNumberFormat="0" applyBorder="0" applyAlignment="0" applyProtection="0"/>
    <xf numFmtId="0" fontId="14" fillId="12" borderId="0" applyNumberFormat="0" applyBorder="0" applyAlignment="0" applyProtection="0"/>
    <xf numFmtId="0" fontId="14" fillId="7" borderId="0" applyNumberFormat="0" applyBorder="0" applyAlignment="0" applyProtection="0"/>
    <xf numFmtId="0" fontId="14" fillId="13" borderId="0" applyNumberFormat="0" applyBorder="0" applyAlignment="0" applyProtection="0"/>
    <xf numFmtId="0" fontId="14" fillId="0" borderId="0"/>
    <xf numFmtId="0" fontId="14" fillId="31" borderId="17" applyNumberFormat="0" applyFont="0" applyAlignment="0" applyProtection="0"/>
    <xf numFmtId="0" fontId="14" fillId="2" borderId="0" applyNumberFormat="0" applyBorder="0" applyAlignment="0" applyProtection="0"/>
    <xf numFmtId="0" fontId="14" fillId="8" borderId="0" applyNumberFormat="0" applyBorder="0" applyAlignment="0" applyProtection="0"/>
    <xf numFmtId="0" fontId="14" fillId="3" borderId="0" applyNumberFormat="0" applyBorder="0" applyAlignment="0" applyProtection="0"/>
    <xf numFmtId="0" fontId="14" fillId="9" borderId="0" applyNumberFormat="0" applyBorder="0" applyAlignment="0" applyProtection="0"/>
    <xf numFmtId="0" fontId="14" fillId="4" borderId="0" applyNumberFormat="0" applyBorder="0" applyAlignment="0" applyProtection="0"/>
    <xf numFmtId="0" fontId="14" fillId="10" borderId="0" applyNumberFormat="0" applyBorder="0" applyAlignment="0" applyProtection="0"/>
    <xf numFmtId="0" fontId="14" fillId="5" borderId="0" applyNumberFormat="0" applyBorder="0" applyAlignment="0" applyProtection="0"/>
    <xf numFmtId="0" fontId="14" fillId="11" borderId="0" applyNumberFormat="0" applyBorder="0" applyAlignment="0" applyProtection="0"/>
    <xf numFmtId="0" fontId="14" fillId="6" borderId="0" applyNumberFormat="0" applyBorder="0" applyAlignment="0" applyProtection="0"/>
    <xf numFmtId="0" fontId="14" fillId="12" borderId="0" applyNumberFormat="0" applyBorder="0" applyAlignment="0" applyProtection="0"/>
    <xf numFmtId="0" fontId="14" fillId="7" borderId="0" applyNumberFormat="0" applyBorder="0" applyAlignment="0" applyProtection="0"/>
    <xf numFmtId="0" fontId="14" fillId="13" borderId="0" applyNumberFormat="0" applyBorder="0" applyAlignment="0" applyProtection="0"/>
    <xf numFmtId="0" fontId="14" fillId="0" borderId="0"/>
    <xf numFmtId="0" fontId="14" fillId="31" borderId="17" applyNumberFormat="0" applyFont="0" applyAlignment="0" applyProtection="0"/>
    <xf numFmtId="0" fontId="14" fillId="2" borderId="0" applyNumberFormat="0" applyBorder="0" applyAlignment="0" applyProtection="0"/>
    <xf numFmtId="0" fontId="14" fillId="8" borderId="0" applyNumberFormat="0" applyBorder="0" applyAlignment="0" applyProtection="0"/>
    <xf numFmtId="0" fontId="14" fillId="3" borderId="0" applyNumberFormat="0" applyBorder="0" applyAlignment="0" applyProtection="0"/>
    <xf numFmtId="0" fontId="14" fillId="9" borderId="0" applyNumberFormat="0" applyBorder="0" applyAlignment="0" applyProtection="0"/>
    <xf numFmtId="0" fontId="14" fillId="4" borderId="0" applyNumberFormat="0" applyBorder="0" applyAlignment="0" applyProtection="0"/>
    <xf numFmtId="0" fontId="14" fillId="10" borderId="0" applyNumberFormat="0" applyBorder="0" applyAlignment="0" applyProtection="0"/>
    <xf numFmtId="0" fontId="14" fillId="5" borderId="0" applyNumberFormat="0" applyBorder="0" applyAlignment="0" applyProtection="0"/>
    <xf numFmtId="0" fontId="14" fillId="11" borderId="0" applyNumberFormat="0" applyBorder="0" applyAlignment="0" applyProtection="0"/>
    <xf numFmtId="0" fontId="14" fillId="6" borderId="0" applyNumberFormat="0" applyBorder="0" applyAlignment="0" applyProtection="0"/>
    <xf numFmtId="0" fontId="14" fillId="12" borderId="0" applyNumberFormat="0" applyBorder="0" applyAlignment="0" applyProtection="0"/>
    <xf numFmtId="0" fontId="14" fillId="7" borderId="0" applyNumberFormat="0" applyBorder="0" applyAlignment="0" applyProtection="0"/>
    <xf numFmtId="0" fontId="14" fillId="13" borderId="0" applyNumberFormat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91" fillId="61" borderId="33" applyNumberFormat="0" applyAlignment="0" applyProtection="0"/>
    <xf numFmtId="0" fontId="90" fillId="61" borderId="34" applyNumberFormat="0" applyAlignment="0" applyProtection="0"/>
    <xf numFmtId="0" fontId="89" fillId="48" borderId="33" applyNumberFormat="0" applyAlignment="0" applyProtection="0"/>
    <xf numFmtId="0" fontId="91" fillId="61" borderId="37" applyNumberFormat="0" applyAlignment="0" applyProtection="0"/>
    <xf numFmtId="0" fontId="90" fillId="61" borderId="42" applyNumberFormat="0" applyAlignment="0" applyProtection="0"/>
    <xf numFmtId="0" fontId="89" fillId="48" borderId="37" applyNumberFormat="0" applyAlignment="0" applyProtection="0"/>
    <xf numFmtId="0" fontId="91" fillId="61" borderId="41" applyNumberFormat="0" applyAlignment="0" applyProtection="0"/>
    <xf numFmtId="0" fontId="89" fillId="48" borderId="41" applyNumberFormat="0" applyAlignment="0" applyProtection="0"/>
    <xf numFmtId="0" fontId="13" fillId="0" borderId="0"/>
    <xf numFmtId="0" fontId="13" fillId="31" borderId="17" applyNumberFormat="0" applyFont="0" applyAlignment="0" applyProtection="0"/>
    <xf numFmtId="0" fontId="13" fillId="2" borderId="0" applyNumberFormat="0" applyBorder="0" applyAlignment="0" applyProtection="0"/>
    <xf numFmtId="0" fontId="13" fillId="8" borderId="0" applyNumberFormat="0" applyBorder="0" applyAlignment="0" applyProtection="0"/>
    <xf numFmtId="0" fontId="13" fillId="3" borderId="0" applyNumberFormat="0" applyBorder="0" applyAlignment="0" applyProtection="0"/>
    <xf numFmtId="0" fontId="13" fillId="9" borderId="0" applyNumberFormat="0" applyBorder="0" applyAlignment="0" applyProtection="0"/>
    <xf numFmtId="0" fontId="13" fillId="4" borderId="0" applyNumberFormat="0" applyBorder="0" applyAlignment="0" applyProtection="0"/>
    <xf numFmtId="0" fontId="13" fillId="10" borderId="0" applyNumberFormat="0" applyBorder="0" applyAlignment="0" applyProtection="0"/>
    <xf numFmtId="0" fontId="13" fillId="5" borderId="0" applyNumberFormat="0" applyBorder="0" applyAlignment="0" applyProtection="0"/>
    <xf numFmtId="0" fontId="13" fillId="11" borderId="0" applyNumberFormat="0" applyBorder="0" applyAlignment="0" applyProtection="0"/>
    <xf numFmtId="0" fontId="13" fillId="6" borderId="0" applyNumberFormat="0" applyBorder="0" applyAlignment="0" applyProtection="0"/>
    <xf numFmtId="0" fontId="13" fillId="12" borderId="0" applyNumberFormat="0" applyBorder="0" applyAlignment="0" applyProtection="0"/>
    <xf numFmtId="0" fontId="13" fillId="7" borderId="0" applyNumberFormat="0" applyBorder="0" applyAlignment="0" applyProtection="0"/>
    <xf numFmtId="0" fontId="13" fillId="13" borderId="0" applyNumberFormat="0" applyBorder="0" applyAlignment="0" applyProtection="0"/>
    <xf numFmtId="0" fontId="12" fillId="0" borderId="0"/>
    <xf numFmtId="0" fontId="12" fillId="31" borderId="17" applyNumberFormat="0" applyFont="0" applyAlignment="0" applyProtection="0"/>
    <xf numFmtId="0" fontId="12" fillId="2" borderId="0" applyNumberFormat="0" applyBorder="0" applyAlignment="0" applyProtection="0"/>
    <xf numFmtId="0" fontId="12" fillId="8" borderId="0" applyNumberFormat="0" applyBorder="0" applyAlignment="0" applyProtection="0"/>
    <xf numFmtId="0" fontId="12" fillId="3" borderId="0" applyNumberFormat="0" applyBorder="0" applyAlignment="0" applyProtection="0"/>
    <xf numFmtId="0" fontId="12" fillId="9" borderId="0" applyNumberFormat="0" applyBorder="0" applyAlignment="0" applyProtection="0"/>
    <xf numFmtId="0" fontId="12" fillId="4" borderId="0" applyNumberFormat="0" applyBorder="0" applyAlignment="0" applyProtection="0"/>
    <xf numFmtId="0" fontId="12" fillId="10" borderId="0" applyNumberFormat="0" applyBorder="0" applyAlignment="0" applyProtection="0"/>
    <xf numFmtId="0" fontId="12" fillId="5" borderId="0" applyNumberFormat="0" applyBorder="0" applyAlignment="0" applyProtection="0"/>
    <xf numFmtId="0" fontId="12" fillId="11" borderId="0" applyNumberFormat="0" applyBorder="0" applyAlignment="0" applyProtection="0"/>
    <xf numFmtId="0" fontId="12" fillId="6" borderId="0" applyNumberFormat="0" applyBorder="0" applyAlignment="0" applyProtection="0"/>
    <xf numFmtId="0" fontId="12" fillId="12" borderId="0" applyNumberFormat="0" applyBorder="0" applyAlignment="0" applyProtection="0"/>
    <xf numFmtId="0" fontId="12" fillId="7" borderId="0" applyNumberFormat="0" applyBorder="0" applyAlignment="0" applyProtection="0"/>
    <xf numFmtId="0" fontId="12" fillId="13" borderId="0" applyNumberFormat="0" applyBorder="0" applyAlignment="0" applyProtection="0"/>
    <xf numFmtId="0" fontId="11" fillId="0" borderId="0"/>
    <xf numFmtId="0" fontId="11" fillId="31" borderId="17" applyNumberFormat="0" applyFont="0" applyAlignment="0" applyProtection="0"/>
    <xf numFmtId="0" fontId="11" fillId="2" borderId="0" applyNumberFormat="0" applyBorder="0" applyAlignment="0" applyProtection="0"/>
    <xf numFmtId="0" fontId="11" fillId="8" borderId="0" applyNumberFormat="0" applyBorder="0" applyAlignment="0" applyProtection="0"/>
    <xf numFmtId="0" fontId="11" fillId="3" borderId="0" applyNumberFormat="0" applyBorder="0" applyAlignment="0" applyProtection="0"/>
    <xf numFmtId="0" fontId="11" fillId="9" borderId="0" applyNumberFormat="0" applyBorder="0" applyAlignment="0" applyProtection="0"/>
    <xf numFmtId="0" fontId="11" fillId="4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11" borderId="0" applyNumberFormat="0" applyBorder="0" applyAlignment="0" applyProtection="0"/>
    <xf numFmtId="0" fontId="11" fillId="6" borderId="0" applyNumberFormat="0" applyBorder="0" applyAlignment="0" applyProtection="0"/>
    <xf numFmtId="0" fontId="11" fillId="12" borderId="0" applyNumberFormat="0" applyBorder="0" applyAlignment="0" applyProtection="0"/>
    <xf numFmtId="0" fontId="11" fillId="7" borderId="0" applyNumberFormat="0" applyBorder="0" applyAlignment="0" applyProtection="0"/>
    <xf numFmtId="0" fontId="11" fillId="13" borderId="0" applyNumberFormat="0" applyBorder="0" applyAlignment="0" applyProtection="0"/>
    <xf numFmtId="0" fontId="10" fillId="0" borderId="0"/>
    <xf numFmtId="0" fontId="10" fillId="31" borderId="17" applyNumberFormat="0" applyFont="0" applyAlignment="0" applyProtection="0"/>
    <xf numFmtId="0" fontId="10" fillId="2" borderId="0" applyNumberFormat="0" applyBorder="0" applyAlignment="0" applyProtection="0"/>
    <xf numFmtId="0" fontId="10" fillId="8" borderId="0" applyNumberFormat="0" applyBorder="0" applyAlignment="0" applyProtection="0"/>
    <xf numFmtId="0" fontId="10" fillId="3" borderId="0" applyNumberFormat="0" applyBorder="0" applyAlignment="0" applyProtection="0"/>
    <xf numFmtId="0" fontId="10" fillId="9" borderId="0" applyNumberFormat="0" applyBorder="0" applyAlignment="0" applyProtection="0"/>
    <xf numFmtId="0" fontId="10" fillId="4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11" borderId="0" applyNumberFormat="0" applyBorder="0" applyAlignment="0" applyProtection="0"/>
    <xf numFmtId="0" fontId="10" fillId="6" borderId="0" applyNumberFormat="0" applyBorder="0" applyAlignment="0" applyProtection="0"/>
    <xf numFmtId="0" fontId="10" fillId="12" borderId="0" applyNumberFormat="0" applyBorder="0" applyAlignment="0" applyProtection="0"/>
    <xf numFmtId="0" fontId="10" fillId="7" borderId="0" applyNumberFormat="0" applyBorder="0" applyAlignment="0" applyProtection="0"/>
    <xf numFmtId="0" fontId="10" fillId="13" borderId="0" applyNumberFormat="0" applyBorder="0" applyAlignment="0" applyProtection="0"/>
    <xf numFmtId="0" fontId="9" fillId="0" borderId="0"/>
    <xf numFmtId="0" fontId="9" fillId="31" borderId="17" applyNumberFormat="0" applyFont="0" applyAlignment="0" applyProtection="0"/>
    <xf numFmtId="0" fontId="9" fillId="2" borderId="0" applyNumberFormat="0" applyBorder="0" applyAlignment="0" applyProtection="0"/>
    <xf numFmtId="0" fontId="9" fillId="8" borderId="0" applyNumberFormat="0" applyBorder="0" applyAlignment="0" applyProtection="0"/>
    <xf numFmtId="0" fontId="9" fillId="3" borderId="0" applyNumberFormat="0" applyBorder="0" applyAlignment="0" applyProtection="0"/>
    <xf numFmtId="0" fontId="9" fillId="9" borderId="0" applyNumberFormat="0" applyBorder="0" applyAlignment="0" applyProtection="0"/>
    <xf numFmtId="0" fontId="9" fillId="4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11" borderId="0" applyNumberFormat="0" applyBorder="0" applyAlignment="0" applyProtection="0"/>
    <xf numFmtId="0" fontId="9" fillId="6" borderId="0" applyNumberFormat="0" applyBorder="0" applyAlignment="0" applyProtection="0"/>
    <xf numFmtId="0" fontId="9" fillId="12" borderId="0" applyNumberFormat="0" applyBorder="0" applyAlignment="0" applyProtection="0"/>
    <xf numFmtId="0" fontId="9" fillId="7" borderId="0" applyNumberFormat="0" applyBorder="0" applyAlignment="0" applyProtection="0"/>
    <xf numFmtId="0" fontId="9" fillId="13" borderId="0" applyNumberFormat="0" applyBorder="0" applyAlignment="0" applyProtection="0"/>
    <xf numFmtId="0" fontId="8" fillId="0" borderId="0"/>
    <xf numFmtId="0" fontId="8" fillId="31" borderId="17" applyNumberFormat="0" applyFont="0" applyAlignment="0" applyProtection="0"/>
    <xf numFmtId="0" fontId="8" fillId="2" borderId="0" applyNumberFormat="0" applyBorder="0" applyAlignment="0" applyProtection="0"/>
    <xf numFmtId="0" fontId="8" fillId="8" borderId="0" applyNumberFormat="0" applyBorder="0" applyAlignment="0" applyProtection="0"/>
    <xf numFmtId="0" fontId="8" fillId="3" borderId="0" applyNumberFormat="0" applyBorder="0" applyAlignment="0" applyProtection="0"/>
    <xf numFmtId="0" fontId="8" fillId="9" borderId="0" applyNumberFormat="0" applyBorder="0" applyAlignment="0" applyProtection="0"/>
    <xf numFmtId="0" fontId="8" fillId="4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11" borderId="0" applyNumberFormat="0" applyBorder="0" applyAlignment="0" applyProtection="0"/>
    <xf numFmtId="0" fontId="8" fillId="6" borderId="0" applyNumberFormat="0" applyBorder="0" applyAlignment="0" applyProtection="0"/>
    <xf numFmtId="0" fontId="8" fillId="12" borderId="0" applyNumberFormat="0" applyBorder="0" applyAlignment="0" applyProtection="0"/>
    <xf numFmtId="0" fontId="8" fillId="7" borderId="0" applyNumberFormat="0" applyBorder="0" applyAlignment="0" applyProtection="0"/>
    <xf numFmtId="0" fontId="8" fillId="13" borderId="0" applyNumberFormat="0" applyBorder="0" applyAlignment="0" applyProtection="0"/>
    <xf numFmtId="0" fontId="61" fillId="0" borderId="0"/>
    <xf numFmtId="0" fontId="8" fillId="0" borderId="0"/>
    <xf numFmtId="0" fontId="8" fillId="0" borderId="0"/>
    <xf numFmtId="0" fontId="8" fillId="31" borderId="17" applyNumberFormat="0" applyFont="0" applyAlignment="0" applyProtection="0"/>
    <xf numFmtId="0" fontId="8" fillId="0" borderId="0"/>
    <xf numFmtId="9" fontId="61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31" borderId="17" applyNumberFormat="0" applyFont="0" applyAlignment="0" applyProtection="0"/>
    <xf numFmtId="0" fontId="8" fillId="2" borderId="0" applyNumberFormat="0" applyBorder="0" applyAlignment="0" applyProtection="0"/>
    <xf numFmtId="0" fontId="8" fillId="8" borderId="0" applyNumberFormat="0" applyBorder="0" applyAlignment="0" applyProtection="0"/>
    <xf numFmtId="0" fontId="8" fillId="3" borderId="0" applyNumberFormat="0" applyBorder="0" applyAlignment="0" applyProtection="0"/>
    <xf numFmtId="0" fontId="8" fillId="9" borderId="0" applyNumberFormat="0" applyBorder="0" applyAlignment="0" applyProtection="0"/>
    <xf numFmtId="0" fontId="8" fillId="4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11" borderId="0" applyNumberFormat="0" applyBorder="0" applyAlignment="0" applyProtection="0"/>
    <xf numFmtId="0" fontId="8" fillId="6" borderId="0" applyNumberFormat="0" applyBorder="0" applyAlignment="0" applyProtection="0"/>
    <xf numFmtId="0" fontId="8" fillId="12" borderId="0" applyNumberFormat="0" applyBorder="0" applyAlignment="0" applyProtection="0"/>
    <xf numFmtId="0" fontId="8" fillId="7" borderId="0" applyNumberFormat="0" applyBorder="0" applyAlignment="0" applyProtection="0"/>
    <xf numFmtId="0" fontId="8" fillId="13" borderId="0" applyNumberFormat="0" applyBorder="0" applyAlignment="0" applyProtection="0"/>
    <xf numFmtId="0" fontId="8" fillId="0" borderId="0"/>
    <xf numFmtId="0" fontId="8" fillId="31" borderId="17" applyNumberFormat="0" applyFont="0" applyAlignment="0" applyProtection="0"/>
    <xf numFmtId="0" fontId="8" fillId="2" borderId="0" applyNumberFormat="0" applyBorder="0" applyAlignment="0" applyProtection="0"/>
    <xf numFmtId="0" fontId="8" fillId="8" borderId="0" applyNumberFormat="0" applyBorder="0" applyAlignment="0" applyProtection="0"/>
    <xf numFmtId="0" fontId="8" fillId="3" borderId="0" applyNumberFormat="0" applyBorder="0" applyAlignment="0" applyProtection="0"/>
    <xf numFmtId="0" fontId="8" fillId="9" borderId="0" applyNumberFormat="0" applyBorder="0" applyAlignment="0" applyProtection="0"/>
    <xf numFmtId="0" fontId="8" fillId="4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11" borderId="0" applyNumberFormat="0" applyBorder="0" applyAlignment="0" applyProtection="0"/>
    <xf numFmtId="0" fontId="8" fillId="6" borderId="0" applyNumberFormat="0" applyBorder="0" applyAlignment="0" applyProtection="0"/>
    <xf numFmtId="0" fontId="8" fillId="12" borderId="0" applyNumberFormat="0" applyBorder="0" applyAlignment="0" applyProtection="0"/>
    <xf numFmtId="0" fontId="8" fillId="7" borderId="0" applyNumberFormat="0" applyBorder="0" applyAlignment="0" applyProtection="0"/>
    <xf numFmtId="0" fontId="8" fillId="13" borderId="0" applyNumberFormat="0" applyBorder="0" applyAlignment="0" applyProtection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0" borderId="0"/>
    <xf numFmtId="0" fontId="8" fillId="0" borderId="0"/>
    <xf numFmtId="0" fontId="8" fillId="31" borderId="17" applyNumberFormat="0" applyFont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31" borderId="17" applyNumberFormat="0" applyFont="0" applyAlignment="0" applyProtection="0"/>
    <xf numFmtId="0" fontId="8" fillId="2" borderId="0" applyNumberFormat="0" applyBorder="0" applyAlignment="0" applyProtection="0"/>
    <xf numFmtId="0" fontId="8" fillId="8" borderId="0" applyNumberFormat="0" applyBorder="0" applyAlignment="0" applyProtection="0"/>
    <xf numFmtId="0" fontId="8" fillId="3" borderId="0" applyNumberFormat="0" applyBorder="0" applyAlignment="0" applyProtection="0"/>
    <xf numFmtId="0" fontId="8" fillId="9" borderId="0" applyNumberFormat="0" applyBorder="0" applyAlignment="0" applyProtection="0"/>
    <xf numFmtId="0" fontId="8" fillId="4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11" borderId="0" applyNumberFormat="0" applyBorder="0" applyAlignment="0" applyProtection="0"/>
    <xf numFmtId="0" fontId="8" fillId="6" borderId="0" applyNumberFormat="0" applyBorder="0" applyAlignment="0" applyProtection="0"/>
    <xf numFmtId="0" fontId="8" fillId="12" borderId="0" applyNumberFormat="0" applyBorder="0" applyAlignment="0" applyProtection="0"/>
    <xf numFmtId="0" fontId="8" fillId="7" borderId="0" applyNumberFormat="0" applyBorder="0" applyAlignment="0" applyProtection="0"/>
    <xf numFmtId="0" fontId="8" fillId="13" borderId="0" applyNumberFormat="0" applyBorder="0" applyAlignment="0" applyProtection="0"/>
    <xf numFmtId="0" fontId="8" fillId="0" borderId="0"/>
    <xf numFmtId="0" fontId="8" fillId="31" borderId="17" applyNumberFormat="0" applyFont="0" applyAlignment="0" applyProtection="0"/>
    <xf numFmtId="0" fontId="8" fillId="2" borderId="0" applyNumberFormat="0" applyBorder="0" applyAlignment="0" applyProtection="0"/>
    <xf numFmtId="0" fontId="8" fillId="8" borderId="0" applyNumberFormat="0" applyBorder="0" applyAlignment="0" applyProtection="0"/>
    <xf numFmtId="0" fontId="8" fillId="3" borderId="0" applyNumberFormat="0" applyBorder="0" applyAlignment="0" applyProtection="0"/>
    <xf numFmtId="0" fontId="8" fillId="9" borderId="0" applyNumberFormat="0" applyBorder="0" applyAlignment="0" applyProtection="0"/>
    <xf numFmtId="0" fontId="8" fillId="4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11" borderId="0" applyNumberFormat="0" applyBorder="0" applyAlignment="0" applyProtection="0"/>
    <xf numFmtId="0" fontId="8" fillId="6" borderId="0" applyNumberFormat="0" applyBorder="0" applyAlignment="0" applyProtection="0"/>
    <xf numFmtId="0" fontId="8" fillId="12" borderId="0" applyNumberFormat="0" applyBorder="0" applyAlignment="0" applyProtection="0"/>
    <xf numFmtId="0" fontId="8" fillId="7" borderId="0" applyNumberFormat="0" applyBorder="0" applyAlignment="0" applyProtection="0"/>
    <xf numFmtId="0" fontId="8" fillId="13" borderId="0" applyNumberFormat="0" applyBorder="0" applyAlignment="0" applyProtection="0"/>
    <xf numFmtId="0" fontId="8" fillId="0" borderId="0"/>
    <xf numFmtId="0" fontId="8" fillId="31" borderId="17" applyNumberFormat="0" applyFont="0" applyAlignment="0" applyProtection="0"/>
    <xf numFmtId="0" fontId="8" fillId="2" borderId="0" applyNumberFormat="0" applyBorder="0" applyAlignment="0" applyProtection="0"/>
    <xf numFmtId="0" fontId="8" fillId="8" borderId="0" applyNumberFormat="0" applyBorder="0" applyAlignment="0" applyProtection="0"/>
    <xf numFmtId="0" fontId="8" fillId="3" borderId="0" applyNumberFormat="0" applyBorder="0" applyAlignment="0" applyProtection="0"/>
    <xf numFmtId="0" fontId="8" fillId="9" borderId="0" applyNumberFormat="0" applyBorder="0" applyAlignment="0" applyProtection="0"/>
    <xf numFmtId="0" fontId="8" fillId="4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11" borderId="0" applyNumberFormat="0" applyBorder="0" applyAlignment="0" applyProtection="0"/>
    <xf numFmtId="0" fontId="8" fillId="6" borderId="0" applyNumberFormat="0" applyBorder="0" applyAlignment="0" applyProtection="0"/>
    <xf numFmtId="0" fontId="8" fillId="12" borderId="0" applyNumberFormat="0" applyBorder="0" applyAlignment="0" applyProtection="0"/>
    <xf numFmtId="0" fontId="8" fillId="7" borderId="0" applyNumberFormat="0" applyBorder="0" applyAlignment="0" applyProtection="0"/>
    <xf numFmtId="0" fontId="8" fillId="13" borderId="0" applyNumberFormat="0" applyBorder="0" applyAlignment="0" applyProtection="0"/>
    <xf numFmtId="0" fontId="8" fillId="0" borderId="0"/>
    <xf numFmtId="0" fontId="8" fillId="0" borderId="0"/>
    <xf numFmtId="0" fontId="8" fillId="31" borderId="17" applyNumberFormat="0" applyFont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31" borderId="17" applyNumberFormat="0" applyFont="0" applyAlignment="0" applyProtection="0"/>
    <xf numFmtId="0" fontId="8" fillId="2" borderId="0" applyNumberFormat="0" applyBorder="0" applyAlignment="0" applyProtection="0"/>
    <xf numFmtId="0" fontId="8" fillId="8" borderId="0" applyNumberFormat="0" applyBorder="0" applyAlignment="0" applyProtection="0"/>
    <xf numFmtId="0" fontId="8" fillId="3" borderId="0" applyNumberFormat="0" applyBorder="0" applyAlignment="0" applyProtection="0"/>
    <xf numFmtId="0" fontId="8" fillId="9" borderId="0" applyNumberFormat="0" applyBorder="0" applyAlignment="0" applyProtection="0"/>
    <xf numFmtId="0" fontId="8" fillId="4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11" borderId="0" applyNumberFormat="0" applyBorder="0" applyAlignment="0" applyProtection="0"/>
    <xf numFmtId="0" fontId="8" fillId="6" borderId="0" applyNumberFormat="0" applyBorder="0" applyAlignment="0" applyProtection="0"/>
    <xf numFmtId="0" fontId="8" fillId="12" borderId="0" applyNumberFormat="0" applyBorder="0" applyAlignment="0" applyProtection="0"/>
    <xf numFmtId="0" fontId="8" fillId="7" borderId="0" applyNumberFormat="0" applyBorder="0" applyAlignment="0" applyProtection="0"/>
    <xf numFmtId="0" fontId="8" fillId="13" borderId="0" applyNumberFormat="0" applyBorder="0" applyAlignment="0" applyProtection="0"/>
    <xf numFmtId="0" fontId="8" fillId="0" borderId="0"/>
    <xf numFmtId="0" fontId="8" fillId="31" borderId="17" applyNumberFormat="0" applyFont="0" applyAlignment="0" applyProtection="0"/>
    <xf numFmtId="0" fontId="8" fillId="2" borderId="0" applyNumberFormat="0" applyBorder="0" applyAlignment="0" applyProtection="0"/>
    <xf numFmtId="0" fontId="8" fillId="8" borderId="0" applyNumberFormat="0" applyBorder="0" applyAlignment="0" applyProtection="0"/>
    <xf numFmtId="0" fontId="8" fillId="3" borderId="0" applyNumberFormat="0" applyBorder="0" applyAlignment="0" applyProtection="0"/>
    <xf numFmtId="0" fontId="8" fillId="9" borderId="0" applyNumberFormat="0" applyBorder="0" applyAlignment="0" applyProtection="0"/>
    <xf numFmtId="0" fontId="8" fillId="4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11" borderId="0" applyNumberFormat="0" applyBorder="0" applyAlignment="0" applyProtection="0"/>
    <xf numFmtId="0" fontId="8" fillId="6" borderId="0" applyNumberFormat="0" applyBorder="0" applyAlignment="0" applyProtection="0"/>
    <xf numFmtId="0" fontId="8" fillId="12" borderId="0" applyNumberFormat="0" applyBorder="0" applyAlignment="0" applyProtection="0"/>
    <xf numFmtId="0" fontId="8" fillId="7" borderId="0" applyNumberFormat="0" applyBorder="0" applyAlignment="0" applyProtection="0"/>
    <xf numFmtId="0" fontId="8" fillId="13" borderId="0" applyNumberFormat="0" applyBorder="0" applyAlignment="0" applyProtection="0"/>
    <xf numFmtId="0" fontId="8" fillId="0" borderId="0"/>
    <xf numFmtId="0" fontId="8" fillId="31" borderId="17" applyNumberFormat="0" applyFont="0" applyAlignment="0" applyProtection="0"/>
    <xf numFmtId="0" fontId="8" fillId="2" borderId="0" applyNumberFormat="0" applyBorder="0" applyAlignment="0" applyProtection="0"/>
    <xf numFmtId="0" fontId="8" fillId="8" borderId="0" applyNumberFormat="0" applyBorder="0" applyAlignment="0" applyProtection="0"/>
    <xf numFmtId="0" fontId="8" fillId="3" borderId="0" applyNumberFormat="0" applyBorder="0" applyAlignment="0" applyProtection="0"/>
    <xf numFmtId="0" fontId="8" fillId="9" borderId="0" applyNumberFormat="0" applyBorder="0" applyAlignment="0" applyProtection="0"/>
    <xf numFmtId="0" fontId="8" fillId="4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11" borderId="0" applyNumberFormat="0" applyBorder="0" applyAlignment="0" applyProtection="0"/>
    <xf numFmtId="0" fontId="8" fillId="6" borderId="0" applyNumberFormat="0" applyBorder="0" applyAlignment="0" applyProtection="0"/>
    <xf numFmtId="0" fontId="8" fillId="12" borderId="0" applyNumberFormat="0" applyBorder="0" applyAlignment="0" applyProtection="0"/>
    <xf numFmtId="0" fontId="8" fillId="7" borderId="0" applyNumberFormat="0" applyBorder="0" applyAlignment="0" applyProtection="0"/>
    <xf numFmtId="0" fontId="8" fillId="13" borderId="0" applyNumberFormat="0" applyBorder="0" applyAlignment="0" applyProtection="0"/>
    <xf numFmtId="0" fontId="8" fillId="0" borderId="0"/>
    <xf numFmtId="0" fontId="8" fillId="31" borderId="17" applyNumberFormat="0" applyFont="0" applyAlignment="0" applyProtection="0"/>
    <xf numFmtId="0" fontId="8" fillId="2" borderId="0" applyNumberFormat="0" applyBorder="0" applyAlignment="0" applyProtection="0"/>
    <xf numFmtId="0" fontId="8" fillId="8" borderId="0" applyNumberFormat="0" applyBorder="0" applyAlignment="0" applyProtection="0"/>
    <xf numFmtId="0" fontId="8" fillId="3" borderId="0" applyNumberFormat="0" applyBorder="0" applyAlignment="0" applyProtection="0"/>
    <xf numFmtId="0" fontId="8" fillId="9" borderId="0" applyNumberFormat="0" applyBorder="0" applyAlignment="0" applyProtection="0"/>
    <xf numFmtId="0" fontId="8" fillId="4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11" borderId="0" applyNumberFormat="0" applyBorder="0" applyAlignment="0" applyProtection="0"/>
    <xf numFmtId="0" fontId="8" fillId="6" borderId="0" applyNumberFormat="0" applyBorder="0" applyAlignment="0" applyProtection="0"/>
    <xf numFmtId="0" fontId="8" fillId="12" borderId="0" applyNumberFormat="0" applyBorder="0" applyAlignment="0" applyProtection="0"/>
    <xf numFmtId="0" fontId="8" fillId="7" borderId="0" applyNumberFormat="0" applyBorder="0" applyAlignment="0" applyProtection="0"/>
    <xf numFmtId="0" fontId="8" fillId="13" borderId="0" applyNumberFormat="0" applyBorder="0" applyAlignment="0" applyProtection="0"/>
    <xf numFmtId="0" fontId="8" fillId="0" borderId="0"/>
    <xf numFmtId="0" fontId="8" fillId="31" borderId="17" applyNumberFormat="0" applyFont="0" applyAlignment="0" applyProtection="0"/>
    <xf numFmtId="0" fontId="8" fillId="2" borderId="0" applyNumberFormat="0" applyBorder="0" applyAlignment="0" applyProtection="0"/>
    <xf numFmtId="0" fontId="8" fillId="8" borderId="0" applyNumberFormat="0" applyBorder="0" applyAlignment="0" applyProtection="0"/>
    <xf numFmtId="0" fontId="8" fillId="3" borderId="0" applyNumberFormat="0" applyBorder="0" applyAlignment="0" applyProtection="0"/>
    <xf numFmtId="0" fontId="8" fillId="9" borderId="0" applyNumberFormat="0" applyBorder="0" applyAlignment="0" applyProtection="0"/>
    <xf numFmtId="0" fontId="8" fillId="4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11" borderId="0" applyNumberFormat="0" applyBorder="0" applyAlignment="0" applyProtection="0"/>
    <xf numFmtId="0" fontId="8" fillId="6" borderId="0" applyNumberFormat="0" applyBorder="0" applyAlignment="0" applyProtection="0"/>
    <xf numFmtId="0" fontId="8" fillId="12" borderId="0" applyNumberFormat="0" applyBorder="0" applyAlignment="0" applyProtection="0"/>
    <xf numFmtId="0" fontId="8" fillId="7" borderId="0" applyNumberFormat="0" applyBorder="0" applyAlignment="0" applyProtection="0"/>
    <xf numFmtId="0" fontId="8" fillId="13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0" borderId="0"/>
    <xf numFmtId="0" fontId="25" fillId="64" borderId="44" applyNumberFormat="0" applyFont="0" applyAlignment="0" applyProtection="0"/>
    <xf numFmtId="0" fontId="8" fillId="0" borderId="0"/>
    <xf numFmtId="0" fontId="8" fillId="31" borderId="17" applyNumberFormat="0" applyFont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31" borderId="17" applyNumberFormat="0" applyFont="0" applyAlignment="0" applyProtection="0"/>
    <xf numFmtId="0" fontId="8" fillId="2" borderId="0" applyNumberFormat="0" applyBorder="0" applyAlignment="0" applyProtection="0"/>
    <xf numFmtId="0" fontId="8" fillId="8" borderId="0" applyNumberFormat="0" applyBorder="0" applyAlignment="0" applyProtection="0"/>
    <xf numFmtId="0" fontId="8" fillId="3" borderId="0" applyNumberFormat="0" applyBorder="0" applyAlignment="0" applyProtection="0"/>
    <xf numFmtId="0" fontId="8" fillId="9" borderId="0" applyNumberFormat="0" applyBorder="0" applyAlignment="0" applyProtection="0"/>
    <xf numFmtId="0" fontId="8" fillId="4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11" borderId="0" applyNumberFormat="0" applyBorder="0" applyAlignment="0" applyProtection="0"/>
    <xf numFmtId="0" fontId="8" fillId="6" borderId="0" applyNumberFormat="0" applyBorder="0" applyAlignment="0" applyProtection="0"/>
    <xf numFmtId="0" fontId="8" fillId="12" borderId="0" applyNumberFormat="0" applyBorder="0" applyAlignment="0" applyProtection="0"/>
    <xf numFmtId="0" fontId="8" fillId="7" borderId="0" applyNumberFormat="0" applyBorder="0" applyAlignment="0" applyProtection="0"/>
    <xf numFmtId="0" fontId="8" fillId="13" borderId="0" applyNumberFormat="0" applyBorder="0" applyAlignment="0" applyProtection="0"/>
    <xf numFmtId="0" fontId="8" fillId="0" borderId="0"/>
    <xf numFmtId="0" fontId="8" fillId="31" borderId="17" applyNumberFormat="0" applyFont="0" applyAlignment="0" applyProtection="0"/>
    <xf numFmtId="0" fontId="8" fillId="2" borderId="0" applyNumberFormat="0" applyBorder="0" applyAlignment="0" applyProtection="0"/>
    <xf numFmtId="0" fontId="8" fillId="8" borderId="0" applyNumberFormat="0" applyBorder="0" applyAlignment="0" applyProtection="0"/>
    <xf numFmtId="0" fontId="8" fillId="3" borderId="0" applyNumberFormat="0" applyBorder="0" applyAlignment="0" applyProtection="0"/>
    <xf numFmtId="0" fontId="8" fillId="9" borderId="0" applyNumberFormat="0" applyBorder="0" applyAlignment="0" applyProtection="0"/>
    <xf numFmtId="0" fontId="8" fillId="4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11" borderId="0" applyNumberFormat="0" applyBorder="0" applyAlignment="0" applyProtection="0"/>
    <xf numFmtId="0" fontId="8" fillId="6" borderId="0" applyNumberFormat="0" applyBorder="0" applyAlignment="0" applyProtection="0"/>
    <xf numFmtId="0" fontId="8" fillId="12" borderId="0" applyNumberFormat="0" applyBorder="0" applyAlignment="0" applyProtection="0"/>
    <xf numFmtId="0" fontId="8" fillId="7" borderId="0" applyNumberFormat="0" applyBorder="0" applyAlignment="0" applyProtection="0"/>
    <xf numFmtId="0" fontId="8" fillId="13" borderId="0" applyNumberFormat="0" applyBorder="0" applyAlignment="0" applyProtection="0"/>
    <xf numFmtId="0" fontId="8" fillId="0" borderId="0"/>
    <xf numFmtId="0" fontId="95" fillId="0" borderId="43" applyNumberFormat="0" applyFill="0" applyAlignment="0" applyProtection="0"/>
    <xf numFmtId="0" fontId="8" fillId="31" borderId="17" applyNumberFormat="0" applyFont="0" applyAlignment="0" applyProtection="0"/>
    <xf numFmtId="0" fontId="8" fillId="2" borderId="0" applyNumberFormat="0" applyBorder="0" applyAlignment="0" applyProtection="0"/>
    <xf numFmtId="0" fontId="8" fillId="8" borderId="0" applyNumberFormat="0" applyBorder="0" applyAlignment="0" applyProtection="0"/>
    <xf numFmtId="0" fontId="8" fillId="3" borderId="0" applyNumberFormat="0" applyBorder="0" applyAlignment="0" applyProtection="0"/>
    <xf numFmtId="0" fontId="8" fillId="9" borderId="0" applyNumberFormat="0" applyBorder="0" applyAlignment="0" applyProtection="0"/>
    <xf numFmtId="0" fontId="8" fillId="4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11" borderId="0" applyNumberFormat="0" applyBorder="0" applyAlignment="0" applyProtection="0"/>
    <xf numFmtId="0" fontId="8" fillId="6" borderId="0" applyNumberFormat="0" applyBorder="0" applyAlignment="0" applyProtection="0"/>
    <xf numFmtId="0" fontId="8" fillId="12" borderId="0" applyNumberFormat="0" applyBorder="0" applyAlignment="0" applyProtection="0"/>
    <xf numFmtId="0" fontId="8" fillId="7" borderId="0" applyNumberFormat="0" applyBorder="0" applyAlignment="0" applyProtection="0"/>
    <xf numFmtId="0" fontId="8" fillId="13" borderId="0" applyNumberFormat="0" applyBorder="0" applyAlignment="0" applyProtection="0"/>
    <xf numFmtId="0" fontId="25" fillId="64" borderId="44" applyNumberFormat="0" applyFont="0" applyAlignment="0" applyProtection="0"/>
    <xf numFmtId="0" fontId="95" fillId="0" borderId="43" applyNumberFormat="0" applyFill="0" applyAlignment="0" applyProtection="0"/>
    <xf numFmtId="0" fontId="90" fillId="61" borderId="42" applyNumberFormat="0" applyAlignment="0" applyProtection="0"/>
    <xf numFmtId="0" fontId="8" fillId="0" borderId="0"/>
    <xf numFmtId="0" fontId="8" fillId="0" borderId="0"/>
    <xf numFmtId="0" fontId="8" fillId="31" borderId="17" applyNumberFormat="0" applyFont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31" borderId="17" applyNumberFormat="0" applyFont="0" applyAlignment="0" applyProtection="0"/>
    <xf numFmtId="0" fontId="8" fillId="2" borderId="0" applyNumberFormat="0" applyBorder="0" applyAlignment="0" applyProtection="0"/>
    <xf numFmtId="0" fontId="8" fillId="8" borderId="0" applyNumberFormat="0" applyBorder="0" applyAlignment="0" applyProtection="0"/>
    <xf numFmtId="0" fontId="8" fillId="3" borderId="0" applyNumberFormat="0" applyBorder="0" applyAlignment="0" applyProtection="0"/>
    <xf numFmtId="0" fontId="8" fillId="9" borderId="0" applyNumberFormat="0" applyBorder="0" applyAlignment="0" applyProtection="0"/>
    <xf numFmtId="0" fontId="8" fillId="4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11" borderId="0" applyNumberFormat="0" applyBorder="0" applyAlignment="0" applyProtection="0"/>
    <xf numFmtId="0" fontId="8" fillId="6" borderId="0" applyNumberFormat="0" applyBorder="0" applyAlignment="0" applyProtection="0"/>
    <xf numFmtId="0" fontId="8" fillId="12" borderId="0" applyNumberFormat="0" applyBorder="0" applyAlignment="0" applyProtection="0"/>
    <xf numFmtId="0" fontId="8" fillId="7" borderId="0" applyNumberFormat="0" applyBorder="0" applyAlignment="0" applyProtection="0"/>
    <xf numFmtId="0" fontId="8" fillId="13" borderId="0" applyNumberFormat="0" applyBorder="0" applyAlignment="0" applyProtection="0"/>
    <xf numFmtId="0" fontId="8" fillId="0" borderId="0"/>
    <xf numFmtId="0" fontId="8" fillId="31" borderId="17" applyNumberFormat="0" applyFont="0" applyAlignment="0" applyProtection="0"/>
    <xf numFmtId="0" fontId="8" fillId="2" borderId="0" applyNumberFormat="0" applyBorder="0" applyAlignment="0" applyProtection="0"/>
    <xf numFmtId="0" fontId="8" fillId="8" borderId="0" applyNumberFormat="0" applyBorder="0" applyAlignment="0" applyProtection="0"/>
    <xf numFmtId="0" fontId="8" fillId="3" borderId="0" applyNumberFormat="0" applyBorder="0" applyAlignment="0" applyProtection="0"/>
    <xf numFmtId="0" fontId="8" fillId="9" borderId="0" applyNumberFormat="0" applyBorder="0" applyAlignment="0" applyProtection="0"/>
    <xf numFmtId="0" fontId="8" fillId="4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11" borderId="0" applyNumberFormat="0" applyBorder="0" applyAlignment="0" applyProtection="0"/>
    <xf numFmtId="0" fontId="8" fillId="6" borderId="0" applyNumberFormat="0" applyBorder="0" applyAlignment="0" applyProtection="0"/>
    <xf numFmtId="0" fontId="8" fillId="12" borderId="0" applyNumberFormat="0" applyBorder="0" applyAlignment="0" applyProtection="0"/>
    <xf numFmtId="0" fontId="8" fillId="7" borderId="0" applyNumberFormat="0" applyBorder="0" applyAlignment="0" applyProtection="0"/>
    <xf numFmtId="0" fontId="8" fillId="13" borderId="0" applyNumberFormat="0" applyBorder="0" applyAlignment="0" applyProtection="0"/>
    <xf numFmtId="0" fontId="8" fillId="0" borderId="0"/>
    <xf numFmtId="0" fontId="8" fillId="31" borderId="17" applyNumberFormat="0" applyFont="0" applyAlignment="0" applyProtection="0"/>
    <xf numFmtId="0" fontId="8" fillId="2" borderId="0" applyNumberFormat="0" applyBorder="0" applyAlignment="0" applyProtection="0"/>
    <xf numFmtId="0" fontId="8" fillId="8" borderId="0" applyNumberFormat="0" applyBorder="0" applyAlignment="0" applyProtection="0"/>
    <xf numFmtId="0" fontId="8" fillId="3" borderId="0" applyNumberFormat="0" applyBorder="0" applyAlignment="0" applyProtection="0"/>
    <xf numFmtId="0" fontId="8" fillId="9" borderId="0" applyNumberFormat="0" applyBorder="0" applyAlignment="0" applyProtection="0"/>
    <xf numFmtId="0" fontId="8" fillId="4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11" borderId="0" applyNumberFormat="0" applyBorder="0" applyAlignment="0" applyProtection="0"/>
    <xf numFmtId="0" fontId="8" fillId="6" borderId="0" applyNumberFormat="0" applyBorder="0" applyAlignment="0" applyProtection="0"/>
    <xf numFmtId="0" fontId="8" fillId="12" borderId="0" applyNumberFormat="0" applyBorder="0" applyAlignment="0" applyProtection="0"/>
    <xf numFmtId="0" fontId="8" fillId="7" borderId="0" applyNumberFormat="0" applyBorder="0" applyAlignment="0" applyProtection="0"/>
    <xf numFmtId="0" fontId="8" fillId="13" borderId="0" applyNumberFormat="0" applyBorder="0" applyAlignment="0" applyProtection="0"/>
    <xf numFmtId="0" fontId="8" fillId="0" borderId="0"/>
    <xf numFmtId="0" fontId="8" fillId="31" borderId="17" applyNumberFormat="0" applyFont="0" applyAlignment="0" applyProtection="0"/>
    <xf numFmtId="0" fontId="8" fillId="2" borderId="0" applyNumberFormat="0" applyBorder="0" applyAlignment="0" applyProtection="0"/>
    <xf numFmtId="0" fontId="8" fillId="8" borderId="0" applyNumberFormat="0" applyBorder="0" applyAlignment="0" applyProtection="0"/>
    <xf numFmtId="0" fontId="8" fillId="3" borderId="0" applyNumberFormat="0" applyBorder="0" applyAlignment="0" applyProtection="0"/>
    <xf numFmtId="0" fontId="8" fillId="9" borderId="0" applyNumberFormat="0" applyBorder="0" applyAlignment="0" applyProtection="0"/>
    <xf numFmtId="0" fontId="8" fillId="4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11" borderId="0" applyNumberFormat="0" applyBorder="0" applyAlignment="0" applyProtection="0"/>
    <xf numFmtId="0" fontId="8" fillId="6" borderId="0" applyNumberFormat="0" applyBorder="0" applyAlignment="0" applyProtection="0"/>
    <xf numFmtId="0" fontId="8" fillId="12" borderId="0" applyNumberFormat="0" applyBorder="0" applyAlignment="0" applyProtection="0"/>
    <xf numFmtId="0" fontId="8" fillId="7" borderId="0" applyNumberFormat="0" applyBorder="0" applyAlignment="0" applyProtection="0"/>
    <xf numFmtId="0" fontId="8" fillId="13" borderId="0" applyNumberFormat="0" applyBorder="0" applyAlignment="0" applyProtection="0"/>
    <xf numFmtId="0" fontId="8" fillId="0" borderId="0"/>
    <xf numFmtId="0" fontId="8" fillId="31" borderId="17" applyNumberFormat="0" applyFont="0" applyAlignment="0" applyProtection="0"/>
    <xf numFmtId="0" fontId="8" fillId="2" borderId="0" applyNumberFormat="0" applyBorder="0" applyAlignment="0" applyProtection="0"/>
    <xf numFmtId="0" fontId="8" fillId="8" borderId="0" applyNumberFormat="0" applyBorder="0" applyAlignment="0" applyProtection="0"/>
    <xf numFmtId="0" fontId="8" fillId="3" borderId="0" applyNumberFormat="0" applyBorder="0" applyAlignment="0" applyProtection="0"/>
    <xf numFmtId="0" fontId="8" fillId="9" borderId="0" applyNumberFormat="0" applyBorder="0" applyAlignment="0" applyProtection="0"/>
    <xf numFmtId="0" fontId="8" fillId="4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11" borderId="0" applyNumberFormat="0" applyBorder="0" applyAlignment="0" applyProtection="0"/>
    <xf numFmtId="0" fontId="8" fillId="6" borderId="0" applyNumberFormat="0" applyBorder="0" applyAlignment="0" applyProtection="0"/>
    <xf numFmtId="0" fontId="8" fillId="12" borderId="0" applyNumberFormat="0" applyBorder="0" applyAlignment="0" applyProtection="0"/>
    <xf numFmtId="0" fontId="8" fillId="7" borderId="0" applyNumberFormat="0" applyBorder="0" applyAlignment="0" applyProtection="0"/>
    <xf numFmtId="0" fontId="8" fillId="13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91" fillId="61" borderId="41" applyNumberFormat="0" applyAlignment="0" applyProtection="0"/>
    <xf numFmtId="0" fontId="90" fillId="61" borderId="42" applyNumberFormat="0" applyAlignment="0" applyProtection="0"/>
    <xf numFmtId="0" fontId="89" fillId="48" borderId="41" applyNumberFormat="0" applyAlignment="0" applyProtection="0"/>
    <xf numFmtId="0" fontId="91" fillId="61" borderId="41" applyNumberFormat="0" applyAlignment="0" applyProtection="0"/>
    <xf numFmtId="0" fontId="89" fillId="48" borderId="41" applyNumberFormat="0" applyAlignment="0" applyProtection="0"/>
    <xf numFmtId="0" fontId="8" fillId="0" borderId="0"/>
    <xf numFmtId="0" fontId="8" fillId="31" borderId="17" applyNumberFormat="0" applyFont="0" applyAlignment="0" applyProtection="0"/>
    <xf numFmtId="0" fontId="8" fillId="2" borderId="0" applyNumberFormat="0" applyBorder="0" applyAlignment="0" applyProtection="0"/>
    <xf numFmtId="0" fontId="8" fillId="8" borderId="0" applyNumberFormat="0" applyBorder="0" applyAlignment="0" applyProtection="0"/>
    <xf numFmtId="0" fontId="8" fillId="3" borderId="0" applyNumberFormat="0" applyBorder="0" applyAlignment="0" applyProtection="0"/>
    <xf numFmtId="0" fontId="8" fillId="9" borderId="0" applyNumberFormat="0" applyBorder="0" applyAlignment="0" applyProtection="0"/>
    <xf numFmtId="0" fontId="8" fillId="4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11" borderId="0" applyNumberFormat="0" applyBorder="0" applyAlignment="0" applyProtection="0"/>
    <xf numFmtId="0" fontId="8" fillId="6" borderId="0" applyNumberFormat="0" applyBorder="0" applyAlignment="0" applyProtection="0"/>
    <xf numFmtId="0" fontId="8" fillId="12" borderId="0" applyNumberFormat="0" applyBorder="0" applyAlignment="0" applyProtection="0"/>
    <xf numFmtId="0" fontId="8" fillId="7" borderId="0" applyNumberFormat="0" applyBorder="0" applyAlignment="0" applyProtection="0"/>
    <xf numFmtId="0" fontId="8" fillId="13" borderId="0" applyNumberFormat="0" applyBorder="0" applyAlignment="0" applyProtection="0"/>
    <xf numFmtId="0" fontId="8" fillId="0" borderId="0"/>
    <xf numFmtId="0" fontId="8" fillId="31" borderId="17" applyNumberFormat="0" applyFont="0" applyAlignment="0" applyProtection="0"/>
    <xf numFmtId="0" fontId="8" fillId="2" borderId="0" applyNumberFormat="0" applyBorder="0" applyAlignment="0" applyProtection="0"/>
    <xf numFmtId="0" fontId="8" fillId="8" borderId="0" applyNumberFormat="0" applyBorder="0" applyAlignment="0" applyProtection="0"/>
    <xf numFmtId="0" fontId="8" fillId="3" borderId="0" applyNumberFormat="0" applyBorder="0" applyAlignment="0" applyProtection="0"/>
    <xf numFmtId="0" fontId="8" fillId="9" borderId="0" applyNumberFormat="0" applyBorder="0" applyAlignment="0" applyProtection="0"/>
    <xf numFmtId="0" fontId="8" fillId="4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11" borderId="0" applyNumberFormat="0" applyBorder="0" applyAlignment="0" applyProtection="0"/>
    <xf numFmtId="0" fontId="8" fillId="6" borderId="0" applyNumberFormat="0" applyBorder="0" applyAlignment="0" applyProtection="0"/>
    <xf numFmtId="0" fontId="8" fillId="12" borderId="0" applyNumberFormat="0" applyBorder="0" applyAlignment="0" applyProtection="0"/>
    <xf numFmtId="0" fontId="8" fillId="7" borderId="0" applyNumberFormat="0" applyBorder="0" applyAlignment="0" applyProtection="0"/>
    <xf numFmtId="0" fontId="8" fillId="13" borderId="0" applyNumberFormat="0" applyBorder="0" applyAlignment="0" applyProtection="0"/>
    <xf numFmtId="0" fontId="8" fillId="0" borderId="0"/>
    <xf numFmtId="0" fontId="8" fillId="31" borderId="17" applyNumberFormat="0" applyFont="0" applyAlignment="0" applyProtection="0"/>
    <xf numFmtId="0" fontId="8" fillId="2" borderId="0" applyNumberFormat="0" applyBorder="0" applyAlignment="0" applyProtection="0"/>
    <xf numFmtId="0" fontId="8" fillId="8" borderId="0" applyNumberFormat="0" applyBorder="0" applyAlignment="0" applyProtection="0"/>
    <xf numFmtId="0" fontId="8" fillId="3" borderId="0" applyNumberFormat="0" applyBorder="0" applyAlignment="0" applyProtection="0"/>
    <xf numFmtId="0" fontId="8" fillId="9" borderId="0" applyNumberFormat="0" applyBorder="0" applyAlignment="0" applyProtection="0"/>
    <xf numFmtId="0" fontId="8" fillId="4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11" borderId="0" applyNumberFormat="0" applyBorder="0" applyAlignment="0" applyProtection="0"/>
    <xf numFmtId="0" fontId="8" fillId="6" borderId="0" applyNumberFormat="0" applyBorder="0" applyAlignment="0" applyProtection="0"/>
    <xf numFmtId="0" fontId="8" fillId="12" borderId="0" applyNumberFormat="0" applyBorder="0" applyAlignment="0" applyProtection="0"/>
    <xf numFmtId="0" fontId="8" fillId="7" borderId="0" applyNumberFormat="0" applyBorder="0" applyAlignment="0" applyProtection="0"/>
    <xf numFmtId="0" fontId="8" fillId="13" borderId="0" applyNumberFormat="0" applyBorder="0" applyAlignment="0" applyProtection="0"/>
    <xf numFmtId="0" fontId="8" fillId="0" borderId="0"/>
    <xf numFmtId="0" fontId="8" fillId="31" borderId="17" applyNumberFormat="0" applyFont="0" applyAlignment="0" applyProtection="0"/>
    <xf numFmtId="0" fontId="8" fillId="2" borderId="0" applyNumberFormat="0" applyBorder="0" applyAlignment="0" applyProtection="0"/>
    <xf numFmtId="0" fontId="8" fillId="8" borderId="0" applyNumberFormat="0" applyBorder="0" applyAlignment="0" applyProtection="0"/>
    <xf numFmtId="0" fontId="8" fillId="3" borderId="0" applyNumberFormat="0" applyBorder="0" applyAlignment="0" applyProtection="0"/>
    <xf numFmtId="0" fontId="8" fillId="9" borderId="0" applyNumberFormat="0" applyBorder="0" applyAlignment="0" applyProtection="0"/>
    <xf numFmtId="0" fontId="8" fillId="4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11" borderId="0" applyNumberFormat="0" applyBorder="0" applyAlignment="0" applyProtection="0"/>
    <xf numFmtId="0" fontId="8" fillId="6" borderId="0" applyNumberFormat="0" applyBorder="0" applyAlignment="0" applyProtection="0"/>
    <xf numFmtId="0" fontId="8" fillId="12" borderId="0" applyNumberFormat="0" applyBorder="0" applyAlignment="0" applyProtection="0"/>
    <xf numFmtId="0" fontId="8" fillId="7" borderId="0" applyNumberFormat="0" applyBorder="0" applyAlignment="0" applyProtection="0"/>
    <xf numFmtId="0" fontId="8" fillId="13" borderId="0" applyNumberFormat="0" applyBorder="0" applyAlignment="0" applyProtection="0"/>
    <xf numFmtId="0" fontId="8" fillId="0" borderId="0"/>
    <xf numFmtId="0" fontId="8" fillId="31" borderId="17" applyNumberFormat="0" applyFont="0" applyAlignment="0" applyProtection="0"/>
    <xf numFmtId="0" fontId="8" fillId="2" borderId="0" applyNumberFormat="0" applyBorder="0" applyAlignment="0" applyProtection="0"/>
    <xf numFmtId="0" fontId="8" fillId="8" borderId="0" applyNumberFormat="0" applyBorder="0" applyAlignment="0" applyProtection="0"/>
    <xf numFmtId="0" fontId="8" fillId="3" borderId="0" applyNumberFormat="0" applyBorder="0" applyAlignment="0" applyProtection="0"/>
    <xf numFmtId="0" fontId="8" fillId="9" borderId="0" applyNumberFormat="0" applyBorder="0" applyAlignment="0" applyProtection="0"/>
    <xf numFmtId="0" fontId="8" fillId="4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11" borderId="0" applyNumberFormat="0" applyBorder="0" applyAlignment="0" applyProtection="0"/>
    <xf numFmtId="0" fontId="8" fillId="6" borderId="0" applyNumberFormat="0" applyBorder="0" applyAlignment="0" applyProtection="0"/>
    <xf numFmtId="0" fontId="8" fillId="12" borderId="0" applyNumberFormat="0" applyBorder="0" applyAlignment="0" applyProtection="0"/>
    <xf numFmtId="0" fontId="8" fillId="7" borderId="0" applyNumberFormat="0" applyBorder="0" applyAlignment="0" applyProtection="0"/>
    <xf numFmtId="0" fontId="8" fillId="13" borderId="0" applyNumberFormat="0" applyBorder="0" applyAlignment="0" applyProtection="0"/>
    <xf numFmtId="0" fontId="61" fillId="0" borderId="0"/>
    <xf numFmtId="9" fontId="61" fillId="0" borderId="0" applyFont="0" applyFill="0" applyBorder="0" applyAlignment="0" applyProtection="0"/>
    <xf numFmtId="0" fontId="8" fillId="31" borderId="17" applyNumberFormat="0" applyFont="0" applyAlignment="0" applyProtection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12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7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3" borderId="0" applyNumberFormat="0" applyBorder="0" applyAlignment="0" applyProtection="0"/>
    <xf numFmtId="0" fontId="5" fillId="4" borderId="0" applyNumberFormat="0" applyBorder="0" applyAlignment="0" applyProtection="0"/>
    <xf numFmtId="0" fontId="5" fillId="0" borderId="0"/>
    <xf numFmtId="0" fontId="5" fillId="2" borderId="0" applyNumberFormat="0" applyBorder="0" applyAlignment="0" applyProtection="0"/>
    <xf numFmtId="0" fontId="5" fillId="8" borderId="0" applyNumberFormat="0" applyBorder="0" applyAlignment="0" applyProtection="0"/>
    <xf numFmtId="0" fontId="5" fillId="0" borderId="0"/>
    <xf numFmtId="0" fontId="5" fillId="13" borderId="0" applyNumberFormat="0" applyBorder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0" borderId="0"/>
    <xf numFmtId="0" fontId="5" fillId="13" borderId="0" applyNumberFormat="0" applyBorder="0" applyAlignment="0" applyProtection="0"/>
    <xf numFmtId="0" fontId="5" fillId="2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0" borderId="0"/>
    <xf numFmtId="0" fontId="5" fillId="4" borderId="0" applyNumberFormat="0" applyBorder="0" applyAlignment="0" applyProtection="0"/>
    <xf numFmtId="0" fontId="5" fillId="0" borderId="0"/>
    <xf numFmtId="0" fontId="5" fillId="10" borderId="0" applyNumberFormat="0" applyBorder="0" applyAlignment="0" applyProtection="0"/>
    <xf numFmtId="0" fontId="5" fillId="7" borderId="0" applyNumberFormat="0" applyBorder="0" applyAlignment="0" applyProtection="0"/>
    <xf numFmtId="0" fontId="5" fillId="4" borderId="0" applyNumberFormat="0" applyBorder="0" applyAlignment="0" applyProtection="0"/>
    <xf numFmtId="0" fontId="5" fillId="8" borderId="0" applyNumberFormat="0" applyBorder="0" applyAlignment="0" applyProtection="0"/>
    <xf numFmtId="0" fontId="5" fillId="0" borderId="0"/>
    <xf numFmtId="0" fontId="5" fillId="31" borderId="17" applyNumberFormat="0" applyFont="0" applyAlignment="0" applyProtection="0"/>
    <xf numFmtId="0" fontId="5" fillId="3" borderId="0" applyNumberFormat="0" applyBorder="0" applyAlignment="0" applyProtection="0"/>
    <xf numFmtId="0" fontId="5" fillId="2" borderId="0" applyNumberFormat="0" applyBorder="0" applyAlignment="0" applyProtection="0"/>
    <xf numFmtId="0" fontId="89" fillId="48" borderId="41" applyNumberFormat="0" applyAlignment="0" applyProtection="0"/>
    <xf numFmtId="0" fontId="5" fillId="2" borderId="0" applyNumberFormat="0" applyBorder="0" applyAlignment="0" applyProtection="0"/>
    <xf numFmtId="0" fontId="5" fillId="11" borderId="0" applyNumberFormat="0" applyBorder="0" applyAlignment="0" applyProtection="0"/>
    <xf numFmtId="0" fontId="5" fillId="2" borderId="0" applyNumberFormat="0" applyBorder="0" applyAlignment="0" applyProtection="0"/>
    <xf numFmtId="0" fontId="5" fillId="7" borderId="0" applyNumberFormat="0" applyBorder="0" applyAlignment="0" applyProtection="0"/>
    <xf numFmtId="0" fontId="5" fillId="5" borderId="0" applyNumberFormat="0" applyBorder="0" applyAlignment="0" applyProtection="0"/>
    <xf numFmtId="0" fontId="5" fillId="0" borderId="0"/>
    <xf numFmtId="0" fontId="5" fillId="3" borderId="0" applyNumberFormat="0" applyBorder="0" applyAlignment="0" applyProtection="0"/>
    <xf numFmtId="0" fontId="5" fillId="0" borderId="0"/>
    <xf numFmtId="0" fontId="90" fillId="61" borderId="42" applyNumberFormat="0" applyAlignment="0" applyProtection="0"/>
    <xf numFmtId="0" fontId="5" fillId="0" borderId="0"/>
    <xf numFmtId="0" fontId="5" fillId="31" borderId="17" applyNumberFormat="0" applyFont="0" applyAlignment="0" applyProtection="0"/>
    <xf numFmtId="0" fontId="95" fillId="0" borderId="43" applyNumberFormat="0" applyFill="0" applyAlignment="0" applyProtection="0"/>
    <xf numFmtId="0" fontId="5" fillId="13" borderId="0" applyNumberFormat="0" applyBorder="0" applyAlignment="0" applyProtection="0"/>
    <xf numFmtId="0" fontId="5" fillId="11" borderId="0" applyNumberFormat="0" applyBorder="0" applyAlignment="0" applyProtection="0"/>
    <xf numFmtId="0" fontId="5" fillId="7" borderId="0" applyNumberFormat="0" applyBorder="0" applyAlignment="0" applyProtection="0"/>
    <xf numFmtId="0" fontId="5" fillId="3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31" borderId="17" applyNumberFormat="0" applyFont="0" applyAlignment="0" applyProtection="0"/>
    <xf numFmtId="0" fontId="5" fillId="2" borderId="0" applyNumberFormat="0" applyBorder="0" applyAlignment="0" applyProtection="0"/>
    <xf numFmtId="0" fontId="5" fillId="8" borderId="0" applyNumberFormat="0" applyBorder="0" applyAlignment="0" applyProtection="0"/>
    <xf numFmtId="0" fontId="5" fillId="3" borderId="0" applyNumberFormat="0" applyBorder="0" applyAlignment="0" applyProtection="0"/>
    <xf numFmtId="0" fontId="5" fillId="9" borderId="0" applyNumberFormat="0" applyBorder="0" applyAlignment="0" applyProtection="0"/>
    <xf numFmtId="0" fontId="5" fillId="4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5" fillId="0" borderId="0"/>
    <xf numFmtId="0" fontId="5" fillId="31" borderId="17" applyNumberFormat="0" applyFont="0" applyAlignment="0" applyProtection="0"/>
    <xf numFmtId="0" fontId="5" fillId="2" borderId="0" applyNumberFormat="0" applyBorder="0" applyAlignment="0" applyProtection="0"/>
    <xf numFmtId="0" fontId="5" fillId="8" borderId="0" applyNumberFormat="0" applyBorder="0" applyAlignment="0" applyProtection="0"/>
    <xf numFmtId="0" fontId="5" fillId="3" borderId="0" applyNumberFormat="0" applyBorder="0" applyAlignment="0" applyProtection="0"/>
    <xf numFmtId="0" fontId="5" fillId="9" borderId="0" applyNumberFormat="0" applyBorder="0" applyAlignment="0" applyProtection="0"/>
    <xf numFmtId="0" fontId="5" fillId="4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0" borderId="0"/>
    <xf numFmtId="0" fontId="5" fillId="0" borderId="0"/>
    <xf numFmtId="0" fontId="5" fillId="31" borderId="17" applyNumberFormat="0" applyFont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31" borderId="17" applyNumberFormat="0" applyFont="0" applyAlignment="0" applyProtection="0"/>
    <xf numFmtId="0" fontId="5" fillId="2" borderId="0" applyNumberFormat="0" applyBorder="0" applyAlignment="0" applyProtection="0"/>
    <xf numFmtId="0" fontId="5" fillId="8" borderId="0" applyNumberFormat="0" applyBorder="0" applyAlignment="0" applyProtection="0"/>
    <xf numFmtId="0" fontId="5" fillId="3" borderId="0" applyNumberFormat="0" applyBorder="0" applyAlignment="0" applyProtection="0"/>
    <xf numFmtId="0" fontId="5" fillId="9" borderId="0" applyNumberFormat="0" applyBorder="0" applyAlignment="0" applyProtection="0"/>
    <xf numFmtId="0" fontId="5" fillId="4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5" fillId="0" borderId="0"/>
    <xf numFmtId="0" fontId="5" fillId="31" borderId="17" applyNumberFormat="0" applyFont="0" applyAlignment="0" applyProtection="0"/>
    <xf numFmtId="0" fontId="5" fillId="2" borderId="0" applyNumberFormat="0" applyBorder="0" applyAlignment="0" applyProtection="0"/>
    <xf numFmtId="0" fontId="5" fillId="8" borderId="0" applyNumberFormat="0" applyBorder="0" applyAlignment="0" applyProtection="0"/>
    <xf numFmtId="0" fontId="5" fillId="3" borderId="0" applyNumberFormat="0" applyBorder="0" applyAlignment="0" applyProtection="0"/>
    <xf numFmtId="0" fontId="5" fillId="9" borderId="0" applyNumberFormat="0" applyBorder="0" applyAlignment="0" applyProtection="0"/>
    <xf numFmtId="0" fontId="5" fillId="4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5" fillId="0" borderId="0"/>
    <xf numFmtId="0" fontId="5" fillId="4" borderId="0" applyNumberFormat="0" applyBorder="0" applyAlignment="0" applyProtection="0"/>
    <xf numFmtId="0" fontId="5" fillId="8" borderId="0" applyNumberFormat="0" applyBorder="0" applyAlignment="0" applyProtection="0"/>
    <xf numFmtId="0" fontId="5" fillId="2" borderId="0" applyNumberFormat="0" applyBorder="0" applyAlignment="0" applyProtection="0"/>
    <xf numFmtId="0" fontId="5" fillId="5" borderId="0" applyNumberFormat="0" applyBorder="0" applyAlignment="0" applyProtection="0"/>
    <xf numFmtId="0" fontId="5" fillId="2" borderId="0" applyNumberFormat="0" applyBorder="0" applyAlignment="0" applyProtection="0"/>
    <xf numFmtId="0" fontId="5" fillId="8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3" borderId="0" applyNumberFormat="0" applyBorder="0" applyAlignment="0" applyProtection="0"/>
    <xf numFmtId="0" fontId="5" fillId="31" borderId="17" applyNumberFormat="0" applyFont="0" applyAlignment="0" applyProtection="0"/>
    <xf numFmtId="0" fontId="5" fillId="4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2" borderId="0" applyNumberFormat="0" applyBorder="0" applyAlignment="0" applyProtection="0"/>
    <xf numFmtId="0" fontId="5" fillId="8" borderId="0" applyNumberFormat="0" applyBorder="0" applyAlignment="0" applyProtection="0"/>
    <xf numFmtId="0" fontId="5" fillId="13" borderId="0" applyNumberFormat="0" applyBorder="0" applyAlignment="0" applyProtection="0"/>
    <xf numFmtId="0" fontId="5" fillId="3" borderId="0" applyNumberFormat="0" applyBorder="0" applyAlignment="0" applyProtection="0"/>
    <xf numFmtId="0" fontId="5" fillId="9" borderId="0" applyNumberFormat="0" applyBorder="0" applyAlignment="0" applyProtection="0"/>
    <xf numFmtId="0" fontId="5" fillId="4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4" borderId="0" applyNumberFormat="0" applyBorder="0" applyAlignment="0" applyProtection="0"/>
    <xf numFmtId="0" fontId="5" fillId="9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5" fillId="10" borderId="0" applyNumberFormat="0" applyBorder="0" applyAlignment="0" applyProtection="0"/>
    <xf numFmtId="0" fontId="5" fillId="31" borderId="17" applyNumberFormat="0" applyFont="0" applyAlignment="0" applyProtection="0"/>
    <xf numFmtId="0" fontId="5" fillId="13" borderId="0" applyNumberFormat="0" applyBorder="0" applyAlignment="0" applyProtection="0"/>
    <xf numFmtId="0" fontId="5" fillId="10" borderId="0" applyNumberFormat="0" applyBorder="0" applyAlignment="0" applyProtection="0"/>
    <xf numFmtId="0" fontId="5" fillId="0" borderId="0"/>
    <xf numFmtId="0" fontId="5" fillId="6" borderId="0" applyNumberFormat="0" applyBorder="0" applyAlignment="0" applyProtection="0"/>
    <xf numFmtId="0" fontId="5" fillId="10" borderId="0" applyNumberFormat="0" applyBorder="0" applyAlignment="0" applyProtection="0"/>
    <xf numFmtId="0" fontId="5" fillId="6" borderId="0" applyNumberFormat="0" applyBorder="0" applyAlignment="0" applyProtection="0"/>
    <xf numFmtId="0" fontId="91" fillId="61" borderId="41" applyNumberFormat="0" applyAlignment="0" applyProtection="0"/>
    <xf numFmtId="0" fontId="5" fillId="1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13" borderId="0" applyNumberFormat="0" applyBorder="0" applyAlignment="0" applyProtection="0"/>
    <xf numFmtId="0" fontId="5" fillId="3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2" borderId="0" applyNumberFormat="0" applyBorder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5" fillId="0" borderId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10" borderId="0" applyNumberFormat="0" applyBorder="0" applyAlignment="0" applyProtection="0"/>
    <xf numFmtId="0" fontId="5" fillId="0" borderId="0"/>
    <xf numFmtId="0" fontId="5" fillId="0" borderId="0"/>
    <xf numFmtId="0" fontId="5" fillId="12" borderId="0" applyNumberFormat="0" applyBorder="0" applyAlignment="0" applyProtection="0"/>
    <xf numFmtId="0" fontId="5" fillId="2" borderId="0" applyNumberFormat="0" applyBorder="0" applyAlignment="0" applyProtection="0"/>
    <xf numFmtId="0" fontId="5" fillId="0" borderId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7" borderId="0" applyNumberFormat="0" applyBorder="0" applyAlignment="0" applyProtection="0"/>
    <xf numFmtId="0" fontId="5" fillId="0" borderId="0"/>
    <xf numFmtId="0" fontId="5" fillId="0" borderId="0"/>
    <xf numFmtId="0" fontId="5" fillId="5" borderId="0" applyNumberFormat="0" applyBorder="0" applyAlignment="0" applyProtection="0"/>
    <xf numFmtId="0" fontId="5" fillId="31" borderId="17" applyNumberFormat="0" applyFont="0" applyAlignment="0" applyProtection="0"/>
    <xf numFmtId="0" fontId="5" fillId="9" borderId="0" applyNumberFormat="0" applyBorder="0" applyAlignment="0" applyProtection="0"/>
    <xf numFmtId="0" fontId="5" fillId="8" borderId="0" applyNumberFormat="0" applyBorder="0" applyAlignment="0" applyProtection="0"/>
    <xf numFmtId="0" fontId="5" fillId="0" borderId="0"/>
    <xf numFmtId="0" fontId="5" fillId="3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31" borderId="17" applyNumberFormat="0" applyFont="0" applyAlignment="0" applyProtection="0"/>
    <xf numFmtId="0" fontId="5" fillId="2" borderId="0" applyNumberFormat="0" applyBorder="0" applyAlignment="0" applyProtection="0"/>
    <xf numFmtId="0" fontId="5" fillId="8" borderId="0" applyNumberFormat="0" applyBorder="0" applyAlignment="0" applyProtection="0"/>
    <xf numFmtId="0" fontId="5" fillId="3" borderId="0" applyNumberFormat="0" applyBorder="0" applyAlignment="0" applyProtection="0"/>
    <xf numFmtId="0" fontId="5" fillId="9" borderId="0" applyNumberFormat="0" applyBorder="0" applyAlignment="0" applyProtection="0"/>
    <xf numFmtId="0" fontId="5" fillId="4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5" fillId="0" borderId="0"/>
    <xf numFmtId="0" fontId="5" fillId="31" borderId="17" applyNumberFormat="0" applyFont="0" applyAlignment="0" applyProtection="0"/>
    <xf numFmtId="0" fontId="5" fillId="2" borderId="0" applyNumberFormat="0" applyBorder="0" applyAlignment="0" applyProtection="0"/>
    <xf numFmtId="0" fontId="5" fillId="8" borderId="0" applyNumberFormat="0" applyBorder="0" applyAlignment="0" applyProtection="0"/>
    <xf numFmtId="0" fontId="5" fillId="3" borderId="0" applyNumberFormat="0" applyBorder="0" applyAlignment="0" applyProtection="0"/>
    <xf numFmtId="0" fontId="5" fillId="9" borderId="0" applyNumberFormat="0" applyBorder="0" applyAlignment="0" applyProtection="0"/>
    <xf numFmtId="0" fontId="5" fillId="4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5" fillId="0" borderId="0"/>
    <xf numFmtId="0" fontId="5" fillId="31" borderId="17" applyNumberFormat="0" applyFont="0" applyAlignment="0" applyProtection="0"/>
    <xf numFmtId="0" fontId="5" fillId="2" borderId="0" applyNumberFormat="0" applyBorder="0" applyAlignment="0" applyProtection="0"/>
    <xf numFmtId="0" fontId="5" fillId="8" borderId="0" applyNumberFormat="0" applyBorder="0" applyAlignment="0" applyProtection="0"/>
    <xf numFmtId="0" fontId="5" fillId="3" borderId="0" applyNumberFormat="0" applyBorder="0" applyAlignment="0" applyProtection="0"/>
    <xf numFmtId="0" fontId="5" fillId="9" borderId="0" applyNumberFormat="0" applyBorder="0" applyAlignment="0" applyProtection="0"/>
    <xf numFmtId="0" fontId="5" fillId="4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5" fillId="0" borderId="0"/>
    <xf numFmtId="0" fontId="5" fillId="31" borderId="17" applyNumberFormat="0" applyFont="0" applyAlignment="0" applyProtection="0"/>
    <xf numFmtId="0" fontId="5" fillId="2" borderId="0" applyNumberFormat="0" applyBorder="0" applyAlignment="0" applyProtection="0"/>
    <xf numFmtId="0" fontId="5" fillId="8" borderId="0" applyNumberFormat="0" applyBorder="0" applyAlignment="0" applyProtection="0"/>
    <xf numFmtId="0" fontId="5" fillId="3" borderId="0" applyNumberFormat="0" applyBorder="0" applyAlignment="0" applyProtection="0"/>
    <xf numFmtId="0" fontId="5" fillId="9" borderId="0" applyNumberFormat="0" applyBorder="0" applyAlignment="0" applyProtection="0"/>
    <xf numFmtId="0" fontId="5" fillId="4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5" fillId="0" borderId="0"/>
    <xf numFmtId="0" fontId="5" fillId="31" borderId="17" applyNumberFormat="0" applyFont="0" applyAlignment="0" applyProtection="0"/>
    <xf numFmtId="0" fontId="5" fillId="2" borderId="0" applyNumberFormat="0" applyBorder="0" applyAlignment="0" applyProtection="0"/>
    <xf numFmtId="0" fontId="5" fillId="8" borderId="0" applyNumberFormat="0" applyBorder="0" applyAlignment="0" applyProtection="0"/>
    <xf numFmtId="0" fontId="5" fillId="3" borderId="0" applyNumberFormat="0" applyBorder="0" applyAlignment="0" applyProtection="0"/>
    <xf numFmtId="0" fontId="5" fillId="9" borderId="0" applyNumberFormat="0" applyBorder="0" applyAlignment="0" applyProtection="0"/>
    <xf numFmtId="0" fontId="5" fillId="4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2" borderId="0" applyNumberFormat="0" applyBorder="0" applyAlignment="0" applyProtection="0"/>
    <xf numFmtId="0" fontId="5" fillId="0" borderId="0"/>
    <xf numFmtId="0" fontId="5" fillId="0" borderId="0"/>
    <xf numFmtId="0" fontId="5" fillId="31" borderId="17" applyNumberFormat="0" applyFont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31" borderId="17" applyNumberFormat="0" applyFont="0" applyAlignment="0" applyProtection="0"/>
    <xf numFmtId="0" fontId="5" fillId="2" borderId="0" applyNumberFormat="0" applyBorder="0" applyAlignment="0" applyProtection="0"/>
    <xf numFmtId="0" fontId="5" fillId="8" borderId="0" applyNumberFormat="0" applyBorder="0" applyAlignment="0" applyProtection="0"/>
    <xf numFmtId="0" fontId="5" fillId="3" borderId="0" applyNumberFormat="0" applyBorder="0" applyAlignment="0" applyProtection="0"/>
    <xf numFmtId="0" fontId="5" fillId="9" borderId="0" applyNumberFormat="0" applyBorder="0" applyAlignment="0" applyProtection="0"/>
    <xf numFmtId="0" fontId="5" fillId="4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5" fillId="0" borderId="0"/>
    <xf numFmtId="0" fontId="5" fillId="31" borderId="17" applyNumberFormat="0" applyFont="0" applyAlignment="0" applyProtection="0"/>
    <xf numFmtId="0" fontId="5" fillId="2" borderId="0" applyNumberFormat="0" applyBorder="0" applyAlignment="0" applyProtection="0"/>
    <xf numFmtId="0" fontId="5" fillId="8" borderId="0" applyNumberFormat="0" applyBorder="0" applyAlignment="0" applyProtection="0"/>
    <xf numFmtId="0" fontId="5" fillId="3" borderId="0" applyNumberFormat="0" applyBorder="0" applyAlignment="0" applyProtection="0"/>
    <xf numFmtId="0" fontId="5" fillId="9" borderId="0" applyNumberFormat="0" applyBorder="0" applyAlignment="0" applyProtection="0"/>
    <xf numFmtId="0" fontId="5" fillId="4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5" fillId="0" borderId="0"/>
    <xf numFmtId="0" fontId="5" fillId="10" borderId="0" applyNumberFormat="0" applyBorder="0" applyAlignment="0" applyProtection="0"/>
    <xf numFmtId="0" fontId="5" fillId="31" borderId="17" applyNumberFormat="0" applyFont="0" applyAlignment="0" applyProtection="0"/>
    <xf numFmtId="0" fontId="5" fillId="2" borderId="0" applyNumberFormat="0" applyBorder="0" applyAlignment="0" applyProtection="0"/>
    <xf numFmtId="0" fontId="5" fillId="8" borderId="0" applyNumberFormat="0" applyBorder="0" applyAlignment="0" applyProtection="0"/>
    <xf numFmtId="0" fontId="5" fillId="3" borderId="0" applyNumberFormat="0" applyBorder="0" applyAlignment="0" applyProtection="0"/>
    <xf numFmtId="0" fontId="5" fillId="9" borderId="0" applyNumberFormat="0" applyBorder="0" applyAlignment="0" applyProtection="0"/>
    <xf numFmtId="0" fontId="5" fillId="4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5" fillId="0" borderId="0"/>
    <xf numFmtId="0" fontId="5" fillId="11" borderId="0" applyNumberFormat="0" applyBorder="0" applyAlignment="0" applyProtection="0"/>
    <xf numFmtId="0" fontId="5" fillId="5" borderId="0" applyNumberFormat="0" applyBorder="0" applyAlignment="0" applyProtection="0"/>
    <xf numFmtId="0" fontId="5" fillId="0" borderId="0"/>
    <xf numFmtId="0" fontId="5" fillId="0" borderId="0"/>
    <xf numFmtId="0" fontId="5" fillId="31" borderId="17" applyNumberFormat="0" applyFont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31" borderId="17" applyNumberFormat="0" applyFont="0" applyAlignment="0" applyProtection="0"/>
    <xf numFmtId="0" fontId="5" fillId="2" borderId="0" applyNumberFormat="0" applyBorder="0" applyAlignment="0" applyProtection="0"/>
    <xf numFmtId="0" fontId="5" fillId="8" borderId="0" applyNumberFormat="0" applyBorder="0" applyAlignment="0" applyProtection="0"/>
    <xf numFmtId="0" fontId="5" fillId="3" borderId="0" applyNumberFormat="0" applyBorder="0" applyAlignment="0" applyProtection="0"/>
    <xf numFmtId="0" fontId="5" fillId="9" borderId="0" applyNumberFormat="0" applyBorder="0" applyAlignment="0" applyProtection="0"/>
    <xf numFmtId="0" fontId="5" fillId="4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5" fillId="0" borderId="0"/>
    <xf numFmtId="0" fontId="5" fillId="31" borderId="17" applyNumberFormat="0" applyFont="0" applyAlignment="0" applyProtection="0"/>
    <xf numFmtId="0" fontId="5" fillId="2" borderId="0" applyNumberFormat="0" applyBorder="0" applyAlignment="0" applyProtection="0"/>
    <xf numFmtId="0" fontId="5" fillId="8" borderId="0" applyNumberFormat="0" applyBorder="0" applyAlignment="0" applyProtection="0"/>
    <xf numFmtId="0" fontId="5" fillId="3" borderId="0" applyNumberFormat="0" applyBorder="0" applyAlignment="0" applyProtection="0"/>
    <xf numFmtId="0" fontId="5" fillId="9" borderId="0" applyNumberFormat="0" applyBorder="0" applyAlignment="0" applyProtection="0"/>
    <xf numFmtId="0" fontId="5" fillId="4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5" fillId="0" borderId="0"/>
    <xf numFmtId="0" fontId="5" fillId="31" borderId="17" applyNumberFormat="0" applyFont="0" applyAlignment="0" applyProtection="0"/>
    <xf numFmtId="0" fontId="5" fillId="2" borderId="0" applyNumberFormat="0" applyBorder="0" applyAlignment="0" applyProtection="0"/>
    <xf numFmtId="0" fontId="5" fillId="8" borderId="0" applyNumberFormat="0" applyBorder="0" applyAlignment="0" applyProtection="0"/>
    <xf numFmtId="0" fontId="5" fillId="3" borderId="0" applyNumberFormat="0" applyBorder="0" applyAlignment="0" applyProtection="0"/>
    <xf numFmtId="0" fontId="5" fillId="9" borderId="0" applyNumberFormat="0" applyBorder="0" applyAlignment="0" applyProtection="0"/>
    <xf numFmtId="0" fontId="5" fillId="4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5" fillId="0" borderId="0"/>
    <xf numFmtId="0" fontId="5" fillId="31" borderId="17" applyNumberFormat="0" applyFont="0" applyAlignment="0" applyProtection="0"/>
    <xf numFmtId="0" fontId="5" fillId="2" borderId="0" applyNumberFormat="0" applyBorder="0" applyAlignment="0" applyProtection="0"/>
    <xf numFmtId="0" fontId="5" fillId="8" borderId="0" applyNumberFormat="0" applyBorder="0" applyAlignment="0" applyProtection="0"/>
    <xf numFmtId="0" fontId="5" fillId="3" borderId="0" applyNumberFormat="0" applyBorder="0" applyAlignment="0" applyProtection="0"/>
    <xf numFmtId="0" fontId="5" fillId="9" borderId="0" applyNumberFormat="0" applyBorder="0" applyAlignment="0" applyProtection="0"/>
    <xf numFmtId="0" fontId="5" fillId="4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5" fillId="0" borderId="0"/>
    <xf numFmtId="0" fontId="5" fillId="31" borderId="17" applyNumberFormat="0" applyFont="0" applyAlignment="0" applyProtection="0"/>
    <xf numFmtId="0" fontId="5" fillId="2" borderId="0" applyNumberFormat="0" applyBorder="0" applyAlignment="0" applyProtection="0"/>
    <xf numFmtId="0" fontId="5" fillId="8" borderId="0" applyNumberFormat="0" applyBorder="0" applyAlignment="0" applyProtection="0"/>
    <xf numFmtId="0" fontId="5" fillId="3" borderId="0" applyNumberFormat="0" applyBorder="0" applyAlignment="0" applyProtection="0"/>
    <xf numFmtId="0" fontId="5" fillId="9" borderId="0" applyNumberFormat="0" applyBorder="0" applyAlignment="0" applyProtection="0"/>
    <xf numFmtId="0" fontId="5" fillId="4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3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0" borderId="0"/>
    <xf numFmtId="0" fontId="5" fillId="31" borderId="17" applyNumberFormat="0" applyFont="0" applyAlignment="0" applyProtection="0"/>
    <xf numFmtId="0" fontId="5" fillId="2" borderId="0" applyNumberFormat="0" applyBorder="0" applyAlignment="0" applyProtection="0"/>
    <xf numFmtId="0" fontId="5" fillId="8" borderId="0" applyNumberFormat="0" applyBorder="0" applyAlignment="0" applyProtection="0"/>
    <xf numFmtId="0" fontId="5" fillId="3" borderId="0" applyNumberFormat="0" applyBorder="0" applyAlignment="0" applyProtection="0"/>
    <xf numFmtId="0" fontId="5" fillId="9" borderId="0" applyNumberFormat="0" applyBorder="0" applyAlignment="0" applyProtection="0"/>
    <xf numFmtId="0" fontId="5" fillId="4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5" fillId="0" borderId="0"/>
    <xf numFmtId="0" fontId="5" fillId="31" borderId="17" applyNumberFormat="0" applyFont="0" applyAlignment="0" applyProtection="0"/>
    <xf numFmtId="0" fontId="5" fillId="2" borderId="0" applyNumberFormat="0" applyBorder="0" applyAlignment="0" applyProtection="0"/>
    <xf numFmtId="0" fontId="5" fillId="8" borderId="0" applyNumberFormat="0" applyBorder="0" applyAlignment="0" applyProtection="0"/>
    <xf numFmtId="0" fontId="5" fillId="3" borderId="0" applyNumberFormat="0" applyBorder="0" applyAlignment="0" applyProtection="0"/>
    <xf numFmtId="0" fontId="5" fillId="9" borderId="0" applyNumberFormat="0" applyBorder="0" applyAlignment="0" applyProtection="0"/>
    <xf numFmtId="0" fontId="5" fillId="4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5" fillId="0" borderId="0"/>
    <xf numFmtId="0" fontId="5" fillId="31" borderId="17" applyNumberFormat="0" applyFont="0" applyAlignment="0" applyProtection="0"/>
    <xf numFmtId="0" fontId="5" fillId="2" borderId="0" applyNumberFormat="0" applyBorder="0" applyAlignment="0" applyProtection="0"/>
    <xf numFmtId="0" fontId="5" fillId="8" borderId="0" applyNumberFormat="0" applyBorder="0" applyAlignment="0" applyProtection="0"/>
    <xf numFmtId="0" fontId="5" fillId="3" borderId="0" applyNumberFormat="0" applyBorder="0" applyAlignment="0" applyProtection="0"/>
    <xf numFmtId="0" fontId="5" fillId="9" borderId="0" applyNumberFormat="0" applyBorder="0" applyAlignment="0" applyProtection="0"/>
    <xf numFmtId="0" fontId="5" fillId="4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5" fillId="0" borderId="0"/>
    <xf numFmtId="0" fontId="5" fillId="31" borderId="17" applyNumberFormat="0" applyFont="0" applyAlignment="0" applyProtection="0"/>
    <xf numFmtId="0" fontId="5" fillId="2" borderId="0" applyNumberFormat="0" applyBorder="0" applyAlignment="0" applyProtection="0"/>
    <xf numFmtId="0" fontId="5" fillId="8" borderId="0" applyNumberFormat="0" applyBorder="0" applyAlignment="0" applyProtection="0"/>
    <xf numFmtId="0" fontId="5" fillId="3" borderId="0" applyNumberFormat="0" applyBorder="0" applyAlignment="0" applyProtection="0"/>
    <xf numFmtId="0" fontId="5" fillId="9" borderId="0" applyNumberFormat="0" applyBorder="0" applyAlignment="0" applyProtection="0"/>
    <xf numFmtId="0" fontId="5" fillId="4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5" fillId="0" borderId="0"/>
    <xf numFmtId="0" fontId="5" fillId="31" borderId="17" applyNumberFormat="0" applyFont="0" applyAlignment="0" applyProtection="0"/>
    <xf numFmtId="0" fontId="5" fillId="2" borderId="0" applyNumberFormat="0" applyBorder="0" applyAlignment="0" applyProtection="0"/>
    <xf numFmtId="0" fontId="5" fillId="8" borderId="0" applyNumberFormat="0" applyBorder="0" applyAlignment="0" applyProtection="0"/>
    <xf numFmtId="0" fontId="5" fillId="3" borderId="0" applyNumberFormat="0" applyBorder="0" applyAlignment="0" applyProtection="0"/>
    <xf numFmtId="0" fontId="5" fillId="9" borderId="0" applyNumberFormat="0" applyBorder="0" applyAlignment="0" applyProtection="0"/>
    <xf numFmtId="0" fontId="5" fillId="4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5" fillId="0" borderId="0"/>
    <xf numFmtId="0" fontId="5" fillId="31" borderId="17" applyNumberFormat="0" applyFont="0" applyAlignment="0" applyProtection="0"/>
    <xf numFmtId="0" fontId="5" fillId="2" borderId="0" applyNumberFormat="0" applyBorder="0" applyAlignment="0" applyProtection="0"/>
    <xf numFmtId="0" fontId="5" fillId="8" borderId="0" applyNumberFormat="0" applyBorder="0" applyAlignment="0" applyProtection="0"/>
    <xf numFmtId="0" fontId="5" fillId="3" borderId="0" applyNumberFormat="0" applyBorder="0" applyAlignment="0" applyProtection="0"/>
    <xf numFmtId="0" fontId="5" fillId="9" borderId="0" applyNumberFormat="0" applyBorder="0" applyAlignment="0" applyProtection="0"/>
    <xf numFmtId="0" fontId="5" fillId="4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5" fillId="8" borderId="0" applyNumberFormat="0" applyBorder="0" applyAlignment="0" applyProtection="0"/>
    <xf numFmtId="0" fontId="5" fillId="0" borderId="0"/>
    <xf numFmtId="0" fontId="5" fillId="0" borderId="0"/>
    <xf numFmtId="0" fontId="5" fillId="31" borderId="17" applyNumberFormat="0" applyFont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31" borderId="17" applyNumberFormat="0" applyFont="0" applyAlignment="0" applyProtection="0"/>
    <xf numFmtId="0" fontId="5" fillId="2" borderId="0" applyNumberFormat="0" applyBorder="0" applyAlignment="0" applyProtection="0"/>
    <xf numFmtId="0" fontId="5" fillId="8" borderId="0" applyNumberFormat="0" applyBorder="0" applyAlignment="0" applyProtection="0"/>
    <xf numFmtId="0" fontId="5" fillId="3" borderId="0" applyNumberFormat="0" applyBorder="0" applyAlignment="0" applyProtection="0"/>
    <xf numFmtId="0" fontId="5" fillId="9" borderId="0" applyNumberFormat="0" applyBorder="0" applyAlignment="0" applyProtection="0"/>
    <xf numFmtId="0" fontId="5" fillId="4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5" fillId="0" borderId="0"/>
    <xf numFmtId="0" fontId="5" fillId="31" borderId="17" applyNumberFormat="0" applyFont="0" applyAlignment="0" applyProtection="0"/>
    <xf numFmtId="0" fontId="5" fillId="2" borderId="0" applyNumberFormat="0" applyBorder="0" applyAlignment="0" applyProtection="0"/>
    <xf numFmtId="0" fontId="5" fillId="8" borderId="0" applyNumberFormat="0" applyBorder="0" applyAlignment="0" applyProtection="0"/>
    <xf numFmtId="0" fontId="5" fillId="3" borderId="0" applyNumberFormat="0" applyBorder="0" applyAlignment="0" applyProtection="0"/>
    <xf numFmtId="0" fontId="5" fillId="9" borderId="0" applyNumberFormat="0" applyBorder="0" applyAlignment="0" applyProtection="0"/>
    <xf numFmtId="0" fontId="5" fillId="4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0" borderId="0"/>
    <xf numFmtId="0" fontId="5" fillId="0" borderId="0"/>
    <xf numFmtId="0" fontId="5" fillId="31" borderId="17" applyNumberFormat="0" applyFont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31" borderId="17" applyNumberFormat="0" applyFont="0" applyAlignment="0" applyProtection="0"/>
    <xf numFmtId="0" fontId="5" fillId="2" borderId="0" applyNumberFormat="0" applyBorder="0" applyAlignment="0" applyProtection="0"/>
    <xf numFmtId="0" fontId="5" fillId="8" borderId="0" applyNumberFormat="0" applyBorder="0" applyAlignment="0" applyProtection="0"/>
    <xf numFmtId="0" fontId="5" fillId="3" borderId="0" applyNumberFormat="0" applyBorder="0" applyAlignment="0" applyProtection="0"/>
    <xf numFmtId="0" fontId="5" fillId="9" borderId="0" applyNumberFormat="0" applyBorder="0" applyAlignment="0" applyProtection="0"/>
    <xf numFmtId="0" fontId="5" fillId="4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5" fillId="0" borderId="0"/>
    <xf numFmtId="0" fontId="5" fillId="31" borderId="17" applyNumberFormat="0" applyFont="0" applyAlignment="0" applyProtection="0"/>
    <xf numFmtId="0" fontId="5" fillId="2" borderId="0" applyNumberFormat="0" applyBorder="0" applyAlignment="0" applyProtection="0"/>
    <xf numFmtId="0" fontId="5" fillId="8" borderId="0" applyNumberFormat="0" applyBorder="0" applyAlignment="0" applyProtection="0"/>
    <xf numFmtId="0" fontId="5" fillId="3" borderId="0" applyNumberFormat="0" applyBorder="0" applyAlignment="0" applyProtection="0"/>
    <xf numFmtId="0" fontId="5" fillId="9" borderId="0" applyNumberFormat="0" applyBorder="0" applyAlignment="0" applyProtection="0"/>
    <xf numFmtId="0" fontId="5" fillId="4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5" fillId="0" borderId="0"/>
    <xf numFmtId="0" fontId="5" fillId="31" borderId="17" applyNumberFormat="0" applyFont="0" applyAlignment="0" applyProtection="0"/>
    <xf numFmtId="0" fontId="5" fillId="2" borderId="0" applyNumberFormat="0" applyBorder="0" applyAlignment="0" applyProtection="0"/>
    <xf numFmtId="0" fontId="5" fillId="8" borderId="0" applyNumberFormat="0" applyBorder="0" applyAlignment="0" applyProtection="0"/>
    <xf numFmtId="0" fontId="5" fillId="3" borderId="0" applyNumberFormat="0" applyBorder="0" applyAlignment="0" applyProtection="0"/>
    <xf numFmtId="0" fontId="5" fillId="9" borderId="0" applyNumberFormat="0" applyBorder="0" applyAlignment="0" applyProtection="0"/>
    <xf numFmtId="0" fontId="5" fillId="4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5" fillId="0" borderId="0"/>
    <xf numFmtId="0" fontId="5" fillId="0" borderId="0"/>
    <xf numFmtId="0" fontId="5" fillId="31" borderId="17" applyNumberFormat="0" applyFont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31" borderId="17" applyNumberFormat="0" applyFont="0" applyAlignment="0" applyProtection="0"/>
    <xf numFmtId="0" fontId="5" fillId="2" borderId="0" applyNumberFormat="0" applyBorder="0" applyAlignment="0" applyProtection="0"/>
    <xf numFmtId="0" fontId="5" fillId="8" borderId="0" applyNumberFormat="0" applyBorder="0" applyAlignment="0" applyProtection="0"/>
    <xf numFmtId="0" fontId="5" fillId="3" borderId="0" applyNumberFormat="0" applyBorder="0" applyAlignment="0" applyProtection="0"/>
    <xf numFmtId="0" fontId="5" fillId="9" borderId="0" applyNumberFormat="0" applyBorder="0" applyAlignment="0" applyProtection="0"/>
    <xf numFmtId="0" fontId="5" fillId="4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5" fillId="0" borderId="0"/>
    <xf numFmtId="0" fontId="5" fillId="31" borderId="17" applyNumberFormat="0" applyFont="0" applyAlignment="0" applyProtection="0"/>
    <xf numFmtId="0" fontId="5" fillId="2" borderId="0" applyNumberFormat="0" applyBorder="0" applyAlignment="0" applyProtection="0"/>
    <xf numFmtId="0" fontId="5" fillId="8" borderId="0" applyNumberFormat="0" applyBorder="0" applyAlignment="0" applyProtection="0"/>
    <xf numFmtId="0" fontId="5" fillId="3" borderId="0" applyNumberFormat="0" applyBorder="0" applyAlignment="0" applyProtection="0"/>
    <xf numFmtId="0" fontId="5" fillId="9" borderId="0" applyNumberFormat="0" applyBorder="0" applyAlignment="0" applyProtection="0"/>
    <xf numFmtId="0" fontId="5" fillId="4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5" fillId="0" borderId="0"/>
    <xf numFmtId="0" fontId="5" fillId="31" borderId="17" applyNumberFormat="0" applyFont="0" applyAlignment="0" applyProtection="0"/>
    <xf numFmtId="0" fontId="5" fillId="2" borderId="0" applyNumberFormat="0" applyBorder="0" applyAlignment="0" applyProtection="0"/>
    <xf numFmtId="0" fontId="5" fillId="8" borderId="0" applyNumberFormat="0" applyBorder="0" applyAlignment="0" applyProtection="0"/>
    <xf numFmtId="0" fontId="5" fillId="3" borderId="0" applyNumberFormat="0" applyBorder="0" applyAlignment="0" applyProtection="0"/>
    <xf numFmtId="0" fontId="5" fillId="9" borderId="0" applyNumberFormat="0" applyBorder="0" applyAlignment="0" applyProtection="0"/>
    <xf numFmtId="0" fontId="5" fillId="4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5" fillId="0" borderId="0"/>
    <xf numFmtId="0" fontId="5" fillId="31" borderId="17" applyNumberFormat="0" applyFont="0" applyAlignment="0" applyProtection="0"/>
    <xf numFmtId="0" fontId="5" fillId="2" borderId="0" applyNumberFormat="0" applyBorder="0" applyAlignment="0" applyProtection="0"/>
    <xf numFmtId="0" fontId="5" fillId="8" borderId="0" applyNumberFormat="0" applyBorder="0" applyAlignment="0" applyProtection="0"/>
    <xf numFmtId="0" fontId="5" fillId="3" borderId="0" applyNumberFormat="0" applyBorder="0" applyAlignment="0" applyProtection="0"/>
    <xf numFmtId="0" fontId="5" fillId="9" borderId="0" applyNumberFormat="0" applyBorder="0" applyAlignment="0" applyProtection="0"/>
    <xf numFmtId="0" fontId="5" fillId="4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5" fillId="0" borderId="0"/>
    <xf numFmtId="0" fontId="5" fillId="31" borderId="17" applyNumberFormat="0" applyFont="0" applyAlignment="0" applyProtection="0"/>
    <xf numFmtId="0" fontId="5" fillId="2" borderId="0" applyNumberFormat="0" applyBorder="0" applyAlignment="0" applyProtection="0"/>
    <xf numFmtId="0" fontId="5" fillId="8" borderId="0" applyNumberFormat="0" applyBorder="0" applyAlignment="0" applyProtection="0"/>
    <xf numFmtId="0" fontId="5" fillId="3" borderId="0" applyNumberFormat="0" applyBorder="0" applyAlignment="0" applyProtection="0"/>
    <xf numFmtId="0" fontId="5" fillId="9" borderId="0" applyNumberFormat="0" applyBorder="0" applyAlignment="0" applyProtection="0"/>
    <xf numFmtId="0" fontId="5" fillId="4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0" borderId="0"/>
    <xf numFmtId="0" fontId="5" fillId="12" borderId="0" applyNumberFormat="0" applyBorder="0" applyAlignment="0" applyProtection="0"/>
    <xf numFmtId="0" fontId="5" fillId="0" borderId="0"/>
    <xf numFmtId="0" fontId="5" fillId="31" borderId="17" applyNumberFormat="0" applyFont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31" borderId="17" applyNumberFormat="0" applyFont="0" applyAlignment="0" applyProtection="0"/>
    <xf numFmtId="0" fontId="5" fillId="2" borderId="0" applyNumberFormat="0" applyBorder="0" applyAlignment="0" applyProtection="0"/>
    <xf numFmtId="0" fontId="5" fillId="8" borderId="0" applyNumberFormat="0" applyBorder="0" applyAlignment="0" applyProtection="0"/>
    <xf numFmtId="0" fontId="5" fillId="3" borderId="0" applyNumberFormat="0" applyBorder="0" applyAlignment="0" applyProtection="0"/>
    <xf numFmtId="0" fontId="5" fillId="9" borderId="0" applyNumberFormat="0" applyBorder="0" applyAlignment="0" applyProtection="0"/>
    <xf numFmtId="0" fontId="5" fillId="4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5" fillId="0" borderId="0"/>
    <xf numFmtId="0" fontId="5" fillId="31" borderId="17" applyNumberFormat="0" applyFont="0" applyAlignment="0" applyProtection="0"/>
    <xf numFmtId="0" fontId="5" fillId="2" borderId="0" applyNumberFormat="0" applyBorder="0" applyAlignment="0" applyProtection="0"/>
    <xf numFmtId="0" fontId="5" fillId="8" borderId="0" applyNumberFormat="0" applyBorder="0" applyAlignment="0" applyProtection="0"/>
    <xf numFmtId="0" fontId="5" fillId="3" borderId="0" applyNumberFormat="0" applyBorder="0" applyAlignment="0" applyProtection="0"/>
    <xf numFmtId="0" fontId="5" fillId="9" borderId="0" applyNumberFormat="0" applyBorder="0" applyAlignment="0" applyProtection="0"/>
    <xf numFmtId="0" fontId="5" fillId="4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5" fillId="0" borderId="0"/>
    <xf numFmtId="0" fontId="5" fillId="0" borderId="0"/>
    <xf numFmtId="0" fontId="5" fillId="31" borderId="17" applyNumberFormat="0" applyFont="0" applyAlignment="0" applyProtection="0"/>
    <xf numFmtId="0" fontId="5" fillId="2" borderId="0" applyNumberFormat="0" applyBorder="0" applyAlignment="0" applyProtection="0"/>
    <xf numFmtId="0" fontId="5" fillId="8" borderId="0" applyNumberFormat="0" applyBorder="0" applyAlignment="0" applyProtection="0"/>
    <xf numFmtId="0" fontId="5" fillId="3" borderId="0" applyNumberFormat="0" applyBorder="0" applyAlignment="0" applyProtection="0"/>
    <xf numFmtId="0" fontId="5" fillId="9" borderId="0" applyNumberFormat="0" applyBorder="0" applyAlignment="0" applyProtection="0"/>
    <xf numFmtId="0" fontId="5" fillId="4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5" fillId="5" borderId="0" applyNumberFormat="0" applyBorder="0" applyAlignment="0" applyProtection="0"/>
    <xf numFmtId="0" fontId="5" fillId="12" borderId="0" applyNumberFormat="0" applyBorder="0" applyAlignment="0" applyProtection="0"/>
    <xf numFmtId="0" fontId="5" fillId="0" borderId="0"/>
    <xf numFmtId="0" fontId="5" fillId="0" borderId="0"/>
    <xf numFmtId="0" fontId="5" fillId="31" borderId="17" applyNumberFormat="0" applyFont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31" borderId="17" applyNumberFormat="0" applyFont="0" applyAlignment="0" applyProtection="0"/>
    <xf numFmtId="0" fontId="5" fillId="2" borderId="0" applyNumberFormat="0" applyBorder="0" applyAlignment="0" applyProtection="0"/>
    <xf numFmtId="0" fontId="5" fillId="8" borderId="0" applyNumberFormat="0" applyBorder="0" applyAlignment="0" applyProtection="0"/>
    <xf numFmtId="0" fontId="5" fillId="3" borderId="0" applyNumberFormat="0" applyBorder="0" applyAlignment="0" applyProtection="0"/>
    <xf numFmtId="0" fontId="5" fillId="9" borderId="0" applyNumberFormat="0" applyBorder="0" applyAlignment="0" applyProtection="0"/>
    <xf numFmtId="0" fontId="5" fillId="4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5" fillId="0" borderId="0"/>
    <xf numFmtId="0" fontId="5" fillId="31" borderId="17" applyNumberFormat="0" applyFont="0" applyAlignment="0" applyProtection="0"/>
    <xf numFmtId="0" fontId="5" fillId="2" borderId="0" applyNumberFormat="0" applyBorder="0" applyAlignment="0" applyProtection="0"/>
    <xf numFmtId="0" fontId="5" fillId="8" borderId="0" applyNumberFormat="0" applyBorder="0" applyAlignment="0" applyProtection="0"/>
    <xf numFmtId="0" fontId="5" fillId="3" borderId="0" applyNumberFormat="0" applyBorder="0" applyAlignment="0" applyProtection="0"/>
    <xf numFmtId="0" fontId="5" fillId="9" borderId="0" applyNumberFormat="0" applyBorder="0" applyAlignment="0" applyProtection="0"/>
    <xf numFmtId="0" fontId="5" fillId="4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5" fillId="0" borderId="0"/>
    <xf numFmtId="0" fontId="5" fillId="31" borderId="17" applyNumberFormat="0" applyFont="0" applyAlignment="0" applyProtection="0"/>
    <xf numFmtId="0" fontId="5" fillId="2" borderId="0" applyNumberFormat="0" applyBorder="0" applyAlignment="0" applyProtection="0"/>
    <xf numFmtId="0" fontId="5" fillId="8" borderId="0" applyNumberFormat="0" applyBorder="0" applyAlignment="0" applyProtection="0"/>
    <xf numFmtId="0" fontId="5" fillId="3" borderId="0" applyNumberFormat="0" applyBorder="0" applyAlignment="0" applyProtection="0"/>
    <xf numFmtId="0" fontId="5" fillId="9" borderId="0" applyNumberFormat="0" applyBorder="0" applyAlignment="0" applyProtection="0"/>
    <xf numFmtId="0" fontId="5" fillId="4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5" fillId="0" borderId="0"/>
    <xf numFmtId="0" fontId="5" fillId="31" borderId="17" applyNumberFormat="0" applyFont="0" applyAlignment="0" applyProtection="0"/>
    <xf numFmtId="0" fontId="5" fillId="2" borderId="0" applyNumberFormat="0" applyBorder="0" applyAlignment="0" applyProtection="0"/>
    <xf numFmtId="0" fontId="5" fillId="8" borderId="0" applyNumberFormat="0" applyBorder="0" applyAlignment="0" applyProtection="0"/>
    <xf numFmtId="0" fontId="5" fillId="3" borderId="0" applyNumberFormat="0" applyBorder="0" applyAlignment="0" applyProtection="0"/>
    <xf numFmtId="0" fontId="5" fillId="9" borderId="0" applyNumberFormat="0" applyBorder="0" applyAlignment="0" applyProtection="0"/>
    <xf numFmtId="0" fontId="5" fillId="4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5" fillId="0" borderId="0"/>
    <xf numFmtId="0" fontId="5" fillId="31" borderId="17" applyNumberFormat="0" applyFont="0" applyAlignment="0" applyProtection="0"/>
    <xf numFmtId="0" fontId="5" fillId="2" borderId="0" applyNumberFormat="0" applyBorder="0" applyAlignment="0" applyProtection="0"/>
    <xf numFmtId="0" fontId="5" fillId="8" borderId="0" applyNumberFormat="0" applyBorder="0" applyAlignment="0" applyProtection="0"/>
    <xf numFmtId="0" fontId="5" fillId="3" borderId="0" applyNumberFormat="0" applyBorder="0" applyAlignment="0" applyProtection="0"/>
    <xf numFmtId="0" fontId="5" fillId="9" borderId="0" applyNumberFormat="0" applyBorder="0" applyAlignment="0" applyProtection="0"/>
    <xf numFmtId="0" fontId="5" fillId="4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3" borderId="0" applyNumberFormat="0" applyBorder="0" applyAlignment="0" applyProtection="0"/>
    <xf numFmtId="0" fontId="5" fillId="0" borderId="0"/>
    <xf numFmtId="0" fontId="5" fillId="31" borderId="17" applyNumberFormat="0" applyFont="0" applyAlignment="0" applyProtection="0"/>
    <xf numFmtId="0" fontId="5" fillId="2" borderId="0" applyNumberFormat="0" applyBorder="0" applyAlignment="0" applyProtection="0"/>
    <xf numFmtId="0" fontId="5" fillId="8" borderId="0" applyNumberFormat="0" applyBorder="0" applyAlignment="0" applyProtection="0"/>
    <xf numFmtId="0" fontId="5" fillId="3" borderId="0" applyNumberFormat="0" applyBorder="0" applyAlignment="0" applyProtection="0"/>
    <xf numFmtId="0" fontId="5" fillId="9" borderId="0" applyNumberFormat="0" applyBorder="0" applyAlignment="0" applyProtection="0"/>
    <xf numFmtId="0" fontId="5" fillId="4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5" fillId="0" borderId="0"/>
    <xf numFmtId="0" fontId="5" fillId="31" borderId="17" applyNumberFormat="0" applyFont="0" applyAlignment="0" applyProtection="0"/>
    <xf numFmtId="0" fontId="5" fillId="2" borderId="0" applyNumberFormat="0" applyBorder="0" applyAlignment="0" applyProtection="0"/>
    <xf numFmtId="0" fontId="5" fillId="8" borderId="0" applyNumberFormat="0" applyBorder="0" applyAlignment="0" applyProtection="0"/>
    <xf numFmtId="0" fontId="5" fillId="3" borderId="0" applyNumberFormat="0" applyBorder="0" applyAlignment="0" applyProtection="0"/>
    <xf numFmtId="0" fontId="5" fillId="9" borderId="0" applyNumberFormat="0" applyBorder="0" applyAlignment="0" applyProtection="0"/>
    <xf numFmtId="0" fontId="5" fillId="4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5" fillId="0" borderId="0"/>
    <xf numFmtId="0" fontId="5" fillId="31" borderId="17" applyNumberFormat="0" applyFont="0" applyAlignment="0" applyProtection="0"/>
    <xf numFmtId="0" fontId="5" fillId="2" borderId="0" applyNumberFormat="0" applyBorder="0" applyAlignment="0" applyProtection="0"/>
    <xf numFmtId="0" fontId="5" fillId="8" borderId="0" applyNumberFormat="0" applyBorder="0" applyAlignment="0" applyProtection="0"/>
    <xf numFmtId="0" fontId="5" fillId="3" borderId="0" applyNumberFormat="0" applyBorder="0" applyAlignment="0" applyProtection="0"/>
    <xf numFmtId="0" fontId="5" fillId="9" borderId="0" applyNumberFormat="0" applyBorder="0" applyAlignment="0" applyProtection="0"/>
    <xf numFmtId="0" fontId="5" fillId="4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5" fillId="0" borderId="0"/>
    <xf numFmtId="0" fontId="5" fillId="31" borderId="17" applyNumberFormat="0" applyFont="0" applyAlignment="0" applyProtection="0"/>
    <xf numFmtId="0" fontId="5" fillId="2" borderId="0" applyNumberFormat="0" applyBorder="0" applyAlignment="0" applyProtection="0"/>
    <xf numFmtId="0" fontId="5" fillId="8" borderId="0" applyNumberFormat="0" applyBorder="0" applyAlignment="0" applyProtection="0"/>
    <xf numFmtId="0" fontId="5" fillId="3" borderId="0" applyNumberFormat="0" applyBorder="0" applyAlignment="0" applyProtection="0"/>
    <xf numFmtId="0" fontId="5" fillId="9" borderId="0" applyNumberFormat="0" applyBorder="0" applyAlignment="0" applyProtection="0"/>
    <xf numFmtId="0" fontId="5" fillId="4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5" fillId="0" borderId="0"/>
    <xf numFmtId="0" fontId="5" fillId="31" borderId="17" applyNumberFormat="0" applyFont="0" applyAlignment="0" applyProtection="0"/>
    <xf numFmtId="0" fontId="5" fillId="2" borderId="0" applyNumberFormat="0" applyBorder="0" applyAlignment="0" applyProtection="0"/>
    <xf numFmtId="0" fontId="5" fillId="8" borderId="0" applyNumberFormat="0" applyBorder="0" applyAlignment="0" applyProtection="0"/>
    <xf numFmtId="0" fontId="5" fillId="3" borderId="0" applyNumberFormat="0" applyBorder="0" applyAlignment="0" applyProtection="0"/>
    <xf numFmtId="0" fontId="5" fillId="9" borderId="0" applyNumberFormat="0" applyBorder="0" applyAlignment="0" applyProtection="0"/>
    <xf numFmtId="0" fontId="5" fillId="4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5" fillId="8" borderId="0" applyNumberFormat="0" applyBorder="0" applyAlignment="0" applyProtection="0"/>
    <xf numFmtId="0" fontId="5" fillId="13" borderId="0" applyNumberFormat="0" applyBorder="0" applyAlignment="0" applyProtection="0"/>
    <xf numFmtId="0" fontId="5" fillId="4" borderId="0" applyNumberFormat="0" applyBorder="0" applyAlignment="0" applyProtection="0"/>
    <xf numFmtId="0" fontId="5" fillId="3" borderId="0" applyNumberFormat="0" applyBorder="0" applyAlignment="0" applyProtection="0"/>
    <xf numFmtId="0" fontId="5" fillId="8" borderId="0" applyNumberFormat="0" applyBorder="0" applyAlignment="0" applyProtection="0"/>
    <xf numFmtId="0" fontId="5" fillId="0" borderId="0"/>
    <xf numFmtId="0" fontId="5" fillId="2" borderId="0" applyNumberFormat="0" applyBorder="0" applyAlignment="0" applyProtection="0"/>
    <xf numFmtId="0" fontId="5" fillId="8" borderId="0" applyNumberFormat="0" applyBorder="0" applyAlignment="0" applyProtection="0"/>
    <xf numFmtId="0" fontId="5" fillId="13" borderId="0" applyNumberFormat="0" applyBorder="0" applyAlignment="0" applyProtection="0"/>
    <xf numFmtId="0" fontId="5" fillId="0" borderId="0"/>
    <xf numFmtId="0" fontId="5" fillId="31" borderId="17" applyNumberFormat="0" applyFont="0" applyAlignment="0" applyProtection="0"/>
    <xf numFmtId="0" fontId="5" fillId="4" borderId="0" applyNumberFormat="0" applyBorder="0" applyAlignment="0" applyProtection="0"/>
    <xf numFmtId="0" fontId="5" fillId="2" borderId="0" applyNumberFormat="0" applyBorder="0" applyAlignment="0" applyProtection="0"/>
    <xf numFmtId="0" fontId="5" fillId="1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3" borderId="0" applyNumberFormat="0" applyBorder="0" applyAlignment="0" applyProtection="0"/>
    <xf numFmtId="0" fontId="5" fillId="2" borderId="0" applyNumberFormat="0" applyBorder="0" applyAlignment="0" applyProtection="0"/>
    <xf numFmtId="0" fontId="5" fillId="4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5" fillId="10" borderId="0" applyNumberFormat="0" applyBorder="0" applyAlignment="0" applyProtection="0"/>
    <xf numFmtId="0" fontId="5" fillId="0" borderId="0"/>
    <xf numFmtId="0" fontId="5" fillId="13" borderId="0" applyNumberFormat="0" applyBorder="0" applyAlignment="0" applyProtection="0"/>
    <xf numFmtId="0" fontId="5" fillId="3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0" borderId="0"/>
    <xf numFmtId="0" fontId="5" fillId="5" borderId="0" applyNumberFormat="0" applyBorder="0" applyAlignment="0" applyProtection="0"/>
    <xf numFmtId="0" fontId="22" fillId="0" borderId="0" applyNumberFormat="0" applyFill="0" applyBorder="0" applyAlignment="0" applyProtection="0"/>
    <xf numFmtId="0" fontId="5" fillId="4" borderId="0" applyNumberFormat="0" applyBorder="0" applyAlignment="0" applyProtection="0"/>
    <xf numFmtId="0" fontId="5" fillId="2" borderId="0" applyNumberFormat="0" applyBorder="0" applyAlignment="0" applyProtection="0"/>
    <xf numFmtId="0" fontId="5" fillId="5" borderId="0" applyNumberFormat="0" applyBorder="0" applyAlignment="0" applyProtection="0"/>
    <xf numFmtId="0" fontId="5" fillId="0" borderId="0"/>
    <xf numFmtId="0" fontId="5" fillId="6" borderId="0" applyNumberFormat="0" applyBorder="0" applyAlignment="0" applyProtection="0"/>
    <xf numFmtId="0" fontId="5" fillId="13" borderId="0" applyNumberFormat="0" applyBorder="0" applyAlignment="0" applyProtection="0"/>
    <xf numFmtId="0" fontId="5" fillId="9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5" fillId="7" borderId="0" applyNumberFormat="0" applyBorder="0" applyAlignment="0" applyProtection="0"/>
    <xf numFmtId="0" fontId="5" fillId="11" borderId="0" applyNumberFormat="0" applyBorder="0" applyAlignment="0" applyProtection="0"/>
    <xf numFmtId="0" fontId="23" fillId="0" borderId="0">
      <alignment vertical="center"/>
    </xf>
    <xf numFmtId="0" fontId="5" fillId="10" borderId="0" applyNumberFormat="0" applyBorder="0" applyAlignment="0" applyProtection="0"/>
    <xf numFmtId="0" fontId="5" fillId="4" borderId="0" applyNumberFormat="0" applyBorder="0" applyAlignment="0" applyProtection="0"/>
    <xf numFmtId="0" fontId="5" fillId="12" borderId="0" applyNumberFormat="0" applyBorder="0" applyAlignment="0" applyProtection="0"/>
    <xf numFmtId="0" fontId="5" fillId="11" borderId="0" applyNumberFormat="0" applyBorder="0" applyAlignment="0" applyProtection="0"/>
    <xf numFmtId="0" fontId="5" fillId="4" borderId="0" applyNumberFormat="0" applyBorder="0" applyAlignment="0" applyProtection="0"/>
    <xf numFmtId="0" fontId="5" fillId="0" borderId="0"/>
    <xf numFmtId="0" fontId="5" fillId="7" borderId="0" applyNumberFormat="0" applyBorder="0" applyAlignment="0" applyProtection="0"/>
    <xf numFmtId="0" fontId="5" fillId="5" borderId="0" applyNumberFormat="0" applyBorder="0" applyAlignment="0" applyProtection="0"/>
    <xf numFmtId="0" fontId="5" fillId="9" borderId="0" applyNumberFormat="0" applyBorder="0" applyAlignment="0" applyProtection="0"/>
    <xf numFmtId="0" fontId="91" fillId="61" borderId="41" applyNumberFormat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8" borderId="0" applyNumberFormat="0" applyBorder="0" applyAlignment="0" applyProtection="0"/>
    <xf numFmtId="0" fontId="5" fillId="12" borderId="0" applyNumberFormat="0" applyBorder="0" applyAlignment="0" applyProtection="0"/>
    <xf numFmtId="0" fontId="5" fillId="0" borderId="0"/>
    <xf numFmtId="0" fontId="5" fillId="11" borderId="0" applyNumberFormat="0" applyBorder="0" applyAlignment="0" applyProtection="0"/>
    <xf numFmtId="0" fontId="5" fillId="8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6" borderId="0" applyNumberFormat="0" applyBorder="0" applyAlignment="0" applyProtection="0"/>
    <xf numFmtId="0" fontId="5" fillId="10" borderId="0" applyNumberFormat="0" applyBorder="0" applyAlignment="0" applyProtection="0"/>
    <xf numFmtId="0" fontId="5" fillId="3" borderId="0" applyNumberFormat="0" applyBorder="0" applyAlignment="0" applyProtection="0"/>
    <xf numFmtId="0" fontId="5" fillId="0" borderId="0"/>
    <xf numFmtId="0" fontId="5" fillId="0" borderId="0"/>
    <xf numFmtId="0" fontId="5" fillId="7" borderId="0" applyNumberFormat="0" applyBorder="0" applyAlignment="0" applyProtection="0"/>
    <xf numFmtId="0" fontId="5" fillId="11" borderId="0" applyNumberFormat="0" applyBorder="0" applyAlignment="0" applyProtection="0"/>
    <xf numFmtId="0" fontId="5" fillId="3" borderId="0" applyNumberFormat="0" applyBorder="0" applyAlignment="0" applyProtection="0"/>
    <xf numFmtId="0" fontId="5" fillId="9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10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9" borderId="0" applyNumberFormat="0" applyBorder="0" applyAlignment="0" applyProtection="0"/>
    <xf numFmtId="0" fontId="5" fillId="5" borderId="0" applyNumberFormat="0" applyBorder="0" applyAlignment="0" applyProtection="0"/>
    <xf numFmtId="0" fontId="5" fillId="0" borderId="0"/>
    <xf numFmtId="0" fontId="5" fillId="0" borderId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5" fillId="12" borderId="0" applyNumberFormat="0" applyBorder="0" applyAlignment="0" applyProtection="0"/>
    <xf numFmtId="0" fontId="5" fillId="10" borderId="0" applyNumberFormat="0" applyBorder="0" applyAlignment="0" applyProtection="0"/>
    <xf numFmtId="0" fontId="5" fillId="3" borderId="0" applyNumberFormat="0" applyBorder="0" applyAlignment="0" applyProtection="0"/>
    <xf numFmtId="0" fontId="5" fillId="11" borderId="0" applyNumberFormat="0" applyBorder="0" applyAlignment="0" applyProtection="0"/>
    <xf numFmtId="0" fontId="5" fillId="0" borderId="0"/>
    <xf numFmtId="0" fontId="5" fillId="9" borderId="0" applyNumberFormat="0" applyBorder="0" applyAlignment="0" applyProtection="0"/>
    <xf numFmtId="0" fontId="5" fillId="3" borderId="0" applyNumberFormat="0" applyBorder="0" applyAlignment="0" applyProtection="0"/>
    <xf numFmtId="0" fontId="5" fillId="7" borderId="0" applyNumberFormat="0" applyBorder="0" applyAlignment="0" applyProtection="0"/>
    <xf numFmtId="0" fontId="5" fillId="0" borderId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11" borderId="0" applyNumberFormat="0" applyBorder="0" applyAlignment="0" applyProtection="0"/>
    <xf numFmtId="0" fontId="5" fillId="0" borderId="0"/>
    <xf numFmtId="0" fontId="5" fillId="0" borderId="0"/>
    <xf numFmtId="0" fontId="5" fillId="9" borderId="0" applyNumberFormat="0" applyBorder="0" applyAlignment="0" applyProtection="0"/>
    <xf numFmtId="0" fontId="5" fillId="0" borderId="0"/>
    <xf numFmtId="0" fontId="5" fillId="2" borderId="0" applyNumberFormat="0" applyBorder="0" applyAlignment="0" applyProtection="0"/>
    <xf numFmtId="0" fontId="5" fillId="9" borderId="0" applyNumberFormat="0" applyBorder="0" applyAlignment="0" applyProtection="0"/>
    <xf numFmtId="0" fontId="5" fillId="5" borderId="0" applyNumberFormat="0" applyBorder="0" applyAlignment="0" applyProtection="0"/>
    <xf numFmtId="0" fontId="5" fillId="3" borderId="0" applyNumberFormat="0" applyBorder="0" applyAlignment="0" applyProtection="0"/>
    <xf numFmtId="0" fontId="5" fillId="7" borderId="0" applyNumberFormat="0" applyBorder="0" applyAlignment="0" applyProtection="0"/>
    <xf numFmtId="0" fontId="5" fillId="0" borderId="0"/>
    <xf numFmtId="0" fontId="5" fillId="9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5" fillId="12" borderId="0" applyNumberFormat="0" applyBorder="0" applyAlignment="0" applyProtection="0"/>
    <xf numFmtId="0" fontId="5" fillId="11" borderId="0" applyNumberFormat="0" applyBorder="0" applyAlignment="0" applyProtection="0"/>
    <xf numFmtId="0" fontId="89" fillId="48" borderId="41" applyNumberFormat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5" fillId="3" borderId="0" applyNumberFormat="0" applyBorder="0" applyAlignment="0" applyProtection="0"/>
    <xf numFmtId="0" fontId="5" fillId="0" borderId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5" fillId="13" borderId="0" applyNumberFormat="0" applyBorder="0" applyAlignment="0" applyProtection="0"/>
    <xf numFmtId="0" fontId="5" fillId="2" borderId="0" applyNumberFormat="0" applyBorder="0" applyAlignment="0" applyProtection="0"/>
    <xf numFmtId="0" fontId="5" fillId="12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5" fillId="12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5" borderId="0" applyNumberFormat="0" applyBorder="0" applyAlignment="0" applyProtection="0"/>
    <xf numFmtId="0" fontId="5" fillId="9" borderId="0" applyNumberFormat="0" applyBorder="0" applyAlignment="0" applyProtection="0"/>
    <xf numFmtId="0" fontId="5" fillId="8" borderId="0" applyNumberFormat="0" applyBorder="0" applyAlignment="0" applyProtection="0"/>
    <xf numFmtId="0" fontId="5" fillId="10" borderId="0" applyNumberFormat="0" applyBorder="0" applyAlignment="0" applyProtection="0"/>
    <xf numFmtId="0" fontId="5" fillId="0" borderId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0" borderId="0"/>
    <xf numFmtId="0" fontId="5" fillId="0" borderId="0"/>
    <xf numFmtId="0" fontId="5" fillId="2" borderId="0" applyNumberFormat="0" applyBorder="0" applyAlignment="0" applyProtection="0"/>
    <xf numFmtId="0" fontId="5" fillId="0" borderId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10" borderId="0" applyNumberFormat="0" applyBorder="0" applyAlignment="0" applyProtection="0"/>
    <xf numFmtId="0" fontId="5" fillId="3" borderId="0" applyNumberFormat="0" applyBorder="0" applyAlignment="0" applyProtection="0"/>
    <xf numFmtId="0" fontId="5" fillId="9" borderId="0" applyNumberFormat="0" applyBorder="0" applyAlignment="0" applyProtection="0"/>
    <xf numFmtId="0" fontId="5" fillId="0" borderId="0"/>
    <xf numFmtId="0" fontId="5" fillId="7" borderId="0" applyNumberFormat="0" applyBorder="0" applyAlignment="0" applyProtection="0"/>
    <xf numFmtId="0" fontId="5" fillId="0" borderId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11" borderId="0" applyNumberFormat="0" applyBorder="0" applyAlignment="0" applyProtection="0"/>
    <xf numFmtId="0" fontId="5" fillId="13" borderId="0" applyNumberFormat="0" applyBorder="0" applyAlignment="0" applyProtection="0"/>
    <xf numFmtId="0" fontId="5" fillId="8" borderId="0" applyNumberFormat="0" applyBorder="0" applyAlignment="0" applyProtection="0"/>
    <xf numFmtId="0" fontId="5" fillId="10" borderId="0" applyNumberFormat="0" applyBorder="0" applyAlignment="0" applyProtection="0"/>
    <xf numFmtId="0" fontId="5" fillId="0" borderId="0"/>
    <xf numFmtId="0" fontId="5" fillId="4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2" borderId="0" applyNumberFormat="0" applyBorder="0" applyAlignment="0" applyProtection="0"/>
    <xf numFmtId="0" fontId="5" fillId="7" borderId="0" applyNumberFormat="0" applyBorder="0" applyAlignment="0" applyProtection="0"/>
    <xf numFmtId="0" fontId="5" fillId="0" borderId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8" borderId="0" applyNumberFormat="0" applyBorder="0" applyAlignment="0" applyProtection="0"/>
    <xf numFmtId="0" fontId="5" fillId="13" borderId="0" applyNumberFormat="0" applyBorder="0" applyAlignment="0" applyProtection="0"/>
    <xf numFmtId="0" fontId="5" fillId="5" borderId="0" applyNumberFormat="0" applyBorder="0" applyAlignment="0" applyProtection="0"/>
    <xf numFmtId="0" fontId="25" fillId="64" borderId="44" applyNumberFormat="0" applyFont="0" applyAlignment="0" applyProtection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95" fillId="0" borderId="43" applyNumberFormat="0" applyFill="0" applyAlignment="0" applyProtection="0"/>
    <xf numFmtId="0" fontId="5" fillId="7" borderId="0" applyNumberFormat="0" applyBorder="0" applyAlignment="0" applyProtection="0"/>
    <xf numFmtId="0" fontId="5" fillId="0" borderId="0"/>
    <xf numFmtId="0" fontId="5" fillId="11" borderId="0" applyNumberFormat="0" applyBorder="0" applyAlignment="0" applyProtection="0"/>
    <xf numFmtId="0" fontId="5" fillId="8" borderId="0" applyNumberFormat="0" applyBorder="0" applyAlignment="0" applyProtection="0"/>
    <xf numFmtId="0" fontId="5" fillId="12" borderId="0" applyNumberFormat="0" applyBorder="0" applyAlignment="0" applyProtection="0"/>
    <xf numFmtId="0" fontId="5" fillId="5" borderId="0" applyNumberFormat="0" applyBorder="0" applyAlignment="0" applyProtection="0"/>
    <xf numFmtId="0" fontId="5" fillId="3" borderId="0" applyNumberFormat="0" applyBorder="0" applyAlignment="0" applyProtection="0"/>
    <xf numFmtId="0" fontId="5" fillId="7" borderId="0" applyNumberFormat="0" applyBorder="0" applyAlignment="0" applyProtection="0"/>
    <xf numFmtId="0" fontId="5" fillId="0" borderId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0" borderId="0"/>
    <xf numFmtId="0" fontId="5" fillId="12" borderId="0" applyNumberFormat="0" applyBorder="0" applyAlignment="0" applyProtection="0"/>
    <xf numFmtId="0" fontId="5" fillId="11" borderId="0" applyNumberFormat="0" applyBorder="0" applyAlignment="0" applyProtection="0"/>
    <xf numFmtId="0" fontId="5" fillId="8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13" borderId="0" applyNumberFormat="0" applyBorder="0" applyAlignment="0" applyProtection="0"/>
    <xf numFmtId="0" fontId="5" fillId="11" borderId="0" applyNumberFormat="0" applyBorder="0" applyAlignment="0" applyProtection="0"/>
    <xf numFmtId="0" fontId="5" fillId="10" borderId="0" applyNumberFormat="0" applyBorder="0" applyAlignment="0" applyProtection="0"/>
    <xf numFmtId="0" fontId="5" fillId="3" borderId="0" applyNumberFormat="0" applyBorder="0" applyAlignment="0" applyProtection="0"/>
    <xf numFmtId="0" fontId="95" fillId="0" borderId="43" applyNumberFormat="0" applyFill="0" applyAlignment="0" applyProtection="0"/>
    <xf numFmtId="0" fontId="5" fillId="0" borderId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5" fillId="10" borderId="0" applyNumberFormat="0" applyBorder="0" applyAlignment="0" applyProtection="0"/>
    <xf numFmtId="0" fontId="5" fillId="3" borderId="0" applyNumberFormat="0" applyBorder="0" applyAlignment="0" applyProtection="0"/>
    <xf numFmtId="0" fontId="5" fillId="5" borderId="0" applyNumberFormat="0" applyBorder="0" applyAlignment="0" applyProtection="0"/>
    <xf numFmtId="0" fontId="5" fillId="12" borderId="0" applyNumberFormat="0" applyBorder="0" applyAlignment="0" applyProtection="0"/>
    <xf numFmtId="0" fontId="5" fillId="8" borderId="0" applyNumberFormat="0" applyBorder="0" applyAlignment="0" applyProtection="0"/>
    <xf numFmtId="0" fontId="5" fillId="13" borderId="0" applyNumberFormat="0" applyBorder="0" applyAlignment="0" applyProtection="0"/>
    <xf numFmtId="0" fontId="5" fillId="4" borderId="0" applyNumberFormat="0" applyBorder="0" applyAlignment="0" applyProtection="0"/>
    <xf numFmtId="0" fontId="5" fillId="9" borderId="0" applyNumberFormat="0" applyBorder="0" applyAlignment="0" applyProtection="0"/>
    <xf numFmtId="0" fontId="5" fillId="3" borderId="0" applyNumberFormat="0" applyBorder="0" applyAlignment="0" applyProtection="0"/>
    <xf numFmtId="0" fontId="5" fillId="9" borderId="0" applyNumberFormat="0" applyBorder="0" applyAlignment="0" applyProtection="0"/>
    <xf numFmtId="0" fontId="5" fillId="8" borderId="0" applyNumberFormat="0" applyBorder="0" applyAlignment="0" applyProtection="0"/>
    <xf numFmtId="0" fontId="5" fillId="13" borderId="0" applyNumberFormat="0" applyBorder="0" applyAlignment="0" applyProtection="0"/>
    <xf numFmtId="0" fontId="5" fillId="0" borderId="0"/>
    <xf numFmtId="0" fontId="5" fillId="6" borderId="0" applyNumberFormat="0" applyBorder="0" applyAlignment="0" applyProtection="0"/>
    <xf numFmtId="0" fontId="5" fillId="11" borderId="0" applyNumberFormat="0" applyBorder="0" applyAlignment="0" applyProtection="0"/>
    <xf numFmtId="0" fontId="5" fillId="3" borderId="0" applyNumberFormat="0" applyBorder="0" applyAlignment="0" applyProtection="0"/>
    <xf numFmtId="0" fontId="5" fillId="2" borderId="0" applyNumberFormat="0" applyBorder="0" applyAlignment="0" applyProtection="0"/>
    <xf numFmtId="0" fontId="5" fillId="0" borderId="0"/>
    <xf numFmtId="0" fontId="5" fillId="13" borderId="0" applyNumberFormat="0" applyBorder="0" applyAlignment="0" applyProtection="0"/>
    <xf numFmtId="0" fontId="5" fillId="3" borderId="0" applyNumberFormat="0" applyBorder="0" applyAlignment="0" applyProtection="0"/>
    <xf numFmtId="0" fontId="5" fillId="7" borderId="0" applyNumberFormat="0" applyBorder="0" applyAlignment="0" applyProtection="0"/>
    <xf numFmtId="0" fontId="5" fillId="11" borderId="0" applyNumberFormat="0" applyBorder="0" applyAlignment="0" applyProtection="0"/>
    <xf numFmtId="0" fontId="5" fillId="0" borderId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5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0" borderId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11" borderId="0" applyNumberFormat="0" applyBorder="0" applyAlignment="0" applyProtection="0"/>
    <xf numFmtId="0" fontId="5" fillId="0" borderId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1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0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5" borderId="0" applyNumberFormat="0" applyBorder="0" applyAlignment="0" applyProtection="0"/>
    <xf numFmtId="0" fontId="5" fillId="2" borderId="0" applyNumberFormat="0" applyBorder="0" applyAlignment="0" applyProtection="0"/>
    <xf numFmtId="0" fontId="5" fillId="13" borderId="0" applyNumberFormat="0" applyBorder="0" applyAlignment="0" applyProtection="0"/>
    <xf numFmtId="0" fontId="5" fillId="2" borderId="0" applyNumberFormat="0" applyBorder="0" applyAlignment="0" applyProtection="0"/>
    <xf numFmtId="0" fontId="5" fillId="0" borderId="0"/>
    <xf numFmtId="0" fontId="5" fillId="4" borderId="0" applyNumberFormat="0" applyBorder="0" applyAlignment="0" applyProtection="0"/>
    <xf numFmtId="0" fontId="5" fillId="8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2" borderId="0" applyNumberFormat="0" applyBorder="0" applyAlignment="0" applyProtection="0"/>
    <xf numFmtId="0" fontId="5" fillId="6" borderId="0" applyNumberFormat="0" applyBorder="0" applyAlignment="0" applyProtection="0"/>
    <xf numFmtId="0" fontId="5" fillId="13" borderId="0" applyNumberFormat="0" applyBorder="0" applyAlignment="0" applyProtection="0"/>
    <xf numFmtId="0" fontId="5" fillId="2" borderId="0" applyNumberFormat="0" applyBorder="0" applyAlignment="0" applyProtection="0"/>
    <xf numFmtId="0" fontId="5" fillId="7" borderId="0" applyNumberFormat="0" applyBorder="0" applyAlignment="0" applyProtection="0"/>
    <xf numFmtId="0" fontId="5" fillId="5" borderId="0" applyNumberFormat="0" applyBorder="0" applyAlignment="0" applyProtection="0"/>
    <xf numFmtId="0" fontId="5" fillId="9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2" borderId="0" applyNumberFormat="0" applyBorder="0" applyAlignment="0" applyProtection="0"/>
    <xf numFmtId="0" fontId="5" fillId="10" borderId="0" applyNumberFormat="0" applyBorder="0" applyAlignment="0" applyProtection="0"/>
    <xf numFmtId="0" fontId="5" fillId="7" borderId="0" applyNumberFormat="0" applyBorder="0" applyAlignment="0" applyProtection="0"/>
    <xf numFmtId="0" fontId="89" fillId="48" borderId="41" applyNumberFormat="0" applyAlignment="0" applyProtection="0"/>
    <xf numFmtId="0" fontId="5" fillId="6" borderId="0" applyNumberFormat="0" applyBorder="0" applyAlignment="0" applyProtection="0"/>
    <xf numFmtId="0" fontId="5" fillId="0" borderId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5" fillId="2" borderId="0" applyNumberFormat="0" applyBorder="0" applyAlignment="0" applyProtection="0"/>
    <xf numFmtId="0" fontId="5" fillId="10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5" fillId="0" borderId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2" borderId="0" applyNumberFormat="0" applyBorder="0" applyAlignment="0" applyProtection="0"/>
    <xf numFmtId="0" fontId="5" fillId="0" borderId="0"/>
    <xf numFmtId="0" fontId="5" fillId="13" borderId="0" applyNumberFormat="0" applyBorder="0" applyAlignment="0" applyProtection="0"/>
    <xf numFmtId="0" fontId="5" fillId="0" borderId="0"/>
    <xf numFmtId="0" fontId="5" fillId="3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7" borderId="0" applyNumberFormat="0" applyBorder="0" applyAlignment="0" applyProtection="0"/>
    <xf numFmtId="0" fontId="5" fillId="10" borderId="0" applyNumberFormat="0" applyBorder="0" applyAlignment="0" applyProtection="0"/>
    <xf numFmtId="0" fontId="5" fillId="3" borderId="0" applyNumberFormat="0" applyBorder="0" applyAlignment="0" applyProtection="0"/>
    <xf numFmtId="0" fontId="5" fillId="13" borderId="0" applyNumberFormat="0" applyBorder="0" applyAlignment="0" applyProtection="0"/>
    <xf numFmtId="0" fontId="5" fillId="10" borderId="0" applyNumberFormat="0" applyBorder="0" applyAlignment="0" applyProtection="0"/>
    <xf numFmtId="0" fontId="5" fillId="9" borderId="0" applyNumberFormat="0" applyBorder="0" applyAlignment="0" applyProtection="0"/>
    <xf numFmtId="0" fontId="5" fillId="3" borderId="0" applyNumberFormat="0" applyBorder="0" applyAlignment="0" applyProtection="0"/>
    <xf numFmtId="0" fontId="5" fillId="6" borderId="0" applyNumberFormat="0" applyBorder="0" applyAlignment="0" applyProtection="0"/>
    <xf numFmtId="0" fontId="5" fillId="0" borderId="0"/>
    <xf numFmtId="0" fontId="5" fillId="4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5" fillId="12" borderId="0" applyNumberFormat="0" applyBorder="0" applyAlignment="0" applyProtection="0"/>
    <xf numFmtId="0" fontId="5" fillId="6" borderId="0" applyNumberFormat="0" applyBorder="0" applyAlignment="0" applyProtection="0"/>
    <xf numFmtId="0" fontId="5" fillId="8" borderId="0" applyNumberFormat="0" applyBorder="0" applyAlignment="0" applyProtection="0"/>
    <xf numFmtId="0" fontId="5" fillId="5" borderId="0" applyNumberFormat="0" applyBorder="0" applyAlignment="0" applyProtection="0"/>
    <xf numFmtId="0" fontId="5" fillId="3" borderId="0" applyNumberFormat="0" applyBorder="0" applyAlignment="0" applyProtection="0"/>
    <xf numFmtId="0" fontId="5" fillId="9" borderId="0" applyNumberFormat="0" applyBorder="0" applyAlignment="0" applyProtection="0"/>
    <xf numFmtId="0" fontId="5" fillId="5" borderId="0" applyNumberFormat="0" applyBorder="0" applyAlignment="0" applyProtection="0"/>
    <xf numFmtId="0" fontId="5" fillId="13" borderId="0" applyNumberFormat="0" applyBorder="0" applyAlignment="0" applyProtection="0"/>
    <xf numFmtId="0" fontId="5" fillId="3" borderId="0" applyNumberFormat="0" applyBorder="0" applyAlignment="0" applyProtection="0"/>
    <xf numFmtId="0" fontId="5" fillId="13" borderId="0" applyNumberFormat="0" applyBorder="0" applyAlignment="0" applyProtection="0"/>
    <xf numFmtId="0" fontId="5" fillId="5" borderId="0" applyNumberFormat="0" applyBorder="0" applyAlignment="0" applyProtection="0"/>
    <xf numFmtId="0" fontId="5" fillId="2" borderId="0" applyNumberFormat="0" applyBorder="0" applyAlignment="0" applyProtection="0"/>
    <xf numFmtId="0" fontId="5" fillId="4" borderId="0" applyNumberFormat="0" applyBorder="0" applyAlignment="0" applyProtection="0"/>
    <xf numFmtId="0" fontId="5" fillId="11" borderId="0" applyNumberFormat="0" applyBorder="0" applyAlignment="0" applyProtection="0"/>
    <xf numFmtId="0" fontId="5" fillId="9" borderId="0" applyNumberFormat="0" applyBorder="0" applyAlignment="0" applyProtection="0"/>
    <xf numFmtId="0" fontId="5" fillId="3" borderId="0" applyNumberFormat="0" applyBorder="0" applyAlignment="0" applyProtection="0"/>
    <xf numFmtId="0" fontId="5" fillId="13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13" borderId="0" applyNumberFormat="0" applyBorder="0" applyAlignment="0" applyProtection="0"/>
    <xf numFmtId="0" fontId="25" fillId="64" borderId="44" applyNumberFormat="0" applyFont="0" applyAlignment="0" applyProtection="0"/>
    <xf numFmtId="0" fontId="5" fillId="11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4" borderId="0" applyNumberFormat="0" applyBorder="0" applyAlignment="0" applyProtection="0"/>
    <xf numFmtId="0" fontId="5" fillId="0" borderId="0"/>
    <xf numFmtId="0" fontId="5" fillId="12" borderId="0" applyNumberFormat="0" applyBorder="0" applyAlignment="0" applyProtection="0"/>
    <xf numFmtId="0" fontId="5" fillId="11" borderId="0" applyNumberFormat="0" applyBorder="0" applyAlignment="0" applyProtection="0"/>
    <xf numFmtId="0" fontId="5" fillId="0" borderId="0"/>
    <xf numFmtId="0" fontId="5" fillId="12" borderId="0" applyNumberFormat="0" applyBorder="0" applyAlignment="0" applyProtection="0"/>
    <xf numFmtId="0" fontId="5" fillId="10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8" borderId="0" applyNumberFormat="0" applyBorder="0" applyAlignment="0" applyProtection="0"/>
    <xf numFmtId="0" fontId="5" fillId="7" borderId="0" applyNumberFormat="0" applyBorder="0" applyAlignment="0" applyProtection="0"/>
    <xf numFmtId="0" fontId="5" fillId="10" borderId="0" applyNumberFormat="0" applyBorder="0" applyAlignment="0" applyProtection="0"/>
    <xf numFmtId="0" fontId="5" fillId="6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5" fillId="7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5" fillId="8" borderId="0" applyNumberFormat="0" applyBorder="0" applyAlignment="0" applyProtection="0"/>
    <xf numFmtId="0" fontId="5" fillId="0" borderId="0"/>
    <xf numFmtId="0" fontId="5" fillId="9" borderId="0" applyNumberFormat="0" applyBorder="0" applyAlignment="0" applyProtection="0"/>
    <xf numFmtId="0" fontId="5" fillId="13" borderId="0" applyNumberFormat="0" applyBorder="0" applyAlignment="0" applyProtection="0"/>
    <xf numFmtId="0" fontId="5" fillId="12" borderId="0" applyNumberFormat="0" applyBorder="0" applyAlignment="0" applyProtection="0"/>
    <xf numFmtId="0" fontId="5" fillId="0" borderId="0"/>
    <xf numFmtId="0" fontId="5" fillId="5" borderId="0" applyNumberFormat="0" applyBorder="0" applyAlignment="0" applyProtection="0"/>
    <xf numFmtId="0" fontId="5" fillId="12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5" fillId="0" borderId="0"/>
    <xf numFmtId="0" fontId="5" fillId="0" borderId="0"/>
    <xf numFmtId="0" fontId="5" fillId="7" borderId="0" applyNumberFormat="0" applyBorder="0" applyAlignment="0" applyProtection="0"/>
    <xf numFmtId="0" fontId="5" fillId="0" borderId="0"/>
    <xf numFmtId="0" fontId="5" fillId="7" borderId="0" applyNumberFormat="0" applyBorder="0" applyAlignment="0" applyProtection="0"/>
    <xf numFmtId="0" fontId="5" fillId="9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8" borderId="0" applyNumberFormat="0" applyBorder="0" applyAlignment="0" applyProtection="0"/>
    <xf numFmtId="0" fontId="5" fillId="10" borderId="0" applyNumberFormat="0" applyBorder="0" applyAlignment="0" applyProtection="0"/>
    <xf numFmtId="0" fontId="5" fillId="0" borderId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10" borderId="0" applyNumberFormat="0" applyBorder="0" applyAlignment="0" applyProtection="0"/>
    <xf numFmtId="0" fontId="5" fillId="0" borderId="0"/>
    <xf numFmtId="0" fontId="5" fillId="2" borderId="0" applyNumberFormat="0" applyBorder="0" applyAlignment="0" applyProtection="0"/>
    <xf numFmtId="0" fontId="5" fillId="10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0" borderId="0" applyNumberFormat="0" applyBorder="0" applyAlignment="0" applyProtection="0"/>
    <xf numFmtId="0" fontId="5" fillId="2" borderId="0" applyNumberFormat="0" applyBorder="0" applyAlignment="0" applyProtection="0"/>
    <xf numFmtId="0" fontId="25" fillId="64" borderId="44" applyNumberFormat="0" applyFont="0" applyAlignment="0" applyProtection="0"/>
    <xf numFmtId="0" fontId="5" fillId="0" borderId="0"/>
    <xf numFmtId="0" fontId="5" fillId="9" borderId="0" applyNumberFormat="0" applyBorder="0" applyAlignment="0" applyProtection="0"/>
    <xf numFmtId="0" fontId="5" fillId="13" borderId="0" applyNumberFormat="0" applyBorder="0" applyAlignment="0" applyProtection="0"/>
    <xf numFmtId="0" fontId="5" fillId="0" borderId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0" borderId="0"/>
    <xf numFmtId="0" fontId="5" fillId="2" borderId="0" applyNumberFormat="0" applyBorder="0" applyAlignment="0" applyProtection="0"/>
    <xf numFmtId="0" fontId="5" fillId="7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0" borderId="0"/>
    <xf numFmtId="0" fontId="5" fillId="1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9" borderId="0" applyNumberFormat="0" applyBorder="0" applyAlignment="0" applyProtection="0"/>
    <xf numFmtId="0" fontId="5" fillId="7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6" borderId="0" applyNumberFormat="0" applyBorder="0" applyAlignment="0" applyProtection="0"/>
    <xf numFmtId="0" fontId="5" fillId="8" borderId="0" applyNumberFormat="0" applyBorder="0" applyAlignment="0" applyProtection="0"/>
    <xf numFmtId="0" fontId="5" fillId="0" borderId="0"/>
    <xf numFmtId="0" fontId="5" fillId="13" borderId="0" applyNumberFormat="0" applyBorder="0" applyAlignment="0" applyProtection="0"/>
    <xf numFmtId="0" fontId="5" fillId="0" borderId="0"/>
    <xf numFmtId="0" fontId="5" fillId="4" borderId="0" applyNumberFormat="0" applyBorder="0" applyAlignment="0" applyProtection="0"/>
    <xf numFmtId="0" fontId="5" fillId="0" borderId="0"/>
    <xf numFmtId="0" fontId="5" fillId="7" borderId="0" applyNumberFormat="0" applyBorder="0" applyAlignment="0" applyProtection="0"/>
    <xf numFmtId="0" fontId="5" fillId="5" borderId="0" applyNumberFormat="0" applyBorder="0" applyAlignment="0" applyProtection="0"/>
    <xf numFmtId="0" fontId="5" fillId="2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2" borderId="0" applyNumberFormat="0" applyBorder="0" applyAlignment="0" applyProtection="0"/>
    <xf numFmtId="0" fontId="5" fillId="0" borderId="0"/>
    <xf numFmtId="0" fontId="5" fillId="7" borderId="0" applyNumberFormat="0" applyBorder="0" applyAlignment="0" applyProtection="0"/>
    <xf numFmtId="0" fontId="5" fillId="5" borderId="0" applyNumberFormat="0" applyBorder="0" applyAlignment="0" applyProtection="0"/>
    <xf numFmtId="0" fontId="91" fillId="61" borderId="41" applyNumberFormat="0" applyAlignment="0" applyProtection="0"/>
    <xf numFmtId="0" fontId="5" fillId="9" borderId="0" applyNumberFormat="0" applyBorder="0" applyAlignment="0" applyProtection="0"/>
    <xf numFmtId="0" fontId="5" fillId="4" borderId="0" applyNumberFormat="0" applyBorder="0" applyAlignment="0" applyProtection="0"/>
    <xf numFmtId="0" fontId="5" fillId="2" borderId="0" applyNumberFormat="0" applyBorder="0" applyAlignment="0" applyProtection="0"/>
    <xf numFmtId="0" fontId="5" fillId="7" borderId="0" applyNumberFormat="0" applyBorder="0" applyAlignment="0" applyProtection="0"/>
    <xf numFmtId="0" fontId="5" fillId="0" borderId="0"/>
    <xf numFmtId="0" fontId="5" fillId="10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3" borderId="0" applyNumberFormat="0" applyBorder="0" applyAlignment="0" applyProtection="0"/>
    <xf numFmtId="0" fontId="5" fillId="0" borderId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0" borderId="0"/>
    <xf numFmtId="0" fontId="5" fillId="4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5" fillId="0" borderId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5" borderId="0" applyNumberFormat="0" applyBorder="0" applyAlignment="0" applyProtection="0"/>
    <xf numFmtId="0" fontId="5" fillId="0" borderId="0"/>
    <xf numFmtId="0" fontId="5" fillId="9" borderId="0" applyNumberFormat="0" applyBorder="0" applyAlignment="0" applyProtection="0"/>
    <xf numFmtId="0" fontId="5" fillId="0" borderId="0"/>
    <xf numFmtId="0" fontId="5" fillId="3" borderId="0" applyNumberFormat="0" applyBorder="0" applyAlignment="0" applyProtection="0"/>
    <xf numFmtId="0" fontId="5" fillId="7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5" fillId="0" borderId="0"/>
    <xf numFmtId="0" fontId="5" fillId="0" borderId="0"/>
    <xf numFmtId="0" fontId="5" fillId="8" borderId="0" applyNumberFormat="0" applyBorder="0" applyAlignment="0" applyProtection="0"/>
    <xf numFmtId="0" fontId="5" fillId="12" borderId="0" applyNumberFormat="0" applyBorder="0" applyAlignment="0" applyProtection="0"/>
    <xf numFmtId="0" fontId="90" fillId="61" borderId="42" applyNumberFormat="0" applyAlignment="0" applyProtection="0"/>
    <xf numFmtId="0" fontId="5" fillId="10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0" borderId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0" borderId="0"/>
    <xf numFmtId="0" fontId="5" fillId="8" borderId="0" applyNumberFormat="0" applyBorder="0" applyAlignment="0" applyProtection="0"/>
    <xf numFmtId="0" fontId="5" fillId="12" borderId="0" applyNumberFormat="0" applyBorder="0" applyAlignment="0" applyProtection="0"/>
    <xf numFmtId="0" fontId="5" fillId="4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7" borderId="0" applyNumberFormat="0" applyBorder="0" applyAlignment="0" applyProtection="0"/>
    <xf numFmtId="0" fontId="5" fillId="10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1" borderId="0" applyNumberFormat="0" applyBorder="0" applyAlignment="0" applyProtection="0"/>
    <xf numFmtId="0" fontId="5" fillId="3" borderId="0" applyNumberFormat="0" applyBorder="0" applyAlignment="0" applyProtection="0"/>
    <xf numFmtId="0" fontId="5" fillId="9" borderId="0" applyNumberFormat="0" applyBorder="0" applyAlignment="0" applyProtection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7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2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10" borderId="0" applyNumberFormat="0" applyBorder="0" applyAlignment="0" applyProtection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12" borderId="0" applyNumberFormat="0" applyBorder="0" applyAlignment="0" applyProtection="0"/>
    <xf numFmtId="0" fontId="5" fillId="0" borderId="0"/>
    <xf numFmtId="0" fontId="5" fillId="11" borderId="0" applyNumberFormat="0" applyBorder="0" applyAlignment="0" applyProtection="0"/>
    <xf numFmtId="0" fontId="5" fillId="13" borderId="0" applyNumberFormat="0" applyBorder="0" applyAlignment="0" applyProtection="0"/>
    <xf numFmtId="0" fontId="5" fillId="0" borderId="0"/>
    <xf numFmtId="0" fontId="5" fillId="8" borderId="0" applyNumberFormat="0" applyBorder="0" applyAlignment="0" applyProtection="0"/>
    <xf numFmtId="0" fontId="5" fillId="5" borderId="0" applyNumberFormat="0" applyBorder="0" applyAlignment="0" applyProtection="0"/>
    <xf numFmtId="0" fontId="5" fillId="4" borderId="0" applyNumberFormat="0" applyBorder="0" applyAlignment="0" applyProtection="0"/>
    <xf numFmtId="0" fontId="5" fillId="3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2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4" borderId="0" applyNumberFormat="0" applyBorder="0" applyAlignment="0" applyProtection="0"/>
    <xf numFmtId="0" fontId="90" fillId="61" borderId="42" applyNumberFormat="0" applyAlignment="0" applyProtection="0"/>
    <xf numFmtId="0" fontId="5" fillId="7" borderId="0" applyNumberFormat="0" applyBorder="0" applyAlignment="0" applyProtection="0"/>
    <xf numFmtId="0" fontId="5" fillId="0" borderId="0"/>
    <xf numFmtId="0" fontId="5" fillId="2" borderId="0" applyNumberFormat="0" applyBorder="0" applyAlignment="0" applyProtection="0"/>
    <xf numFmtId="0" fontId="5" fillId="13" borderId="0" applyNumberFormat="0" applyBorder="0" applyAlignment="0" applyProtection="0"/>
    <xf numFmtId="0" fontId="5" fillId="5" borderId="0" applyNumberFormat="0" applyBorder="0" applyAlignment="0" applyProtection="0"/>
    <xf numFmtId="0" fontId="5" fillId="7" borderId="0" applyNumberFormat="0" applyBorder="0" applyAlignment="0" applyProtection="0"/>
    <xf numFmtId="0" fontId="5" fillId="12" borderId="0" applyNumberFormat="0" applyBorder="0" applyAlignment="0" applyProtection="0"/>
    <xf numFmtId="0" fontId="5" fillId="0" borderId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13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8" borderId="0" applyNumberFormat="0" applyBorder="0" applyAlignment="0" applyProtection="0"/>
    <xf numFmtId="0" fontId="5" fillId="12" borderId="0" applyNumberFormat="0" applyBorder="0" applyAlignment="0" applyProtection="0"/>
    <xf numFmtId="0" fontId="5" fillId="8" borderId="0" applyNumberFormat="0" applyBorder="0" applyAlignment="0" applyProtection="0"/>
    <xf numFmtId="0" fontId="5" fillId="3" borderId="0" applyNumberFormat="0" applyBorder="0" applyAlignment="0" applyProtection="0"/>
    <xf numFmtId="0" fontId="5" fillId="0" borderId="0"/>
    <xf numFmtId="0" fontId="5" fillId="11" borderId="0" applyNumberFormat="0" applyBorder="0" applyAlignment="0" applyProtection="0"/>
    <xf numFmtId="0" fontId="5" fillId="0" borderId="0"/>
    <xf numFmtId="0" fontId="5" fillId="0" borderId="0"/>
    <xf numFmtId="0" fontId="5" fillId="13" borderId="0" applyNumberFormat="0" applyBorder="0" applyAlignment="0" applyProtection="0"/>
    <xf numFmtId="0" fontId="5" fillId="12" borderId="0" applyNumberFormat="0" applyBorder="0" applyAlignment="0" applyProtection="0"/>
    <xf numFmtId="0" fontId="5" fillId="4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11" borderId="0" applyNumberFormat="0" applyBorder="0" applyAlignment="0" applyProtection="0"/>
    <xf numFmtId="0" fontId="5" fillId="9" borderId="0" applyNumberFormat="0" applyBorder="0" applyAlignment="0" applyProtection="0"/>
    <xf numFmtId="0" fontId="5" fillId="0" borderId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0" borderId="0"/>
    <xf numFmtId="0" fontId="5" fillId="8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4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8" borderId="0" applyNumberFormat="0" applyBorder="0" applyAlignment="0" applyProtection="0"/>
    <xf numFmtId="0" fontId="5" fillId="0" borderId="0"/>
    <xf numFmtId="0" fontId="5" fillId="0" borderId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0" borderId="0"/>
    <xf numFmtId="0" fontId="5" fillId="8" borderId="0" applyNumberFormat="0" applyBorder="0" applyAlignment="0" applyProtection="0"/>
    <xf numFmtId="0" fontId="5" fillId="7" borderId="0" applyNumberFormat="0" applyBorder="0" applyAlignment="0" applyProtection="0"/>
    <xf numFmtId="0" fontId="5" fillId="0" borderId="0"/>
    <xf numFmtId="0" fontId="5" fillId="11" borderId="0" applyNumberFormat="0" applyBorder="0" applyAlignment="0" applyProtection="0"/>
    <xf numFmtId="0" fontId="5" fillId="7" borderId="0" applyNumberFormat="0" applyBorder="0" applyAlignment="0" applyProtection="0"/>
    <xf numFmtId="0" fontId="5" fillId="0" borderId="0"/>
    <xf numFmtId="0" fontId="5" fillId="0" borderId="0"/>
    <xf numFmtId="0" fontId="5" fillId="10" borderId="0" applyNumberFormat="0" applyBorder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5" fillId="0" borderId="0"/>
    <xf numFmtId="0" fontId="5" fillId="13" borderId="0" applyNumberFormat="0" applyBorder="0" applyAlignment="0" applyProtection="0"/>
    <xf numFmtId="0" fontId="5" fillId="2" borderId="0" applyNumberFormat="0" applyBorder="0" applyAlignment="0" applyProtection="0"/>
    <xf numFmtId="0" fontId="5" fillId="12" borderId="0" applyNumberFormat="0" applyBorder="0" applyAlignment="0" applyProtection="0"/>
    <xf numFmtId="0" fontId="5" fillId="11" borderId="0" applyNumberFormat="0" applyBorder="0" applyAlignment="0" applyProtection="0"/>
    <xf numFmtId="0" fontId="5" fillId="0" borderId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9" borderId="0" applyNumberFormat="0" applyBorder="0" applyAlignment="0" applyProtection="0"/>
    <xf numFmtId="0" fontId="5" fillId="0" borderId="0"/>
    <xf numFmtId="0" fontId="5" fillId="6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5" borderId="0" applyNumberFormat="0" applyBorder="0" applyAlignment="0" applyProtection="0"/>
    <xf numFmtId="0" fontId="5" fillId="0" borderId="0"/>
    <xf numFmtId="0" fontId="5" fillId="13" borderId="0" applyNumberFormat="0" applyBorder="0" applyAlignment="0" applyProtection="0"/>
    <xf numFmtId="0" fontId="5" fillId="6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13" borderId="0" applyNumberFormat="0" applyBorder="0" applyAlignment="0" applyProtection="0"/>
    <xf numFmtId="0" fontId="5" fillId="0" borderId="0"/>
    <xf numFmtId="0" fontId="5" fillId="11" borderId="0" applyNumberFormat="0" applyBorder="0" applyAlignment="0" applyProtection="0"/>
    <xf numFmtId="0" fontId="5" fillId="5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0" borderId="0"/>
    <xf numFmtId="0" fontId="5" fillId="1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4" borderId="0" applyNumberFormat="0" applyBorder="0" applyAlignment="0" applyProtection="0"/>
    <xf numFmtId="0" fontId="5" fillId="7" borderId="0" applyNumberFormat="0" applyBorder="0" applyAlignment="0" applyProtection="0"/>
    <xf numFmtId="0" fontId="5" fillId="11" borderId="0" applyNumberFormat="0" applyBorder="0" applyAlignment="0" applyProtection="0"/>
    <xf numFmtId="0" fontId="5" fillId="9" borderId="0" applyNumberFormat="0" applyBorder="0" applyAlignment="0" applyProtection="0"/>
    <xf numFmtId="0" fontId="5" fillId="0" borderId="0"/>
    <xf numFmtId="0" fontId="5" fillId="9" borderId="0" applyNumberFormat="0" applyBorder="0" applyAlignment="0" applyProtection="0"/>
    <xf numFmtId="0" fontId="5" fillId="11" borderId="0" applyNumberFormat="0" applyBorder="0" applyAlignment="0" applyProtection="0"/>
    <xf numFmtId="0" fontId="5" fillId="10" borderId="0" applyNumberFormat="0" applyBorder="0" applyAlignment="0" applyProtection="0"/>
    <xf numFmtId="0" fontId="5" fillId="7" borderId="0" applyNumberFormat="0" applyBorder="0" applyAlignment="0" applyProtection="0"/>
    <xf numFmtId="0" fontId="5" fillId="2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1" borderId="17" applyNumberFormat="0" applyFont="0" applyAlignment="0" applyProtection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2" borderId="0" applyNumberFormat="0" applyBorder="0" applyAlignment="0" applyProtection="0"/>
    <xf numFmtId="0" fontId="1" fillId="8" borderId="0" applyNumberFormat="0" applyBorder="0" applyAlignment="0" applyProtection="0"/>
    <xf numFmtId="0" fontId="1" fillId="4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8" borderId="0" applyNumberFormat="0" applyBorder="0" applyAlignment="0" applyProtection="0"/>
    <xf numFmtId="0" fontId="1" fillId="2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9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3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8" borderId="0" applyNumberFormat="0" applyBorder="0" applyAlignment="0" applyProtection="0"/>
    <xf numFmtId="0" fontId="1" fillId="2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9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3" borderId="0" applyNumberFormat="0" applyBorder="0" applyAlignment="0" applyProtection="0"/>
    <xf numFmtId="0" fontId="1" fillId="8" borderId="0" applyNumberFormat="0" applyBorder="0" applyAlignment="0" applyProtection="0"/>
    <xf numFmtId="0" fontId="1" fillId="2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9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3" borderId="0" applyNumberFormat="0" applyBorder="0" applyAlignment="0" applyProtection="0"/>
    <xf numFmtId="0" fontId="1" fillId="8" borderId="0" applyNumberFormat="0" applyBorder="0" applyAlignment="0" applyProtection="0"/>
    <xf numFmtId="0" fontId="1" fillId="2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9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3" borderId="0" applyNumberFormat="0" applyBorder="0" applyAlignment="0" applyProtection="0"/>
    <xf numFmtId="0" fontId="1" fillId="8" borderId="0" applyNumberFormat="0" applyBorder="0" applyAlignment="0" applyProtection="0"/>
    <xf numFmtId="0" fontId="1" fillId="2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9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3" borderId="0" applyNumberFormat="0" applyBorder="0" applyAlignment="0" applyProtection="0"/>
    <xf numFmtId="0" fontId="1" fillId="8" borderId="0" applyNumberFormat="0" applyBorder="0" applyAlignment="0" applyProtection="0"/>
    <xf numFmtId="0" fontId="1" fillId="2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9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3" borderId="0" applyNumberFormat="0" applyBorder="0" applyAlignment="0" applyProtection="0"/>
    <xf numFmtId="0" fontId="1" fillId="8" borderId="0" applyNumberFormat="0" applyBorder="0" applyAlignment="0" applyProtection="0"/>
    <xf numFmtId="0" fontId="1" fillId="2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9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3" borderId="0" applyNumberFormat="0" applyBorder="0" applyAlignment="0" applyProtection="0"/>
    <xf numFmtId="0" fontId="1" fillId="8" borderId="0" applyNumberFormat="0" applyBorder="0" applyAlignment="0" applyProtection="0"/>
    <xf numFmtId="0" fontId="1" fillId="2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9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3" borderId="0" applyNumberFormat="0" applyBorder="0" applyAlignment="0" applyProtection="0"/>
    <xf numFmtId="0" fontId="1" fillId="8" borderId="0" applyNumberFormat="0" applyBorder="0" applyAlignment="0" applyProtection="0"/>
    <xf numFmtId="0" fontId="1" fillId="2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9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3" borderId="0" applyNumberFormat="0" applyBorder="0" applyAlignment="0" applyProtection="0"/>
    <xf numFmtId="0" fontId="1" fillId="8" borderId="0" applyNumberFormat="0" applyBorder="0" applyAlignment="0" applyProtection="0"/>
    <xf numFmtId="0" fontId="1" fillId="2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9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3" borderId="0" applyNumberFormat="0" applyBorder="0" applyAlignment="0" applyProtection="0"/>
    <xf numFmtId="0" fontId="1" fillId="8" borderId="0" applyNumberFormat="0" applyBorder="0" applyAlignment="0" applyProtection="0"/>
    <xf numFmtId="0" fontId="1" fillId="2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9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3" borderId="0" applyNumberFormat="0" applyBorder="0" applyAlignment="0" applyProtection="0"/>
    <xf numFmtId="0" fontId="1" fillId="8" borderId="0" applyNumberFormat="0" applyBorder="0" applyAlignment="0" applyProtection="0"/>
    <xf numFmtId="0" fontId="1" fillId="2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9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3" borderId="0" applyNumberFormat="0" applyBorder="0" applyAlignment="0" applyProtection="0"/>
    <xf numFmtId="0" fontId="1" fillId="2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9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</cellStyleXfs>
  <cellXfs count="311">
    <xf numFmtId="0" fontId="0" fillId="0" borderId="0" xfId="0"/>
    <xf numFmtId="0" fontId="63" fillId="0" borderId="0" xfId="0" applyFont="1" applyFill="1" applyBorder="1" applyAlignment="1">
      <alignment horizontal="center"/>
    </xf>
    <xf numFmtId="0" fontId="65" fillId="0" borderId="0" xfId="0" applyNumberFormat="1" applyFont="1" applyFill="1" applyBorder="1" applyAlignment="1" applyProtection="1">
      <alignment horizontal="center" vertical="center" wrapText="1"/>
    </xf>
    <xf numFmtId="0" fontId="65" fillId="0" borderId="0" xfId="0" applyNumberFormat="1" applyFont="1" applyFill="1" applyBorder="1" applyAlignment="1" applyProtection="1">
      <alignment horizontal="left" vertical="center" wrapText="1"/>
    </xf>
    <xf numFmtId="0" fontId="64" fillId="0" borderId="0" xfId="0" applyFont="1" applyFill="1" applyBorder="1"/>
    <xf numFmtId="0" fontId="66" fillId="0" borderId="0" xfId="0" applyFont="1" applyFill="1" applyBorder="1" applyAlignment="1">
      <alignment horizontal="center" vertical="center"/>
    </xf>
    <xf numFmtId="49" fontId="67" fillId="0" borderId="0" xfId="0" applyNumberFormat="1" applyFont="1" applyFill="1" applyBorder="1" applyAlignment="1">
      <alignment horizontal="left" indent="1"/>
    </xf>
    <xf numFmtId="1" fontId="68" fillId="0" borderId="0" xfId="0" applyNumberFormat="1" applyFont="1" applyFill="1" applyBorder="1" applyAlignment="1">
      <alignment horizontal="center"/>
    </xf>
    <xf numFmtId="1" fontId="67" fillId="0" borderId="0" xfId="0" applyNumberFormat="1" applyFont="1" applyFill="1" applyBorder="1" applyAlignment="1">
      <alignment horizontal="right" indent="1"/>
    </xf>
    <xf numFmtId="0" fontId="69" fillId="0" borderId="0" xfId="0" applyFont="1" applyFill="1" applyBorder="1" applyAlignment="1">
      <alignment horizontal="center"/>
    </xf>
    <xf numFmtId="0" fontId="70" fillId="0" borderId="0" xfId="0" applyFont="1" applyFill="1" applyBorder="1" applyAlignment="1">
      <alignment horizontal="center"/>
    </xf>
    <xf numFmtId="0" fontId="69" fillId="0" borderId="0" xfId="79" applyFont="1" applyFill="1" applyBorder="1" applyAlignment="1" applyProtection="1">
      <alignment horizontal="center" wrapText="1"/>
    </xf>
    <xf numFmtId="0" fontId="71" fillId="0" borderId="0" xfId="0" applyFont="1" applyFill="1" applyBorder="1" applyAlignment="1">
      <alignment horizontal="center"/>
    </xf>
    <xf numFmtId="1" fontId="72" fillId="0" borderId="0" xfId="73" applyNumberFormat="1" applyFont="1" applyFill="1" applyBorder="1" applyAlignment="1">
      <alignment horizontal="center" wrapText="1"/>
    </xf>
    <xf numFmtId="1" fontId="66" fillId="0" borderId="0" xfId="0" applyNumberFormat="1" applyFont="1" applyFill="1" applyBorder="1" applyAlignment="1" applyProtection="1">
      <alignment horizontal="center" wrapText="1"/>
    </xf>
    <xf numFmtId="1" fontId="69" fillId="0" borderId="0" xfId="0" applyNumberFormat="1" applyFont="1" applyFill="1" applyBorder="1" applyAlignment="1">
      <alignment horizontal="center"/>
    </xf>
    <xf numFmtId="166" fontId="66" fillId="0" borderId="0" xfId="95" applyNumberFormat="1" applyFont="1" applyFill="1" applyBorder="1" applyAlignment="1">
      <alignment horizontal="center"/>
    </xf>
    <xf numFmtId="0" fontId="63" fillId="0" borderId="0" xfId="0" applyFont="1" applyFill="1" applyBorder="1" applyAlignment="1">
      <alignment horizontal="center" vertical="center"/>
    </xf>
    <xf numFmtId="0" fontId="64" fillId="0" borderId="0" xfId="0" applyFont="1" applyFill="1" applyBorder="1" applyAlignment="1">
      <alignment horizontal="center" vertical="center"/>
    </xf>
    <xf numFmtId="0" fontId="73" fillId="0" borderId="0" xfId="0" applyFont="1" applyFill="1" applyBorder="1" applyAlignment="1">
      <alignment horizontal="center" vertical="center"/>
    </xf>
    <xf numFmtId="0" fontId="75" fillId="0" borderId="0" xfId="0" applyFont="1" applyFill="1" applyBorder="1" applyAlignment="1">
      <alignment horizontal="center" vertical="center"/>
    </xf>
    <xf numFmtId="0" fontId="69" fillId="0" borderId="0" xfId="0" applyFont="1" applyFill="1" applyBorder="1" applyAlignment="1">
      <alignment horizontal="center" wrapText="1"/>
    </xf>
    <xf numFmtId="1" fontId="74" fillId="0" borderId="0" xfId="81" applyNumberFormat="1" applyFont="1" applyFill="1" applyBorder="1" applyAlignment="1">
      <alignment horizontal="center" wrapText="1"/>
    </xf>
    <xf numFmtId="0" fontId="76" fillId="0" borderId="0" xfId="0" applyFont="1" applyFill="1" applyBorder="1" applyAlignment="1">
      <alignment horizontal="center" vertical="center"/>
    </xf>
    <xf numFmtId="0" fontId="76" fillId="0" borderId="0" xfId="79" applyFont="1" applyFill="1" applyBorder="1" applyAlignment="1" applyProtection="1">
      <alignment horizontal="center" vertical="center" wrapText="1"/>
    </xf>
    <xf numFmtId="164" fontId="65" fillId="0" borderId="0" xfId="0" applyNumberFormat="1" applyFont="1" applyFill="1" applyBorder="1" applyAlignment="1" applyProtection="1">
      <alignment horizontal="center" vertical="center" wrapText="1"/>
    </xf>
    <xf numFmtId="1" fontId="76" fillId="0" borderId="0" xfId="0" applyNumberFormat="1" applyFont="1" applyFill="1" applyBorder="1" applyAlignment="1">
      <alignment horizontal="center" vertical="center"/>
    </xf>
    <xf numFmtId="165" fontId="64" fillId="0" borderId="0" xfId="0" applyNumberFormat="1" applyFont="1" applyFill="1" applyBorder="1" applyAlignment="1">
      <alignment horizontal="center" vertical="center"/>
    </xf>
    <xf numFmtId="0" fontId="63" fillId="0" borderId="0" xfId="0" applyFont="1" applyFill="1" applyBorder="1" applyAlignment="1">
      <alignment horizontal="left" vertical="center"/>
    </xf>
    <xf numFmtId="0" fontId="77" fillId="0" borderId="0" xfId="80" applyFont="1" applyFill="1" applyBorder="1" applyAlignment="1">
      <alignment horizontal="center" vertical="center"/>
    </xf>
    <xf numFmtId="0" fontId="75" fillId="0" borderId="0" xfId="80" applyFont="1" applyFill="1" applyBorder="1" applyAlignment="1">
      <alignment horizontal="center" vertical="center"/>
    </xf>
    <xf numFmtId="0" fontId="63" fillId="0" borderId="0" xfId="0" applyFont="1" applyFill="1" applyBorder="1"/>
    <xf numFmtId="0" fontId="63" fillId="0" borderId="0" xfId="0" applyFont="1" applyFill="1" applyBorder="1" applyAlignment="1">
      <alignment horizontal="left"/>
    </xf>
    <xf numFmtId="0" fontId="62" fillId="36" borderId="6" xfId="0" applyFont="1" applyFill="1" applyBorder="1" applyAlignment="1">
      <alignment horizontal="left" vertical="center"/>
    </xf>
    <xf numFmtId="0" fontId="62" fillId="36" borderId="4" xfId="0" applyFont="1" applyFill="1" applyBorder="1" applyAlignment="1">
      <alignment horizontal="left" vertical="center"/>
    </xf>
    <xf numFmtId="0" fontId="66" fillId="36" borderId="20" xfId="0" applyFont="1" applyFill="1" applyBorder="1" applyAlignment="1">
      <alignment horizontal="center" vertical="center"/>
    </xf>
    <xf numFmtId="0" fontId="66" fillId="36" borderId="1" xfId="0" applyFont="1" applyFill="1" applyBorder="1" applyAlignment="1">
      <alignment horizontal="center" vertical="center"/>
    </xf>
    <xf numFmtId="0" fontId="76" fillId="37" borderId="1" xfId="0" applyFont="1" applyFill="1" applyBorder="1" applyAlignment="1">
      <alignment horizontal="center" vertical="center" wrapText="1"/>
    </xf>
    <xf numFmtId="0" fontId="76" fillId="38" borderId="1" xfId="0" applyFont="1" applyFill="1" applyBorder="1" applyAlignment="1">
      <alignment horizontal="center" vertical="center" wrapText="1"/>
    </xf>
    <xf numFmtId="0" fontId="76" fillId="39" borderId="2" xfId="0" applyFont="1" applyFill="1" applyBorder="1" applyAlignment="1">
      <alignment horizontal="center" vertical="center" wrapText="1"/>
    </xf>
    <xf numFmtId="0" fontId="69" fillId="0" borderId="0" xfId="0" applyNumberFormat="1" applyFont="1" applyFill="1" applyBorder="1" applyAlignment="1">
      <alignment horizontal="center"/>
    </xf>
    <xf numFmtId="0" fontId="76" fillId="0" borderId="0" xfId="0" applyNumberFormat="1" applyFont="1" applyFill="1" applyBorder="1" applyAlignment="1">
      <alignment horizontal="center" vertical="center"/>
    </xf>
    <xf numFmtId="0" fontId="78" fillId="0" borderId="0" xfId="0" applyNumberFormat="1" applyFont="1" applyFill="1" applyBorder="1" applyAlignment="1" applyProtection="1">
      <alignment horizontal="left" vertical="center" wrapText="1"/>
    </xf>
    <xf numFmtId="0" fontId="80" fillId="0" borderId="0" xfId="0" applyNumberFormat="1" applyFont="1" applyFill="1" applyBorder="1" applyAlignment="1">
      <alignment horizontal="center" vertical="center"/>
    </xf>
    <xf numFmtId="0" fontId="81" fillId="0" borderId="0" xfId="81" applyNumberFormat="1" applyFont="1" applyFill="1" applyBorder="1" applyAlignment="1">
      <alignment vertical="center"/>
    </xf>
    <xf numFmtId="0" fontId="80" fillId="0" borderId="0" xfId="0" applyNumberFormat="1" applyFont="1" applyFill="1" applyBorder="1"/>
    <xf numFmtId="0" fontId="78" fillId="0" borderId="0" xfId="0" applyNumberFormat="1" applyFont="1" applyFill="1" applyBorder="1" applyAlignment="1" applyProtection="1">
      <alignment horizontal="center" vertical="center" wrapText="1"/>
    </xf>
    <xf numFmtId="0" fontId="80" fillId="0" borderId="0" xfId="0" applyFont="1" applyFill="1" applyBorder="1" applyAlignment="1">
      <alignment horizontal="center" vertical="center"/>
    </xf>
    <xf numFmtId="0" fontId="80" fillId="0" borderId="0" xfId="0" applyFont="1" applyFill="1" applyBorder="1" applyAlignment="1">
      <alignment horizontal="center"/>
    </xf>
    <xf numFmtId="0" fontId="80" fillId="0" borderId="0" xfId="0" applyFont="1" applyFill="1" applyBorder="1"/>
    <xf numFmtId="0" fontId="75" fillId="0" borderId="0" xfId="81" applyFont="1" applyFill="1" applyBorder="1" applyAlignment="1">
      <alignment horizontal="center" vertical="center"/>
    </xf>
    <xf numFmtId="1" fontId="75" fillId="0" borderId="0" xfId="81" applyNumberFormat="1" applyFont="1" applyFill="1" applyBorder="1" applyAlignment="1">
      <alignment horizontal="center" vertical="center"/>
    </xf>
    <xf numFmtId="0" fontId="81" fillId="0" borderId="0" xfId="81" applyFont="1" applyFill="1" applyBorder="1" applyAlignment="1">
      <alignment vertical="center"/>
    </xf>
    <xf numFmtId="1" fontId="84" fillId="0" borderId="0" xfId="0" applyNumberFormat="1" applyFont="1" applyFill="1" applyBorder="1" applyAlignment="1">
      <alignment horizontal="right" indent="1"/>
    </xf>
    <xf numFmtId="165" fontId="76" fillId="0" borderId="0" xfId="0" applyNumberFormat="1" applyFont="1" applyFill="1" applyBorder="1" applyAlignment="1">
      <alignment horizontal="center" vertical="center"/>
    </xf>
    <xf numFmtId="9" fontId="69" fillId="0" borderId="0" xfId="0" applyNumberFormat="1" applyFont="1" applyFill="1" applyBorder="1" applyAlignment="1">
      <alignment horizontal="center"/>
    </xf>
    <xf numFmtId="0" fontId="64" fillId="36" borderId="7" xfId="0" applyNumberFormat="1" applyFont="1" applyFill="1" applyBorder="1" applyAlignment="1" applyProtection="1">
      <alignment horizontal="center" vertical="center" wrapText="1"/>
    </xf>
    <xf numFmtId="0" fontId="64" fillId="36" borderId="8" xfId="0" applyNumberFormat="1" applyFont="1" applyFill="1" applyBorder="1" applyAlignment="1" applyProtection="1">
      <alignment horizontal="left" vertical="center" wrapText="1"/>
    </xf>
    <xf numFmtId="0" fontId="64" fillId="33" borderId="3" xfId="0" applyNumberFormat="1" applyFont="1" applyFill="1" applyBorder="1" applyAlignment="1" applyProtection="1">
      <alignment horizontal="center" vertical="center" wrapText="1"/>
    </xf>
    <xf numFmtId="0" fontId="64" fillId="33" borderId="1" xfId="0" applyNumberFormat="1" applyFont="1" applyFill="1" applyBorder="1" applyAlignment="1" applyProtection="1">
      <alignment horizontal="center" vertical="center" wrapText="1"/>
    </xf>
    <xf numFmtId="0" fontId="76" fillId="33" borderId="1" xfId="0" applyNumberFormat="1" applyFont="1" applyFill="1" applyBorder="1" applyAlignment="1" applyProtection="1">
      <alignment horizontal="center" vertical="center" textRotation="90" wrapText="1"/>
    </xf>
    <xf numFmtId="0" fontId="64" fillId="35" borderId="1" xfId="0" applyNumberFormat="1" applyFont="1" applyFill="1" applyBorder="1" applyAlignment="1" applyProtection="1">
      <alignment horizontal="center" vertical="center" wrapText="1"/>
    </xf>
    <xf numFmtId="0" fontId="76" fillId="35" borderId="1" xfId="0" applyNumberFormat="1" applyFont="1" applyFill="1" applyBorder="1" applyAlignment="1" applyProtection="1">
      <alignment horizontal="center" vertical="center" textRotation="90" wrapText="1"/>
    </xf>
    <xf numFmtId="0" fontId="64" fillId="34" borderId="1" xfId="0" applyNumberFormat="1" applyFont="1" applyFill="1" applyBorder="1" applyAlignment="1" applyProtection="1">
      <alignment horizontal="center" vertical="center" wrapText="1"/>
    </xf>
    <xf numFmtId="0" fontId="76" fillId="34" borderId="1" xfId="0" applyNumberFormat="1" applyFont="1" applyFill="1" applyBorder="1" applyAlignment="1" applyProtection="1">
      <alignment horizontal="center" vertical="center" textRotation="90" wrapText="1"/>
    </xf>
    <xf numFmtId="0" fontId="66" fillId="36" borderId="19" xfId="0" applyFont="1" applyFill="1" applyBorder="1" applyAlignment="1">
      <alignment horizontal="center" vertical="center" wrapText="1"/>
    </xf>
    <xf numFmtId="0" fontId="71" fillId="36" borderId="9" xfId="0" applyFont="1" applyFill="1" applyBorder="1" applyAlignment="1">
      <alignment horizontal="center" vertical="center"/>
    </xf>
    <xf numFmtId="0" fontId="69" fillId="36" borderId="9" xfId="0" applyFont="1" applyFill="1" applyBorder="1" applyAlignment="1">
      <alignment horizontal="center" vertical="center"/>
    </xf>
    <xf numFmtId="0" fontId="70" fillId="0" borderId="0" xfId="0" applyFont="1" applyFill="1" applyBorder="1" applyAlignment="1">
      <alignment horizontal="center" vertical="center"/>
    </xf>
    <xf numFmtId="0" fontId="86" fillId="0" borderId="0" xfId="0" applyFont="1" applyFill="1" applyBorder="1" applyAlignment="1">
      <alignment horizontal="left" vertical="center"/>
    </xf>
    <xf numFmtId="0" fontId="69" fillId="36" borderId="20" xfId="0" applyFont="1" applyFill="1" applyBorder="1" applyAlignment="1">
      <alignment horizontal="center" vertical="center" wrapText="1"/>
    </xf>
    <xf numFmtId="9" fontId="64" fillId="35" borderId="1" xfId="95" applyFont="1" applyFill="1" applyBorder="1" applyAlignment="1" applyProtection="1">
      <alignment horizontal="center" vertical="center" wrapText="1"/>
    </xf>
    <xf numFmtId="9" fontId="67" fillId="0" borderId="0" xfId="95" applyFont="1" applyFill="1" applyBorder="1" applyAlignment="1">
      <alignment horizontal="center"/>
    </xf>
    <xf numFmtId="9" fontId="63" fillId="0" borderId="0" xfId="95" applyFont="1" applyFill="1" applyBorder="1" applyAlignment="1">
      <alignment horizontal="center" vertical="center"/>
    </xf>
    <xf numFmtId="9" fontId="63" fillId="0" borderId="0" xfId="95" applyFont="1" applyFill="1" applyBorder="1" applyAlignment="1">
      <alignment horizontal="center"/>
    </xf>
    <xf numFmtId="1" fontId="82" fillId="40" borderId="1" xfId="0" applyNumberFormat="1" applyFont="1" applyFill="1" applyBorder="1" applyAlignment="1">
      <alignment horizontal="center" vertical="center"/>
    </xf>
    <xf numFmtId="1" fontId="67" fillId="0" borderId="0" xfId="0" applyNumberFormat="1" applyFont="1" applyFill="1" applyBorder="1" applyAlignment="1">
      <alignment horizontal="left"/>
    </xf>
    <xf numFmtId="1" fontId="82" fillId="41" borderId="1" xfId="0" applyNumberFormat="1" applyFont="1" applyFill="1" applyBorder="1" applyAlignment="1">
      <alignment horizontal="center" vertical="center"/>
    </xf>
    <xf numFmtId="9" fontId="70" fillId="0" borderId="0" xfId="95" applyFont="1" applyFill="1" applyBorder="1" applyAlignment="1">
      <alignment horizontal="center"/>
    </xf>
    <xf numFmtId="0" fontId="65" fillId="0" borderId="0" xfId="0" applyNumberFormat="1" applyFont="1" applyFill="1" applyBorder="1" applyAlignment="1" applyProtection="1">
      <alignment horizontal="left" vertical="center"/>
    </xf>
    <xf numFmtId="0" fontId="66" fillId="36" borderId="21" xfId="0" applyFont="1" applyFill="1" applyBorder="1" applyAlignment="1">
      <alignment horizontal="left" vertical="center" wrapText="1"/>
    </xf>
    <xf numFmtId="49" fontId="67" fillId="0" borderId="20" xfId="0" applyNumberFormat="1" applyFont="1" applyFill="1" applyBorder="1" applyAlignment="1">
      <alignment horizontal="left" vertical="center"/>
    </xf>
    <xf numFmtId="49" fontId="67" fillId="0" borderId="1" xfId="0" applyNumberFormat="1" applyFont="1" applyFill="1" applyBorder="1" applyAlignment="1">
      <alignment horizontal="left" vertical="center"/>
    </xf>
    <xf numFmtId="0" fontId="65" fillId="42" borderId="1" xfId="0" applyNumberFormat="1" applyFont="1" applyFill="1" applyBorder="1" applyAlignment="1" applyProtection="1">
      <alignment horizontal="center" vertical="center" wrapText="1"/>
    </xf>
    <xf numFmtId="0" fontId="86" fillId="36" borderId="6" xfId="0" applyFont="1" applyFill="1" applyBorder="1" applyAlignment="1">
      <alignment horizontal="left" vertical="center" indent="2"/>
    </xf>
    <xf numFmtId="0" fontId="86" fillId="36" borderId="4" xfId="0" applyFont="1" applyFill="1" applyBorder="1" applyAlignment="1">
      <alignment horizontal="left" vertical="center" indent="2"/>
    </xf>
    <xf numFmtId="0" fontId="70" fillId="36" borderId="19" xfId="0" applyFont="1" applyFill="1" applyBorder="1" applyAlignment="1">
      <alignment horizontal="left" vertical="center" indent="2"/>
    </xf>
    <xf numFmtId="0" fontId="64" fillId="36" borderId="7" xfId="0" applyFont="1" applyFill="1" applyBorder="1" applyAlignment="1">
      <alignment horizontal="left" vertical="center" indent="2"/>
    </xf>
    <xf numFmtId="49" fontId="82" fillId="0" borderId="7" xfId="0" applyNumberFormat="1" applyFont="1" applyFill="1" applyBorder="1" applyAlignment="1">
      <alignment horizontal="left" vertical="center" indent="2"/>
    </xf>
    <xf numFmtId="49" fontId="82" fillId="0" borderId="2" xfId="0" applyNumberFormat="1" applyFont="1" applyFill="1" applyBorder="1" applyAlignment="1">
      <alignment horizontal="left" vertical="center" indent="2"/>
    </xf>
    <xf numFmtId="49" fontId="67" fillId="0" borderId="0" xfId="0" applyNumberFormat="1" applyFont="1" applyFill="1" applyBorder="1" applyAlignment="1">
      <alignment horizontal="left" indent="2"/>
    </xf>
    <xf numFmtId="0" fontId="63" fillId="0" borderId="0" xfId="0" applyFont="1" applyFill="1" applyBorder="1" applyAlignment="1">
      <alignment horizontal="left" vertical="center" indent="2"/>
    </xf>
    <xf numFmtId="0" fontId="63" fillId="0" borderId="0" xfId="0" applyFont="1" applyFill="1" applyBorder="1" applyAlignment="1">
      <alignment horizontal="left" indent="2"/>
    </xf>
    <xf numFmtId="0" fontId="70" fillId="0" borderId="0" xfId="0" applyFont="1" applyFill="1" applyBorder="1" applyAlignment="1">
      <alignment horizontal="left" vertical="center"/>
    </xf>
    <xf numFmtId="0" fontId="64" fillId="0" borderId="0" xfId="0" applyFont="1" applyFill="1" applyBorder="1" applyAlignment="1">
      <alignment horizontal="left" vertical="center"/>
    </xf>
    <xf numFmtId="49" fontId="63" fillId="0" borderId="1" xfId="0" applyNumberFormat="1" applyFont="1" applyFill="1" applyBorder="1" applyAlignment="1">
      <alignment horizontal="left" vertical="center"/>
    </xf>
    <xf numFmtId="49" fontId="64" fillId="0" borderId="1" xfId="0" applyNumberFormat="1" applyFont="1" applyFill="1" applyBorder="1" applyAlignment="1">
      <alignment horizontal="left" vertical="center"/>
    </xf>
    <xf numFmtId="49" fontId="75" fillId="0" borderId="1" xfId="0" applyNumberFormat="1" applyFont="1" applyFill="1" applyBorder="1" applyAlignment="1">
      <alignment horizontal="left" vertical="center"/>
    </xf>
    <xf numFmtId="1" fontId="82" fillId="0" borderId="1" xfId="0" applyNumberFormat="1" applyFont="1" applyFill="1" applyBorder="1" applyAlignment="1">
      <alignment horizontal="center" vertical="center"/>
    </xf>
    <xf numFmtId="0" fontId="76" fillId="33" borderId="1" xfId="95" applyNumberFormat="1" applyFont="1" applyFill="1" applyBorder="1" applyAlignment="1">
      <alignment horizontal="center" vertical="center"/>
    </xf>
    <xf numFmtId="0" fontId="76" fillId="33" borderId="1" xfId="0" applyFont="1" applyFill="1" applyBorder="1" applyAlignment="1">
      <alignment horizontal="center" vertical="center"/>
    </xf>
    <xf numFmtId="0" fontId="76" fillId="33" borderId="1" xfId="79" applyFont="1" applyFill="1" applyBorder="1" applyAlignment="1" applyProtection="1">
      <alignment horizontal="center" vertical="center" wrapText="1"/>
    </xf>
    <xf numFmtId="1" fontId="82" fillId="0" borderId="22" xfId="0" applyNumberFormat="1" applyFont="1" applyBorder="1" applyAlignment="1">
      <alignment horizontal="center" vertical="center" wrapText="1"/>
    </xf>
    <xf numFmtId="0" fontId="80" fillId="33" borderId="1" xfId="0" applyFont="1" applyFill="1" applyBorder="1" applyAlignment="1">
      <alignment horizontal="center" vertical="center"/>
    </xf>
    <xf numFmtId="0" fontId="76" fillId="37" borderId="1" xfId="0" applyFont="1" applyFill="1" applyBorder="1" applyAlignment="1">
      <alignment horizontal="center" vertical="center"/>
    </xf>
    <xf numFmtId="0" fontId="80" fillId="35" borderId="1" xfId="0" applyFont="1" applyFill="1" applyBorder="1" applyAlignment="1">
      <alignment horizontal="center" vertical="center"/>
    </xf>
    <xf numFmtId="1" fontId="81" fillId="35" borderId="1" xfId="73" applyNumberFormat="1" applyFont="1" applyFill="1" applyBorder="1" applyAlignment="1">
      <alignment horizontal="center" vertical="center" wrapText="1"/>
    </xf>
    <xf numFmtId="0" fontId="76" fillId="35" borderId="1" xfId="0" applyFont="1" applyFill="1" applyBorder="1" applyAlignment="1">
      <alignment horizontal="center" vertical="center"/>
    </xf>
    <xf numFmtId="1" fontId="76" fillId="38" borderId="1" xfId="0" applyNumberFormat="1" applyFont="1" applyFill="1" applyBorder="1" applyAlignment="1">
      <alignment horizontal="center" vertical="center"/>
    </xf>
    <xf numFmtId="1" fontId="64" fillId="0" borderId="1" xfId="95" applyNumberFormat="1" applyFont="1" applyFill="1" applyBorder="1" applyAlignment="1">
      <alignment horizontal="center" vertical="center"/>
    </xf>
    <xf numFmtId="1" fontId="83" fillId="34" borderId="1" xfId="0" applyNumberFormat="1" applyFont="1" applyFill="1" applyBorder="1" applyAlignment="1">
      <alignment horizontal="center" vertical="center"/>
    </xf>
    <xf numFmtId="1" fontId="76" fillId="34" borderId="1" xfId="0" applyNumberFormat="1" applyFont="1" applyFill="1" applyBorder="1" applyAlignment="1">
      <alignment horizontal="center" vertical="center"/>
    </xf>
    <xf numFmtId="1" fontId="81" fillId="34" borderId="1" xfId="73" applyNumberFormat="1" applyFont="1" applyFill="1" applyBorder="1" applyAlignment="1">
      <alignment horizontal="center" vertical="center" wrapText="1"/>
    </xf>
    <xf numFmtId="1" fontId="81" fillId="39" borderId="1" xfId="73" applyNumberFormat="1" applyFont="1" applyFill="1" applyBorder="1" applyAlignment="1">
      <alignment horizontal="center" vertical="center" wrapText="1"/>
    </xf>
    <xf numFmtId="1" fontId="76" fillId="0" borderId="20" xfId="0" applyNumberFormat="1" applyFont="1" applyFill="1" applyBorder="1" applyAlignment="1">
      <alignment horizontal="center" vertical="center"/>
    </xf>
    <xf numFmtId="9" fontId="76" fillId="0" borderId="20" xfId="95" applyFont="1" applyFill="1" applyBorder="1" applyAlignment="1">
      <alignment horizontal="center" vertical="center"/>
    </xf>
    <xf numFmtId="0" fontId="62" fillId="36" borderId="5" xfId="0" applyFont="1" applyFill="1" applyBorder="1" applyAlignment="1">
      <alignment horizontal="left" vertical="center"/>
    </xf>
    <xf numFmtId="0" fontId="85" fillId="36" borderId="6" xfId="0" applyFont="1" applyFill="1" applyBorder="1" applyAlignment="1">
      <alignment horizontal="left" vertical="center"/>
    </xf>
    <xf numFmtId="0" fontId="62" fillId="36" borderId="7" xfId="0" applyFont="1" applyFill="1" applyBorder="1" applyAlignment="1">
      <alignment horizontal="left" vertical="center"/>
    </xf>
    <xf numFmtId="0" fontId="85" fillId="36" borderId="4" xfId="0" applyFont="1" applyFill="1" applyBorder="1" applyAlignment="1">
      <alignment horizontal="left" vertical="center"/>
    </xf>
    <xf numFmtId="1" fontId="82" fillId="41" borderId="22" xfId="0" applyNumberFormat="1" applyFont="1" applyFill="1" applyBorder="1" applyAlignment="1">
      <alignment horizontal="center" vertical="center" wrapText="1"/>
    </xf>
    <xf numFmtId="0" fontId="70" fillId="39" borderId="21" xfId="0" applyFont="1" applyFill="1" applyBorder="1" applyAlignment="1">
      <alignment horizontal="center" vertical="center" wrapText="1"/>
    </xf>
    <xf numFmtId="1" fontId="65" fillId="0" borderId="0" xfId="0" applyNumberFormat="1" applyFont="1" applyFill="1" applyBorder="1" applyAlignment="1" applyProtection="1">
      <alignment horizontal="center" vertical="center" wrapText="1"/>
    </xf>
    <xf numFmtId="1" fontId="63" fillId="0" borderId="0" xfId="0" applyNumberFormat="1" applyFont="1" applyFill="1" applyBorder="1" applyAlignment="1">
      <alignment horizontal="center" vertical="center"/>
    </xf>
    <xf numFmtId="1" fontId="67" fillId="0" borderId="0" xfId="0" applyNumberFormat="1" applyFont="1" applyFill="1" applyBorder="1" applyAlignment="1">
      <alignment horizontal="center"/>
    </xf>
    <xf numFmtId="1" fontId="63" fillId="0" borderId="0" xfId="0" applyNumberFormat="1" applyFont="1" applyFill="1" applyBorder="1" applyAlignment="1">
      <alignment horizontal="center"/>
    </xf>
    <xf numFmtId="0" fontId="76" fillId="66" borderId="7" xfId="0" applyFont="1" applyFill="1" applyBorder="1" applyAlignment="1">
      <alignment horizontal="center" vertical="center" wrapText="1"/>
    </xf>
    <xf numFmtId="1" fontId="64" fillId="33" borderId="1" xfId="0" applyNumberFormat="1" applyFont="1" applyFill="1" applyBorder="1" applyAlignment="1" applyProtection="1">
      <alignment horizontal="center" vertical="center" wrapText="1"/>
    </xf>
    <xf numFmtId="1" fontId="87" fillId="0" borderId="22" xfId="402" applyNumberFormat="1" applyFont="1" applyBorder="1" applyAlignment="1">
      <alignment horizontal="right" wrapText="1" indent="1"/>
    </xf>
    <xf numFmtId="0" fontId="63" fillId="42" borderId="1" xfId="0" applyFont="1" applyFill="1" applyBorder="1" applyAlignment="1">
      <alignment horizontal="center" vertical="center"/>
    </xf>
    <xf numFmtId="1" fontId="63" fillId="42" borderId="1" xfId="0" applyNumberFormat="1" applyFont="1" applyFill="1" applyBorder="1" applyAlignment="1">
      <alignment horizontal="center" vertical="center"/>
    </xf>
    <xf numFmtId="1" fontId="87" fillId="68" borderId="22" xfId="509" applyNumberFormat="1" applyFont="1" applyFill="1" applyBorder="1" applyAlignment="1">
      <alignment horizontal="right" wrapText="1" indent="1"/>
    </xf>
    <xf numFmtId="1" fontId="87" fillId="0" borderId="22" xfId="509" applyNumberFormat="1" applyFont="1" applyBorder="1" applyAlignment="1">
      <alignment horizontal="right" wrapText="1" indent="1"/>
    </xf>
    <xf numFmtId="1" fontId="82" fillId="41" borderId="1" xfId="0" applyNumberFormat="1" applyFont="1" applyFill="1" applyBorder="1" applyAlignment="1">
      <alignment horizontal="center" vertical="center" wrapText="1"/>
    </xf>
    <xf numFmtId="1" fontId="82" fillId="40" borderId="1" xfId="0" applyNumberFormat="1" applyFont="1" applyFill="1" applyBorder="1" applyAlignment="1">
      <alignment horizontal="center" vertical="center" wrapText="1"/>
    </xf>
    <xf numFmtId="0" fontId="80" fillId="33" borderId="22" xfId="0" applyFont="1" applyFill="1" applyBorder="1" applyAlignment="1">
      <alignment horizontal="center" vertical="center"/>
    </xf>
    <xf numFmtId="1" fontId="87" fillId="0" borderId="22" xfId="537" applyNumberFormat="1" applyFont="1" applyBorder="1" applyAlignment="1">
      <alignment horizontal="right" wrapText="1" indent="1"/>
    </xf>
    <xf numFmtId="1" fontId="82" fillId="69" borderId="1" xfId="0" applyNumberFormat="1" applyFont="1" applyFill="1" applyBorder="1" applyAlignment="1">
      <alignment horizontal="center" vertical="center"/>
    </xf>
    <xf numFmtId="1" fontId="76" fillId="42" borderId="1" xfId="0" applyNumberFormat="1" applyFont="1" applyFill="1" applyBorder="1" applyAlignment="1">
      <alignment horizontal="center" vertical="center"/>
    </xf>
    <xf numFmtId="0" fontId="7" fillId="0" borderId="20" xfId="0" applyFont="1" applyBorder="1"/>
    <xf numFmtId="0" fontId="7" fillId="0" borderId="1" xfId="0" applyFont="1" applyBorder="1"/>
    <xf numFmtId="0" fontId="7" fillId="0" borderId="1" xfId="0" applyFont="1" applyFill="1" applyBorder="1"/>
    <xf numFmtId="49" fontId="106" fillId="0" borderId="1" xfId="0" applyNumberFormat="1" applyFont="1" applyBorder="1" applyAlignment="1">
      <alignment wrapText="1"/>
    </xf>
    <xf numFmtId="0" fontId="108" fillId="36" borderId="45" xfId="0" applyFont="1" applyFill="1" applyBorder="1" applyAlignment="1">
      <alignment horizontal="left" vertical="center" wrapText="1"/>
    </xf>
    <xf numFmtId="0" fontId="108" fillId="36" borderId="19" xfId="0" applyFont="1" applyFill="1" applyBorder="1" applyAlignment="1">
      <alignment horizontal="left" vertical="center" wrapText="1"/>
    </xf>
    <xf numFmtId="0" fontId="109" fillId="0" borderId="0" xfId="0" applyFont="1" applyFill="1" applyBorder="1" applyAlignment="1">
      <alignment horizontal="left" vertical="center"/>
    </xf>
    <xf numFmtId="0" fontId="108" fillId="36" borderId="7" xfId="0" applyNumberFormat="1" applyFont="1" applyFill="1" applyBorder="1" applyAlignment="1" applyProtection="1">
      <alignment horizontal="center" vertical="center" wrapText="1"/>
    </xf>
    <xf numFmtId="0" fontId="108" fillId="36" borderId="20" xfId="0" applyNumberFormat="1" applyFont="1" applyFill="1" applyBorder="1" applyAlignment="1" applyProtection="1">
      <alignment horizontal="left" vertical="center" wrapText="1"/>
    </xf>
    <xf numFmtId="0" fontId="108" fillId="36" borderId="8" xfId="0" applyNumberFormat="1" applyFont="1" applyFill="1" applyBorder="1" applyAlignment="1" applyProtection="1">
      <alignment horizontal="left" vertical="center" wrapText="1"/>
    </xf>
    <xf numFmtId="0" fontId="108" fillId="33" borderId="3" xfId="0" applyNumberFormat="1" applyFont="1" applyFill="1" applyBorder="1" applyAlignment="1" applyProtection="1">
      <alignment horizontal="center" vertical="center" wrapText="1"/>
    </xf>
    <xf numFmtId="0" fontId="108" fillId="33" borderId="1" xfId="0" applyNumberFormat="1" applyFont="1" applyFill="1" applyBorder="1" applyAlignment="1" applyProtection="1">
      <alignment horizontal="center" vertical="center" wrapText="1"/>
    </xf>
    <xf numFmtId="0" fontId="112" fillId="33" borderId="1" xfId="0" applyNumberFormat="1" applyFont="1" applyFill="1" applyBorder="1" applyAlignment="1" applyProtection="1">
      <alignment horizontal="center" vertical="center" textRotation="90" wrapText="1"/>
    </xf>
    <xf numFmtId="0" fontId="112" fillId="37" borderId="1" xfId="0" applyFont="1" applyFill="1" applyBorder="1" applyAlignment="1">
      <alignment horizontal="center" vertical="center" wrapText="1"/>
    </xf>
    <xf numFmtId="0" fontId="108" fillId="35" borderId="1" xfId="0" applyNumberFormat="1" applyFont="1" applyFill="1" applyBorder="1" applyAlignment="1" applyProtection="1">
      <alignment horizontal="center" vertical="center" wrapText="1"/>
    </xf>
    <xf numFmtId="0" fontId="112" fillId="35" borderId="1" xfId="0" applyNumberFormat="1" applyFont="1" applyFill="1" applyBorder="1" applyAlignment="1" applyProtection="1">
      <alignment horizontal="center" vertical="center" textRotation="90" wrapText="1"/>
    </xf>
    <xf numFmtId="9" fontId="108" fillId="35" borderId="1" xfId="95" applyFont="1" applyFill="1" applyBorder="1" applyAlignment="1" applyProtection="1">
      <alignment horizontal="center" vertical="center" wrapText="1"/>
    </xf>
    <xf numFmtId="0" fontId="108" fillId="34" borderId="1" xfId="0" applyNumberFormat="1" applyFont="1" applyFill="1" applyBorder="1" applyAlignment="1" applyProtection="1">
      <alignment horizontal="center" vertical="center" wrapText="1"/>
    </xf>
    <xf numFmtId="0" fontId="112" fillId="34" borderId="1" xfId="0" applyNumberFormat="1" applyFont="1" applyFill="1" applyBorder="1" applyAlignment="1" applyProtection="1">
      <alignment horizontal="center" vertical="center" textRotation="90" wrapText="1"/>
    </xf>
    <xf numFmtId="0" fontId="112" fillId="39" borderId="2" xfId="0" applyFont="1" applyFill="1" applyBorder="1" applyAlignment="1">
      <alignment horizontal="center" vertical="center" wrapText="1"/>
    </xf>
    <xf numFmtId="0" fontId="112" fillId="66" borderId="7" xfId="0" applyFont="1" applyFill="1" applyBorder="1" applyAlignment="1">
      <alignment horizontal="center" vertical="center" wrapText="1"/>
    </xf>
    <xf numFmtId="0" fontId="108" fillId="36" borderId="7" xfId="0" applyFont="1" applyFill="1" applyBorder="1" applyAlignment="1">
      <alignment horizontal="left" vertical="center" indent="2"/>
    </xf>
    <xf numFmtId="0" fontId="108" fillId="0" borderId="0" xfId="0" applyFont="1" applyFill="1" applyBorder="1"/>
    <xf numFmtId="0" fontId="7" fillId="42" borderId="1" xfId="0" applyFont="1" applyFill="1" applyBorder="1" applyAlignment="1">
      <alignment horizontal="center" vertical="center"/>
    </xf>
    <xf numFmtId="0" fontId="112" fillId="33" borderId="1" xfId="95" applyNumberFormat="1" applyFont="1" applyFill="1" applyBorder="1" applyAlignment="1">
      <alignment horizontal="center" vertical="center"/>
    </xf>
    <xf numFmtId="0" fontId="112" fillId="33" borderId="1" xfId="0" applyFont="1" applyFill="1" applyBorder="1" applyAlignment="1">
      <alignment horizontal="center" vertical="center"/>
    </xf>
    <xf numFmtId="0" fontId="112" fillId="33" borderId="1" xfId="79" applyFont="1" applyFill="1" applyBorder="1" applyAlignment="1" applyProtection="1">
      <alignment horizontal="center" vertical="center" wrapText="1"/>
    </xf>
    <xf numFmtId="0" fontId="44" fillId="33" borderId="1" xfId="0" applyFont="1" applyFill="1" applyBorder="1" applyAlignment="1">
      <alignment horizontal="center" vertical="center"/>
    </xf>
    <xf numFmtId="0" fontId="112" fillId="37" borderId="1" xfId="0" applyFont="1" applyFill="1" applyBorder="1" applyAlignment="1">
      <alignment horizontal="center" vertical="center"/>
    </xf>
    <xf numFmtId="0" fontId="44" fillId="35" borderId="1" xfId="0" applyFont="1" applyFill="1" applyBorder="1" applyAlignment="1">
      <alignment horizontal="center" vertical="center"/>
    </xf>
    <xf numFmtId="1" fontId="113" fillId="35" borderId="1" xfId="73" applyNumberFormat="1" applyFont="1" applyFill="1" applyBorder="1" applyAlignment="1">
      <alignment horizontal="center" vertical="center" wrapText="1"/>
    </xf>
    <xf numFmtId="0" fontId="112" fillId="35" borderId="1" xfId="0" applyFont="1" applyFill="1" applyBorder="1" applyAlignment="1">
      <alignment horizontal="center" vertical="center"/>
    </xf>
    <xf numFmtId="1" fontId="112" fillId="38" borderId="1" xfId="0" applyNumberFormat="1" applyFont="1" applyFill="1" applyBorder="1" applyAlignment="1">
      <alignment horizontal="center" vertical="center"/>
    </xf>
    <xf numFmtId="1" fontId="108" fillId="0" borderId="1" xfId="95" applyNumberFormat="1" applyFont="1" applyFill="1" applyBorder="1" applyAlignment="1">
      <alignment horizontal="center" vertical="center"/>
    </xf>
    <xf numFmtId="1" fontId="114" fillId="34" borderId="1" xfId="0" applyNumberFormat="1" applyFont="1" applyFill="1" applyBorder="1" applyAlignment="1">
      <alignment horizontal="center" vertical="center"/>
    </xf>
    <xf numFmtId="1" fontId="106" fillId="0" borderId="1" xfId="0" applyNumberFormat="1" applyFont="1" applyFill="1" applyBorder="1" applyAlignment="1">
      <alignment horizontal="center" vertical="center"/>
    </xf>
    <xf numFmtId="1" fontId="112" fillId="34" borderId="1" xfId="0" applyNumberFormat="1" applyFont="1" applyFill="1" applyBorder="1" applyAlignment="1">
      <alignment horizontal="center" vertical="center"/>
    </xf>
    <xf numFmtId="1" fontId="113" fillId="34" borderId="1" xfId="73" applyNumberFormat="1" applyFont="1" applyFill="1" applyBorder="1" applyAlignment="1">
      <alignment horizontal="center" vertical="center" wrapText="1"/>
    </xf>
    <xf numFmtId="1" fontId="113" fillId="39" borderId="1" xfId="73" applyNumberFormat="1" applyFont="1" applyFill="1" applyBorder="1" applyAlignment="1">
      <alignment horizontal="center" vertical="center" wrapText="1"/>
    </xf>
    <xf numFmtId="1" fontId="106" fillId="0" borderId="46" xfId="0" applyNumberFormat="1" applyFont="1" applyBorder="1" applyAlignment="1">
      <alignment horizontal="center" vertical="center" wrapText="1"/>
    </xf>
    <xf numFmtId="0" fontId="7" fillId="0" borderId="1" xfId="579" applyFont="1" applyBorder="1"/>
    <xf numFmtId="1" fontId="112" fillId="0" borderId="20" xfId="0" applyNumberFormat="1" applyFont="1" applyFill="1" applyBorder="1" applyAlignment="1">
      <alignment horizontal="center" vertical="center"/>
    </xf>
    <xf numFmtId="9" fontId="112" fillId="0" borderId="20" xfId="95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108" fillId="0" borderId="0" xfId="0" applyFont="1" applyFill="1" applyBorder="1" applyAlignment="1">
      <alignment horizontal="center" vertical="center"/>
    </xf>
    <xf numFmtId="0" fontId="57" fillId="0" borderId="0" xfId="0" applyFont="1" applyFill="1" applyBorder="1" applyAlignment="1">
      <alignment horizontal="center" vertical="center"/>
    </xf>
    <xf numFmtId="0" fontId="115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0" fontId="112" fillId="0" borderId="0" xfId="79" applyFont="1" applyFill="1" applyBorder="1" applyAlignment="1" applyProtection="1">
      <alignment horizontal="center" vertical="center" wrapText="1"/>
    </xf>
    <xf numFmtId="0" fontId="44" fillId="0" borderId="0" xfId="0" applyFont="1" applyFill="1" applyBorder="1" applyAlignment="1">
      <alignment horizontal="center" vertical="center"/>
    </xf>
    <xf numFmtId="0" fontId="115" fillId="0" borderId="0" xfId="81" applyFont="1" applyFill="1" applyBorder="1" applyAlignment="1">
      <alignment horizontal="center" vertical="center"/>
    </xf>
    <xf numFmtId="9" fontId="7" fillId="0" borderId="0" xfId="95" applyFont="1" applyFill="1" applyBorder="1" applyAlignment="1">
      <alignment horizontal="center" vertical="center"/>
    </xf>
    <xf numFmtId="0" fontId="112" fillId="0" borderId="0" xfId="0" applyFont="1" applyFill="1" applyBorder="1" applyAlignment="1">
      <alignment horizontal="center" vertical="center"/>
    </xf>
    <xf numFmtId="1" fontId="112" fillId="0" borderId="0" xfId="0" applyNumberFormat="1" applyFont="1" applyFill="1" applyBorder="1" applyAlignment="1">
      <alignment horizontal="center" vertical="center"/>
    </xf>
    <xf numFmtId="165" fontId="108" fillId="0" borderId="0" xfId="0" applyNumberFormat="1" applyFont="1" applyFill="1" applyBorder="1" applyAlignment="1">
      <alignment horizontal="center" vertical="center"/>
    </xf>
    <xf numFmtId="165" fontId="112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 indent="2"/>
    </xf>
    <xf numFmtId="0" fontId="44" fillId="0" borderId="0" xfId="0" applyNumberFormat="1" applyFont="1" applyFill="1" applyBorder="1" applyAlignment="1">
      <alignment horizontal="center" vertical="center"/>
    </xf>
    <xf numFmtId="0" fontId="112" fillId="0" borderId="0" xfId="0" applyNumberFormat="1" applyFont="1" applyFill="1" applyBorder="1" applyAlignment="1">
      <alignment horizontal="center" vertical="center"/>
    </xf>
    <xf numFmtId="0" fontId="115" fillId="0" borderId="0" xfId="80" applyFont="1" applyFill="1" applyBorder="1" applyAlignment="1">
      <alignment horizontal="center" vertical="center"/>
    </xf>
    <xf numFmtId="0" fontId="113" fillId="0" borderId="0" xfId="81" applyNumberFormat="1" applyFont="1" applyFill="1" applyBorder="1" applyAlignment="1">
      <alignment vertical="center"/>
    </xf>
    <xf numFmtId="0" fontId="44" fillId="0" borderId="0" xfId="0" applyFont="1" applyFill="1" applyBorder="1"/>
    <xf numFmtId="0" fontId="7" fillId="0" borderId="0" xfId="0" applyFont="1" applyFill="1" applyBorder="1" applyAlignment="1">
      <alignment horizontal="center"/>
    </xf>
    <xf numFmtId="0" fontId="7" fillId="0" borderId="0" xfId="0" applyFont="1" applyFill="1" applyBorder="1"/>
    <xf numFmtId="0" fontId="7" fillId="0" borderId="0" xfId="0" applyFont="1" applyFill="1" applyBorder="1" applyAlignment="1">
      <alignment horizontal="left"/>
    </xf>
    <xf numFmtId="0" fontId="44" fillId="0" borderId="0" xfId="0" applyNumberFormat="1" applyFont="1" applyFill="1" applyBorder="1"/>
    <xf numFmtId="0" fontId="44" fillId="0" borderId="0" xfId="0" applyFont="1" applyFill="1" applyBorder="1" applyAlignment="1">
      <alignment horizontal="center"/>
    </xf>
    <xf numFmtId="9" fontId="7" fillId="0" borderId="0" xfId="95" applyFont="1" applyFill="1" applyBorder="1" applyAlignment="1">
      <alignment horizontal="center"/>
    </xf>
    <xf numFmtId="0" fontId="7" fillId="0" borderId="0" xfId="0" applyFont="1" applyFill="1" applyBorder="1" applyAlignment="1">
      <alignment horizontal="left" indent="2"/>
    </xf>
    <xf numFmtId="0" fontId="108" fillId="36" borderId="19" xfId="0" applyFont="1" applyFill="1" applyBorder="1" applyAlignment="1">
      <alignment horizontal="center" vertical="center" wrapText="1"/>
    </xf>
    <xf numFmtId="0" fontId="7" fillId="39" borderId="21" xfId="0" applyFont="1" applyFill="1" applyBorder="1" applyAlignment="1">
      <alignment horizontal="center" vertical="center" wrapText="1"/>
    </xf>
    <xf numFmtId="0" fontId="44" fillId="36" borderId="9" xfId="0" applyFont="1" applyFill="1" applyBorder="1" applyAlignment="1">
      <alignment horizontal="center" vertical="center"/>
    </xf>
    <xf numFmtId="0" fontId="112" fillId="36" borderId="9" xfId="0" applyFont="1" applyFill="1" applyBorder="1" applyAlignment="1">
      <alignment horizontal="center" vertical="center"/>
    </xf>
    <xf numFmtId="0" fontId="7" fillId="36" borderId="19" xfId="0" applyFont="1" applyFill="1" applyBorder="1" applyAlignment="1">
      <alignment horizontal="left" vertical="center" indent="2"/>
    </xf>
    <xf numFmtId="0" fontId="112" fillId="36" borderId="20" xfId="0" applyFont="1" applyFill="1" applyBorder="1" applyAlignment="1">
      <alignment horizontal="center" vertical="center" wrapText="1"/>
    </xf>
    <xf numFmtId="0" fontId="108" fillId="36" borderId="20" xfId="0" applyFont="1" applyFill="1" applyBorder="1" applyAlignment="1">
      <alignment horizontal="center" vertical="center"/>
    </xf>
    <xf numFmtId="49" fontId="106" fillId="0" borderId="0" xfId="0" applyNumberFormat="1" applyFont="1" applyFill="1" applyBorder="1" applyAlignment="1">
      <alignment horizontal="left" indent="1"/>
    </xf>
    <xf numFmtId="1" fontId="106" fillId="0" borderId="0" xfId="0" applyNumberFormat="1" applyFont="1" applyFill="1" applyBorder="1" applyAlignment="1">
      <alignment horizontal="center"/>
    </xf>
    <xf numFmtId="0" fontId="112" fillId="0" borderId="0" xfId="0" applyNumberFormat="1" applyFont="1" applyFill="1" applyBorder="1" applyAlignment="1">
      <alignment horizontal="center"/>
    </xf>
    <xf numFmtId="0" fontId="112" fillId="0" borderId="0" xfId="0" applyFont="1" applyFill="1" applyBorder="1" applyAlignment="1">
      <alignment horizontal="center"/>
    </xf>
    <xf numFmtId="0" fontId="112" fillId="0" borderId="0" xfId="79" applyFont="1" applyFill="1" applyBorder="1" applyAlignment="1" applyProtection="1">
      <alignment horizontal="center" wrapText="1"/>
    </xf>
    <xf numFmtId="0" fontId="112" fillId="0" borderId="0" xfId="0" applyFont="1" applyFill="1" applyBorder="1" applyAlignment="1">
      <alignment horizontal="center" wrapText="1"/>
    </xf>
    <xf numFmtId="1" fontId="113" fillId="0" borderId="0" xfId="73" applyNumberFormat="1" applyFont="1" applyFill="1" applyBorder="1" applyAlignment="1">
      <alignment horizontal="center" wrapText="1"/>
    </xf>
    <xf numFmtId="9" fontId="106" fillId="0" borderId="0" xfId="95" applyFont="1" applyFill="1" applyBorder="1" applyAlignment="1">
      <alignment horizontal="center"/>
    </xf>
    <xf numFmtId="1" fontId="106" fillId="0" borderId="0" xfId="0" applyNumberFormat="1" applyFont="1" applyFill="1" applyBorder="1" applyAlignment="1">
      <alignment horizontal="right" indent="1"/>
    </xf>
    <xf numFmtId="1" fontId="112" fillId="0" borderId="0" xfId="0" applyNumberFormat="1" applyFont="1" applyFill="1" applyBorder="1" applyAlignment="1">
      <alignment horizontal="center"/>
    </xf>
    <xf numFmtId="1" fontId="106" fillId="0" borderId="0" xfId="551" applyNumberFormat="1" applyFont="1" applyBorder="1" applyAlignment="1">
      <alignment horizontal="right" wrapText="1" indent="1"/>
    </xf>
    <xf numFmtId="166" fontId="108" fillId="0" borderId="0" xfId="95" applyNumberFormat="1" applyFont="1" applyFill="1" applyBorder="1" applyAlignment="1">
      <alignment horizontal="center"/>
    </xf>
    <xf numFmtId="1" fontId="114" fillId="0" borderId="0" xfId="0" applyNumberFormat="1" applyFont="1" applyFill="1" applyBorder="1" applyAlignment="1">
      <alignment horizontal="right" indent="1"/>
    </xf>
    <xf numFmtId="9" fontId="112" fillId="0" borderId="0" xfId="0" applyNumberFormat="1" applyFont="1" applyFill="1" applyBorder="1" applyAlignment="1">
      <alignment horizontal="center"/>
    </xf>
    <xf numFmtId="49" fontId="106" fillId="0" borderId="0" xfId="0" applyNumberFormat="1" applyFont="1" applyFill="1" applyBorder="1" applyAlignment="1">
      <alignment horizontal="left" indent="2"/>
    </xf>
    <xf numFmtId="0" fontId="108" fillId="0" borderId="0" xfId="0" applyNumberFormat="1" applyFont="1" applyFill="1" applyBorder="1" applyAlignment="1" applyProtection="1">
      <alignment horizontal="center" vertical="center" wrapText="1"/>
    </xf>
    <xf numFmtId="0" fontId="108" fillId="0" borderId="0" xfId="0" applyNumberFormat="1" applyFont="1" applyFill="1" applyBorder="1" applyAlignment="1" applyProtection="1">
      <alignment horizontal="left" vertical="center" wrapText="1"/>
    </xf>
    <xf numFmtId="0" fontId="112" fillId="0" borderId="0" xfId="0" applyNumberFormat="1" applyFont="1" applyFill="1" applyBorder="1" applyAlignment="1" applyProtection="1">
      <alignment horizontal="left" vertical="center" wrapText="1"/>
    </xf>
    <xf numFmtId="0" fontId="112" fillId="0" borderId="0" xfId="0" applyNumberFormat="1" applyFont="1" applyFill="1" applyBorder="1" applyAlignment="1" applyProtection="1">
      <alignment horizontal="center" vertical="center" wrapText="1"/>
    </xf>
    <xf numFmtId="164" fontId="108" fillId="0" borderId="0" xfId="0" applyNumberFormat="1" applyFont="1" applyFill="1" applyBorder="1" applyAlignment="1" applyProtection="1">
      <alignment horizontal="center" vertical="center" wrapText="1"/>
    </xf>
    <xf numFmtId="0" fontId="107" fillId="36" borderId="5" xfId="0" applyFont="1" applyFill="1" applyBorder="1" applyAlignment="1">
      <alignment horizontal="left" vertical="center"/>
    </xf>
    <xf numFmtId="0" fontId="107" fillId="36" borderId="6" xfId="0" applyFont="1" applyFill="1" applyBorder="1" applyAlignment="1">
      <alignment horizontal="left" vertical="center"/>
    </xf>
    <xf numFmtId="0" fontId="110" fillId="36" borderId="6" xfId="0" applyFont="1" applyFill="1" applyBorder="1" applyAlignment="1">
      <alignment horizontal="left" vertical="center"/>
    </xf>
    <xf numFmtId="0" fontId="109" fillId="36" borderId="6" xfId="0" applyFont="1" applyFill="1" applyBorder="1" applyAlignment="1">
      <alignment horizontal="left" vertical="center" indent="2"/>
    </xf>
    <xf numFmtId="0" fontId="107" fillId="36" borderId="7" xfId="0" applyFont="1" applyFill="1" applyBorder="1" applyAlignment="1">
      <alignment horizontal="left" vertical="center"/>
    </xf>
    <xf numFmtId="0" fontId="107" fillId="36" borderId="4" xfId="0" applyFont="1" applyFill="1" applyBorder="1" applyAlignment="1">
      <alignment horizontal="left" vertical="center"/>
    </xf>
    <xf numFmtId="0" fontId="110" fillId="36" borderId="4" xfId="0" applyFont="1" applyFill="1" applyBorder="1" applyAlignment="1">
      <alignment horizontal="left" vertical="center"/>
    </xf>
    <xf numFmtId="0" fontId="109" fillId="36" borderId="4" xfId="0" applyFont="1" applyFill="1" applyBorder="1" applyAlignment="1">
      <alignment horizontal="left" vertical="center" indent="2"/>
    </xf>
    <xf numFmtId="0" fontId="113" fillId="39" borderId="2" xfId="0" applyFont="1" applyFill="1" applyBorder="1" applyAlignment="1">
      <alignment horizontal="center" vertical="center" wrapText="1"/>
    </xf>
    <xf numFmtId="0" fontId="66" fillId="0" borderId="0" xfId="0" applyFont="1" applyFill="1" applyBorder="1" applyAlignment="1">
      <alignment horizontal="left" vertical="center"/>
    </xf>
    <xf numFmtId="49" fontId="70" fillId="0" borderId="1" xfId="0" applyNumberFormat="1" applyFont="1" applyFill="1" applyBorder="1" applyAlignment="1">
      <alignment horizontal="left" vertical="center"/>
    </xf>
    <xf numFmtId="49" fontId="66" fillId="0" borderId="1" xfId="0" applyNumberFormat="1" applyFont="1" applyFill="1" applyBorder="1" applyAlignment="1">
      <alignment horizontal="left" vertical="center"/>
    </xf>
    <xf numFmtId="0" fontId="70" fillId="0" borderId="0" xfId="0" applyFont="1" applyFill="1" applyBorder="1" applyAlignment="1">
      <alignment horizontal="left"/>
    </xf>
    <xf numFmtId="0" fontId="70" fillId="0" borderId="0" xfId="0" applyFont="1" applyFill="1" applyBorder="1"/>
    <xf numFmtId="49" fontId="74" fillId="0" borderId="1" xfId="0" applyNumberFormat="1" applyFont="1" applyFill="1" applyBorder="1" applyAlignment="1">
      <alignment horizontal="left" vertical="center"/>
    </xf>
    <xf numFmtId="0" fontId="6" fillId="0" borderId="1" xfId="0" applyFont="1" applyBorder="1"/>
    <xf numFmtId="0" fontId="113" fillId="38" borderId="1" xfId="0" applyFont="1" applyFill="1" applyBorder="1" applyAlignment="1">
      <alignment horizontal="center" vertical="center" wrapText="1"/>
    </xf>
    <xf numFmtId="0" fontId="113" fillId="36" borderId="20" xfId="0" applyFont="1" applyFill="1" applyBorder="1" applyAlignment="1">
      <alignment horizontal="center" vertical="center" wrapText="1"/>
    </xf>
    <xf numFmtId="0" fontId="115" fillId="35" borderId="1" xfId="0" applyNumberFormat="1" applyFont="1" applyFill="1" applyBorder="1" applyAlignment="1" applyProtection="1">
      <alignment horizontal="center" vertical="center" wrapText="1"/>
    </xf>
    <xf numFmtId="166" fontId="106" fillId="0" borderId="0" xfId="0" applyNumberFormat="1" applyFont="1" applyFill="1" applyBorder="1" applyAlignment="1">
      <alignment horizontal="right" indent="1"/>
    </xf>
    <xf numFmtId="1" fontId="114" fillId="40" borderId="1" xfId="0" applyNumberFormat="1" applyFont="1" applyFill="1" applyBorder="1" applyAlignment="1">
      <alignment horizontal="center" vertical="center"/>
    </xf>
    <xf numFmtId="1" fontId="112" fillId="42" borderId="1" xfId="0" applyNumberFormat="1" applyFont="1" applyFill="1" applyBorder="1" applyAlignment="1">
      <alignment horizontal="center" vertical="center"/>
    </xf>
    <xf numFmtId="0" fontId="44" fillId="42" borderId="1" xfId="0" applyFont="1" applyFill="1" applyBorder="1" applyAlignment="1">
      <alignment horizontal="center" vertical="center"/>
    </xf>
    <xf numFmtId="0" fontId="4" fillId="0" borderId="1" xfId="0" applyFont="1" applyBorder="1"/>
    <xf numFmtId="1" fontId="113" fillId="38" borderId="1" xfId="73" applyNumberFormat="1" applyFont="1" applyFill="1" applyBorder="1" applyAlignment="1">
      <alignment horizontal="center" vertical="center" wrapText="1"/>
    </xf>
    <xf numFmtId="0" fontId="3" fillId="42" borderId="1" xfId="0" applyFont="1" applyFill="1" applyBorder="1" applyAlignment="1">
      <alignment horizontal="center" vertical="center"/>
    </xf>
    <xf numFmtId="0" fontId="2" fillId="0" borderId="1" xfId="0" applyFont="1" applyBorder="1"/>
    <xf numFmtId="0" fontId="87" fillId="0" borderId="22" xfId="2531" applyNumberFormat="1" applyFont="1" applyBorder="1" applyAlignment="1">
      <alignment horizontal="right" wrapText="1" indent="1"/>
    </xf>
    <xf numFmtId="0" fontId="87" fillId="0" borderId="22" xfId="2535" applyNumberFormat="1" applyFont="1" applyBorder="1" applyAlignment="1">
      <alignment horizontal="right" wrapText="1" indent="1"/>
    </xf>
    <xf numFmtId="0" fontId="87" fillId="0" borderId="22" xfId="2532" applyNumberFormat="1" applyFont="1" applyBorder="1" applyAlignment="1">
      <alignment horizontal="right" wrapText="1" indent="1"/>
    </xf>
    <xf numFmtId="0" fontId="87" fillId="0" borderId="22" xfId="2545" applyNumberFormat="1" applyFont="1" applyBorder="1" applyAlignment="1">
      <alignment horizontal="right" wrapText="1" indent="1"/>
    </xf>
    <xf numFmtId="0" fontId="87" fillId="0" borderId="22" xfId="2539" applyNumberFormat="1" applyFont="1" applyBorder="1" applyAlignment="1">
      <alignment horizontal="right" wrapText="1" indent="1"/>
    </xf>
    <xf numFmtId="0" fontId="87" fillId="0" borderId="22" xfId="2540" applyNumberFormat="1" applyFont="1" applyBorder="1" applyAlignment="1">
      <alignment horizontal="right" wrapText="1" indent="1"/>
    </xf>
    <xf numFmtId="49" fontId="87" fillId="0" borderId="22" xfId="2533" applyNumberFormat="1" applyFont="1" applyBorder="1" applyAlignment="1">
      <alignment horizontal="right" wrapText="1" indent="1"/>
    </xf>
    <xf numFmtId="0" fontId="87" fillId="0" borderId="22" xfId="2533" applyNumberFormat="1" applyFont="1" applyBorder="1" applyAlignment="1">
      <alignment horizontal="right" wrapText="1" indent="1"/>
    </xf>
    <xf numFmtId="0" fontId="87" fillId="0" borderId="22" xfId="2544" applyNumberFormat="1" applyFont="1" applyBorder="1" applyAlignment="1">
      <alignment horizontal="right" wrapText="1" indent="1"/>
    </xf>
    <xf numFmtId="0" fontId="87" fillId="0" borderId="22" xfId="2537" applyNumberFormat="1" applyFont="1" applyBorder="1" applyAlignment="1">
      <alignment horizontal="right" wrapText="1" indent="1"/>
    </xf>
    <xf numFmtId="0" fontId="87" fillId="0" borderId="22" xfId="2534" applyNumberFormat="1" applyFont="1" applyBorder="1" applyAlignment="1">
      <alignment horizontal="right" wrapText="1" indent="1"/>
    </xf>
    <xf numFmtId="0" fontId="87" fillId="0" borderId="22" xfId="2536" applyNumberFormat="1" applyFont="1" applyBorder="1" applyAlignment="1">
      <alignment horizontal="right" wrapText="1" indent="1"/>
    </xf>
    <xf numFmtId="0" fontId="87" fillId="0" borderId="22" xfId="2541" applyNumberFormat="1" applyFont="1" applyBorder="1" applyAlignment="1">
      <alignment horizontal="right" wrapText="1" indent="1"/>
    </xf>
    <xf numFmtId="0" fontId="87" fillId="0" borderId="22" xfId="2542" applyNumberFormat="1" applyFont="1" applyBorder="1" applyAlignment="1">
      <alignment horizontal="right" wrapText="1" indent="1"/>
    </xf>
    <xf numFmtId="0" fontId="87" fillId="0" borderId="22" xfId="2538" applyNumberFormat="1" applyFont="1" applyBorder="1" applyAlignment="1">
      <alignment horizontal="right" wrapText="1" indent="1"/>
    </xf>
    <xf numFmtId="1" fontId="106" fillId="40" borderId="1" xfId="0" applyNumberFormat="1" applyFont="1" applyFill="1" applyBorder="1" applyAlignment="1">
      <alignment horizontal="center" vertical="center" wrapText="1"/>
    </xf>
    <xf numFmtId="0" fontId="44" fillId="33" borderId="22" xfId="0" applyFont="1" applyFill="1" applyBorder="1" applyAlignment="1">
      <alignment horizontal="center" vertical="center"/>
    </xf>
    <xf numFmtId="1" fontId="106" fillId="41" borderId="1" xfId="0" applyNumberFormat="1" applyFont="1" applyFill="1" applyBorder="1" applyAlignment="1">
      <alignment horizontal="center" vertical="center" wrapText="1"/>
    </xf>
    <xf numFmtId="0" fontId="111" fillId="36" borderId="6" xfId="0" applyFont="1" applyFill="1" applyBorder="1" applyAlignment="1">
      <alignment horizontal="left" vertical="center"/>
    </xf>
    <xf numFmtId="0" fontId="110" fillId="0" borderId="6" xfId="0" applyFont="1" applyBorder="1" applyAlignment="1">
      <alignment horizontal="left" vertical="center"/>
    </xf>
    <xf numFmtId="0" fontId="111" fillId="36" borderId="4" xfId="0" applyFont="1" applyFill="1" applyBorder="1" applyAlignment="1">
      <alignment horizontal="left" vertical="center"/>
    </xf>
    <xf numFmtId="0" fontId="110" fillId="0" borderId="4" xfId="0" applyFont="1" applyBorder="1" applyAlignment="1">
      <alignment horizontal="left" vertical="center"/>
    </xf>
    <xf numFmtId="0" fontId="108" fillId="37" borderId="7" xfId="0" applyFont="1" applyFill="1" applyBorder="1" applyAlignment="1">
      <alignment horizontal="center" vertical="center" wrapText="1"/>
    </xf>
    <xf numFmtId="0" fontId="7" fillId="37" borderId="4" xfId="0" applyFont="1" applyFill="1" applyBorder="1" applyAlignment="1">
      <alignment horizontal="center" vertical="center" wrapText="1"/>
    </xf>
    <xf numFmtId="0" fontId="7" fillId="37" borderId="8" xfId="0" applyFont="1" applyFill="1" applyBorder="1" applyAlignment="1">
      <alignment horizontal="center" vertical="center" wrapText="1"/>
    </xf>
    <xf numFmtId="0" fontId="108" fillId="38" borderId="7" xfId="0" applyFont="1" applyFill="1" applyBorder="1" applyAlignment="1">
      <alignment horizontal="center" vertical="center" wrapText="1"/>
    </xf>
    <xf numFmtId="0" fontId="7" fillId="38" borderId="4" xfId="0" applyFont="1" applyFill="1" applyBorder="1" applyAlignment="1">
      <alignment horizontal="center" vertical="center" wrapText="1"/>
    </xf>
    <xf numFmtId="0" fontId="7" fillId="38" borderId="8" xfId="0" applyFont="1" applyFill="1" applyBorder="1" applyAlignment="1">
      <alignment horizontal="center" vertical="center" wrapText="1"/>
    </xf>
    <xf numFmtId="0" fontId="108" fillId="39" borderId="7" xfId="0" applyFont="1" applyFill="1" applyBorder="1" applyAlignment="1">
      <alignment horizontal="center" vertical="center" wrapText="1"/>
    </xf>
    <xf numFmtId="0" fontId="7" fillId="39" borderId="4" xfId="0" applyFont="1" applyFill="1" applyBorder="1" applyAlignment="1">
      <alignment horizontal="center" vertical="center" wrapText="1"/>
    </xf>
    <xf numFmtId="0" fontId="7" fillId="39" borderId="8" xfId="0" applyFont="1" applyFill="1" applyBorder="1" applyAlignment="1">
      <alignment horizontal="center" vertical="center" wrapText="1"/>
    </xf>
    <xf numFmtId="0" fontId="7" fillId="67" borderId="2" xfId="0" applyFont="1" applyFill="1" applyBorder="1" applyAlignment="1">
      <alignment horizontal="center" vertical="center" wrapText="1"/>
    </xf>
    <xf numFmtId="0" fontId="7" fillId="67" borderId="23" xfId="0" applyFont="1" applyFill="1" applyBorder="1" applyAlignment="1">
      <alignment horizontal="center" vertical="center" wrapText="1"/>
    </xf>
    <xf numFmtId="0" fontId="79" fillId="36" borderId="6" xfId="0" applyFont="1" applyFill="1" applyBorder="1" applyAlignment="1">
      <alignment horizontal="left" vertical="center"/>
    </xf>
    <xf numFmtId="0" fontId="85" fillId="0" borderId="6" xfId="0" applyFont="1" applyBorder="1" applyAlignment="1">
      <alignment horizontal="left" vertical="center"/>
    </xf>
    <xf numFmtId="0" fontId="79" fillId="36" borderId="4" xfId="0" applyFont="1" applyFill="1" applyBorder="1" applyAlignment="1">
      <alignment horizontal="left" vertical="center"/>
    </xf>
    <xf numFmtId="0" fontId="85" fillId="0" borderId="4" xfId="0" applyFont="1" applyBorder="1" applyAlignment="1">
      <alignment horizontal="left" vertical="center"/>
    </xf>
    <xf numFmtId="0" fontId="66" fillId="37" borderId="7" xfId="0" applyFont="1" applyFill="1" applyBorder="1" applyAlignment="1">
      <alignment horizontal="center" vertical="center" wrapText="1"/>
    </xf>
    <xf numFmtId="0" fontId="70" fillId="37" borderId="4" xfId="0" applyFont="1" applyFill="1" applyBorder="1" applyAlignment="1">
      <alignment horizontal="center" vertical="center" wrapText="1"/>
    </xf>
    <xf numFmtId="0" fontId="70" fillId="37" borderId="8" xfId="0" applyFont="1" applyFill="1" applyBorder="1" applyAlignment="1">
      <alignment horizontal="center" vertical="center" wrapText="1"/>
    </xf>
    <xf numFmtId="0" fontId="66" fillId="38" borderId="7" xfId="0" applyFont="1" applyFill="1" applyBorder="1" applyAlignment="1">
      <alignment horizontal="center" vertical="center" wrapText="1"/>
    </xf>
    <xf numFmtId="0" fontId="70" fillId="38" borderId="4" xfId="0" applyFont="1" applyFill="1" applyBorder="1" applyAlignment="1">
      <alignment horizontal="center" vertical="center" wrapText="1"/>
    </xf>
    <xf numFmtId="0" fontId="70" fillId="38" borderId="8" xfId="0" applyFont="1" applyFill="1" applyBorder="1" applyAlignment="1">
      <alignment horizontal="center" vertical="center" wrapText="1"/>
    </xf>
    <xf numFmtId="0" fontId="66" fillId="39" borderId="7" xfId="0" applyFont="1" applyFill="1" applyBorder="1" applyAlignment="1">
      <alignment horizontal="center" vertical="center" wrapText="1"/>
    </xf>
    <xf numFmtId="0" fontId="70" fillId="39" borderId="4" xfId="0" applyFont="1" applyFill="1" applyBorder="1" applyAlignment="1">
      <alignment horizontal="center" vertical="center" wrapText="1"/>
    </xf>
    <xf numFmtId="0" fontId="70" fillId="39" borderId="8" xfId="0" applyFont="1" applyFill="1" applyBorder="1" applyAlignment="1">
      <alignment horizontal="center" vertical="center" wrapText="1"/>
    </xf>
    <xf numFmtId="0" fontId="70" fillId="67" borderId="2" xfId="0" applyFont="1" applyFill="1" applyBorder="1" applyAlignment="1">
      <alignment horizontal="center" vertical="center" wrapText="1"/>
    </xf>
    <xf numFmtId="0" fontId="0" fillId="67" borderId="23" xfId="0" applyFill="1" applyBorder="1" applyAlignment="1">
      <alignment horizontal="center" vertical="center" wrapText="1"/>
    </xf>
    <xf numFmtId="0" fontId="0" fillId="67" borderId="3" xfId="0" applyFill="1" applyBorder="1" applyAlignment="1">
      <alignment horizontal="center" vertical="center" wrapText="1"/>
    </xf>
  </cellXfs>
  <cellStyles count="2714">
    <cellStyle name="20% - Акцент1" xfId="1" builtinId="30" customBuiltin="1"/>
    <cellStyle name="20% - Акцент1 10" xfId="354"/>
    <cellStyle name="20% - Акцент1 10 2" xfId="769"/>
    <cellStyle name="20% - Акцент1 10 2 2" xfId="1684"/>
    <cellStyle name="20% - Акцент1 10 2_Информ. по 8 отстающим" xfId="1189"/>
    <cellStyle name="20% - Акцент1 10 3" xfId="1275"/>
    <cellStyle name="20% - Акцент1 10_Информ. по 8 отстающим" xfId="2394"/>
    <cellStyle name="20% - Акцент1 11" xfId="511"/>
    <cellStyle name="20% - Акцент1 11 2" xfId="921"/>
    <cellStyle name="20% - Акцент1 11 2 2" xfId="1831"/>
    <cellStyle name="20% - Акцент1 11 2_Информ. по 8 отстающим" xfId="2094"/>
    <cellStyle name="20% - Акцент1 11 3" xfId="1427"/>
    <cellStyle name="20% - Акцент1 11_Информ. по 8 отстающим" xfId="1010"/>
    <cellStyle name="20% - Акцент1 12" xfId="525"/>
    <cellStyle name="20% - Акцент1 12 2" xfId="935"/>
    <cellStyle name="20% - Акцент1 12 2 2" xfId="1845"/>
    <cellStyle name="20% - Акцент1 12 2_Информ. по 8 отстающим" xfId="2005"/>
    <cellStyle name="20% - Акцент1 12 3" xfId="1441"/>
    <cellStyle name="20% - Акцент1 12_Информ. по 8 отстающим" xfId="1032"/>
    <cellStyle name="20% - Акцент1 13" xfId="539"/>
    <cellStyle name="20% - Акцент1 13 2" xfId="949"/>
    <cellStyle name="20% - Акцент1 13 2 2" xfId="1859"/>
    <cellStyle name="20% - Акцент1 13 2_Информ. по 8 отстающим" xfId="1130"/>
    <cellStyle name="20% - Акцент1 13 3" xfId="1455"/>
    <cellStyle name="20% - Акцент1 13_Информ. по 8 отстающим" xfId="1188"/>
    <cellStyle name="20% - Акцент1 14" xfId="553"/>
    <cellStyle name="20% - Акцент1 14 2" xfId="963"/>
    <cellStyle name="20% - Акцент1 14 2 2" xfId="1873"/>
    <cellStyle name="20% - Акцент1 14 2_Информ. по 8 отстающим" xfId="1132"/>
    <cellStyle name="20% - Акцент1 14 3" xfId="1469"/>
    <cellStyle name="20% - Акцент1 14_Информ. по 8 отстающим" xfId="2024"/>
    <cellStyle name="20% - Акцент1 15" xfId="567"/>
    <cellStyle name="20% - Акцент1 15 2" xfId="977"/>
    <cellStyle name="20% - Акцент1 15 2 2" xfId="1887"/>
    <cellStyle name="20% - Акцент1 15 2_Информ. по 8 отстающим" xfId="2338"/>
    <cellStyle name="20% - Акцент1 15 3" xfId="1483"/>
    <cellStyle name="20% - Акцент1 15_Информ. по 8 отстающим" xfId="2122"/>
    <cellStyle name="20% - Акцент1 16" xfId="581"/>
    <cellStyle name="20% - Акцент1 16 2" xfId="1497"/>
    <cellStyle name="20% - Акцент1 16_Информ. по 8 отстающим" xfId="1036"/>
    <cellStyle name="20% - Акцент1 17" xfId="992"/>
    <cellStyle name="20% - Акцент1 18" xfId="2547"/>
    <cellStyle name="20% - Акцент1 19" xfId="2554"/>
    <cellStyle name="20% - Акцент1 2" xfId="2"/>
    <cellStyle name="20% - Акцент1 2 2" xfId="185"/>
    <cellStyle name="20% - Акцент1 2 3" xfId="233"/>
    <cellStyle name="20% - Акцент1 20" xfId="2570"/>
    <cellStyle name="20% - Акцент1 21" xfId="2582"/>
    <cellStyle name="20% - Акцент1 22" xfId="2594"/>
    <cellStyle name="20% - Акцент1 23" xfId="2606"/>
    <cellStyle name="20% - Акцент1 24" xfId="2618"/>
    <cellStyle name="20% - Акцент1 25" xfId="2630"/>
    <cellStyle name="20% - Акцент1 26" xfId="2642"/>
    <cellStyle name="20% - Акцент1 27" xfId="2654"/>
    <cellStyle name="20% - Акцент1 28" xfId="2666"/>
    <cellStyle name="20% - Акцент1 29" xfId="2678"/>
    <cellStyle name="20% - Акцент1 3" xfId="100"/>
    <cellStyle name="20% - Акцент1 3 2" xfId="282"/>
    <cellStyle name="20% - Акцент1 3 2 2" xfId="429"/>
    <cellStyle name="20% - Акцент1 3 2 2 2" xfId="842"/>
    <cellStyle name="20% - Акцент1 3 2 2 2 2" xfId="1756"/>
    <cellStyle name="20% - Акцент1 3 2 2 2_Информ. по 8 отстающим" xfId="1911"/>
    <cellStyle name="20% - Акцент1 3 2 2 3" xfId="1348"/>
    <cellStyle name="20% - Акцент1 3 2 2_Информ. по 8 отстающим" xfId="2093"/>
    <cellStyle name="20% - Акцент1 3 2 3" xfId="697"/>
    <cellStyle name="20% - Акцент1 3 2 3 2" xfId="1612"/>
    <cellStyle name="20% - Акцент1 3 2 3_Информ. по 8 отстающим" xfId="2131"/>
    <cellStyle name="20% - Акцент1 3 2 4" xfId="1203"/>
    <cellStyle name="20% - Акцент1 3 2_Информ. по 8 отстающим" xfId="2289"/>
    <cellStyle name="20% - Акцент1 3 3" xfId="146"/>
    <cellStyle name="20% - Акцент1 3 3 2" xfId="649"/>
    <cellStyle name="20% - Акцент1 3 3 2 2" xfId="1564"/>
    <cellStyle name="20% - Акцент1 3 3 2_Информ. по 8 отстающим" xfId="1019"/>
    <cellStyle name="20% - Акцент1 3 3 3" xfId="1101"/>
    <cellStyle name="20% - Акцент1 3 3_Информ. по 8 отстающим" xfId="1905"/>
    <cellStyle name="20% - Акцент1 3 4" xfId="376"/>
    <cellStyle name="20% - Акцент1 3 4 2" xfId="790"/>
    <cellStyle name="20% - Акцент1 3 4 2 2" xfId="1705"/>
    <cellStyle name="20% - Акцент1 3 4 2_Информ. по 8 отстающим" xfId="2166"/>
    <cellStyle name="20% - Акцент1 3 4 3" xfId="1296"/>
    <cellStyle name="20% - Акцент1 3 4_Информ. по 8 отстающим" xfId="2485"/>
    <cellStyle name="20% - Акцент1 3 5" xfId="603"/>
    <cellStyle name="20% - Акцент1 3 5 2" xfId="1518"/>
    <cellStyle name="20% - Акцент1 3 5_Информ. по 8 отстающим" xfId="2143"/>
    <cellStyle name="20% - Акцент1 3 6" xfId="1055"/>
    <cellStyle name="20% - Акцент1 3_Информ. по 8 отстающим" xfId="2427"/>
    <cellStyle name="20% - Акцент1 30" xfId="2689"/>
    <cellStyle name="20% - Акцент1 31" xfId="2699"/>
    <cellStyle name="20% - Акцент1 4" xfId="114"/>
    <cellStyle name="20% - Акцент1 4 2" xfId="296"/>
    <cellStyle name="20% - Акцент1 4 2 2" xfId="443"/>
    <cellStyle name="20% - Акцент1 4 2 2 2" xfId="856"/>
    <cellStyle name="20% - Акцент1 4 2 2 2 2" xfId="1770"/>
    <cellStyle name="20% - Акцент1 4 2 2 2_Информ. по 8 отстающим" xfId="2420"/>
    <cellStyle name="20% - Акцент1 4 2 2 3" xfId="1362"/>
    <cellStyle name="20% - Акцент1 4 2 2_Информ. по 8 отстающим" xfId="2064"/>
    <cellStyle name="20% - Акцент1 4 2 3" xfId="711"/>
    <cellStyle name="20% - Акцент1 4 2 3 2" xfId="1626"/>
    <cellStyle name="20% - Акцент1 4 2 3_Информ. по 8 отстающим" xfId="1174"/>
    <cellStyle name="20% - Акцент1 4 2 4" xfId="1217"/>
    <cellStyle name="20% - Акцент1 4 2_Информ. по 8 отстающим" xfId="1918"/>
    <cellStyle name="20% - Акцент1 4 3" xfId="160"/>
    <cellStyle name="20% - Акцент1 4 3 2" xfId="663"/>
    <cellStyle name="20% - Акцент1 4 3 2 2" xfId="1578"/>
    <cellStyle name="20% - Акцент1 4 3 2_Информ. по 8 отстающим" xfId="2073"/>
    <cellStyle name="20% - Акцент1 4 3 3" xfId="1115"/>
    <cellStyle name="20% - Акцент1 4 3_Информ. по 8 отстающим" xfId="2172"/>
    <cellStyle name="20% - Акцент1 4 4" xfId="390"/>
    <cellStyle name="20% - Акцент1 4 4 2" xfId="804"/>
    <cellStyle name="20% - Акцент1 4 4 2 2" xfId="1719"/>
    <cellStyle name="20% - Акцент1 4 4 2_Информ. по 8 отстающим" xfId="2516"/>
    <cellStyle name="20% - Акцент1 4 4 3" xfId="1310"/>
    <cellStyle name="20% - Акцент1 4 4_Информ. по 8 отстающим" xfId="2434"/>
    <cellStyle name="20% - Акцент1 4 5" xfId="617"/>
    <cellStyle name="20% - Акцент1 4 5 2" xfId="1532"/>
    <cellStyle name="20% - Акцент1 4 5_Информ. по 8 отстающим" xfId="2192"/>
    <cellStyle name="20% - Акцент1 4 6" xfId="1069"/>
    <cellStyle name="20% - Акцент1 4_Информ. по 8 отстающим" xfId="2433"/>
    <cellStyle name="20% - Акцент1 5" xfId="190"/>
    <cellStyle name="20% - Акцент1 5 2" xfId="405"/>
    <cellStyle name="20% - Акцент1 5 2 2" xfId="819"/>
    <cellStyle name="20% - Акцент1 5 2 2 2" xfId="1734"/>
    <cellStyle name="20% - Акцент1 5 2 2_Информ. по 8 отстающим" xfId="1932"/>
    <cellStyle name="20% - Акцент1 5 2 3" xfId="1325"/>
    <cellStyle name="20% - Акцент1 5 2_Информ. по 8 отстающим" xfId="2526"/>
    <cellStyle name="20% - Акцент1 5 3" xfId="677"/>
    <cellStyle name="20% - Акцент1 5 3 2" xfId="1592"/>
    <cellStyle name="20% - Акцент1 5 3_Информ. по 8 отстающим" xfId="2199"/>
    <cellStyle name="20% - Акцент1 5 4" xfId="1142"/>
    <cellStyle name="20% - Акцент1 5_Информ. по 8 отстающим" xfId="1034"/>
    <cellStyle name="20% - Акцент1 6" xfId="310"/>
    <cellStyle name="20% - Акцент1 6 2" xfId="457"/>
    <cellStyle name="20% - Акцент1 6 2 2" xfId="870"/>
    <cellStyle name="20% - Акцент1 6 2 2 2" xfId="1784"/>
    <cellStyle name="20% - Акцент1 6 2 2_Информ. по 8 отстающим" xfId="2515"/>
    <cellStyle name="20% - Акцент1 6 2 3" xfId="1376"/>
    <cellStyle name="20% - Акцент1 6 2_Информ. по 8 отстающим" xfId="2294"/>
    <cellStyle name="20% - Акцент1 6 3" xfId="725"/>
    <cellStyle name="20% - Акцент1 6 3 2" xfId="1640"/>
    <cellStyle name="20% - Акцент1 6 3_Информ. по 8 отстающим" xfId="2175"/>
    <cellStyle name="20% - Акцент1 6 4" xfId="1231"/>
    <cellStyle name="20% - Акцент1 6_Информ. по 8 отстающим" xfId="1926"/>
    <cellStyle name="20% - Акцент1 7" xfId="324"/>
    <cellStyle name="20% - Акцент1 7 2" xfId="471"/>
    <cellStyle name="20% - Акцент1 7 2 2" xfId="884"/>
    <cellStyle name="20% - Акцент1 7 2 2 2" xfId="1798"/>
    <cellStyle name="20% - Акцент1 7 2 2_Информ. по 8 отстающим" xfId="1927"/>
    <cellStyle name="20% - Акцент1 7 2 3" xfId="1390"/>
    <cellStyle name="20% - Акцент1 7 2_Информ. по 8 отстающим" xfId="2164"/>
    <cellStyle name="20% - Акцент1 7 3" xfId="739"/>
    <cellStyle name="20% - Акцент1 7 3 2" xfId="1654"/>
    <cellStyle name="20% - Акцент1 7 3_Информ. по 8 отстающим" xfId="2407"/>
    <cellStyle name="20% - Акцент1 7 4" xfId="1245"/>
    <cellStyle name="20% - Акцент1 7_Информ. по 8 отстающим" xfId="2331"/>
    <cellStyle name="20% - Акцент1 8" xfId="338"/>
    <cellStyle name="20% - Акцент1 8 2" xfId="485"/>
    <cellStyle name="20% - Акцент1 8 2 2" xfId="898"/>
    <cellStyle name="20% - Акцент1 8 2 2 2" xfId="1812"/>
    <cellStyle name="20% - Акцент1 8 2 2_Информ. по 8 отстающим" xfId="2044"/>
    <cellStyle name="20% - Акцент1 8 2 3" xfId="1404"/>
    <cellStyle name="20% - Акцент1 8 2_Информ. по 8 отстающим" xfId="2132"/>
    <cellStyle name="20% - Акцент1 8 3" xfId="753"/>
    <cellStyle name="20% - Акцент1 8 3 2" xfId="1668"/>
    <cellStyle name="20% - Акцент1 8 3_Информ. по 8 отстающим" xfId="2328"/>
    <cellStyle name="20% - Акцент1 8 4" xfId="1259"/>
    <cellStyle name="20% - Акцент1 8_Информ. по 8 отстающим" xfId="2304"/>
    <cellStyle name="20% - Акцент1 9" xfId="126"/>
    <cellStyle name="20% - Акцент1 9 2" xfId="629"/>
    <cellStyle name="20% - Акцент1 9 2 2" xfId="1544"/>
    <cellStyle name="20% - Акцент1 9 2_Информ. по 8 отстающим" xfId="2230"/>
    <cellStyle name="20% - Акцент1 9 3" xfId="1081"/>
    <cellStyle name="20% - Акцент1 9_Информ. по 8 отстающим" xfId="1184"/>
    <cellStyle name="20% - Акцент2" xfId="3" builtinId="34" customBuiltin="1"/>
    <cellStyle name="20% - Акцент2 10" xfId="355"/>
    <cellStyle name="20% - Акцент2 10 2" xfId="770"/>
    <cellStyle name="20% - Акцент2 10 2 2" xfId="1685"/>
    <cellStyle name="20% - Акцент2 10 2_Информ. по 8 отстающим" xfId="2099"/>
    <cellStyle name="20% - Акцент2 10 3" xfId="1276"/>
    <cellStyle name="20% - Акцент2 10_Информ. по 8 отстающим" xfId="2019"/>
    <cellStyle name="20% - Акцент2 11" xfId="513"/>
    <cellStyle name="20% - Акцент2 11 2" xfId="923"/>
    <cellStyle name="20% - Акцент2 11 2 2" xfId="1833"/>
    <cellStyle name="20% - Акцент2 11 2_Информ. по 8 отстающим" xfId="1171"/>
    <cellStyle name="20% - Акцент2 11 3" xfId="1429"/>
    <cellStyle name="20% - Акцент2 11_Информ. по 8 отстающим" xfId="1168"/>
    <cellStyle name="20% - Акцент2 12" xfId="527"/>
    <cellStyle name="20% - Акцент2 12 2" xfId="937"/>
    <cellStyle name="20% - Акцент2 12 2 2" xfId="1847"/>
    <cellStyle name="20% - Акцент2 12 2_Информ. по 8 отстающим" xfId="1031"/>
    <cellStyle name="20% - Акцент2 12 3" xfId="1443"/>
    <cellStyle name="20% - Акцент2 12_Информ. по 8 отстающим" xfId="1828"/>
    <cellStyle name="20% - Акцент2 13" xfId="541"/>
    <cellStyle name="20% - Акцент2 13 2" xfId="951"/>
    <cellStyle name="20% - Акцент2 13 2 2" xfId="1861"/>
    <cellStyle name="20% - Акцент2 13 2_Информ. по 8 отстающим" xfId="2344"/>
    <cellStyle name="20% - Акцент2 13 3" xfId="1457"/>
    <cellStyle name="20% - Акцент2 13_Информ. по 8 отстающим" xfId="2203"/>
    <cellStyle name="20% - Акцент2 14" xfId="555"/>
    <cellStyle name="20% - Акцент2 14 2" xfId="965"/>
    <cellStyle name="20% - Акцент2 14 2 2" xfId="1875"/>
    <cellStyle name="20% - Акцент2 14 2_Информ. по 8 отстающим" xfId="2385"/>
    <cellStyle name="20% - Акцент2 14 3" xfId="1471"/>
    <cellStyle name="20% - Акцент2 14_Информ. по 8 отстающим" xfId="2062"/>
    <cellStyle name="20% - Акцент2 15" xfId="569"/>
    <cellStyle name="20% - Акцент2 15 2" xfId="979"/>
    <cellStyle name="20% - Акцент2 15 2 2" xfId="1889"/>
    <cellStyle name="20% - Акцент2 15 2_Информ. по 8 отстающим" xfId="2396"/>
    <cellStyle name="20% - Акцент2 15 3" xfId="1485"/>
    <cellStyle name="20% - Акцент2 15_Информ. по 8 отстающим" xfId="2395"/>
    <cellStyle name="20% - Акцент2 16" xfId="583"/>
    <cellStyle name="20% - Акцент2 16 2" xfId="1499"/>
    <cellStyle name="20% - Акцент2 16_Информ. по 8 отстающим" xfId="2063"/>
    <cellStyle name="20% - Акцент2 17" xfId="993"/>
    <cellStyle name="20% - Акцент2 18" xfId="2551"/>
    <cellStyle name="20% - Акцент2 19" xfId="2564"/>
    <cellStyle name="20% - Акцент2 2" xfId="4"/>
    <cellStyle name="20% - Акцент2 2 2" xfId="177"/>
    <cellStyle name="20% - Акцент2 2 3" xfId="234"/>
    <cellStyle name="20% - Акцент2 20" xfId="2580"/>
    <cellStyle name="20% - Акцент2 21" xfId="2592"/>
    <cellStyle name="20% - Акцент2 22" xfId="2604"/>
    <cellStyle name="20% - Акцент2 23" xfId="2616"/>
    <cellStyle name="20% - Акцент2 24" xfId="2628"/>
    <cellStyle name="20% - Акцент2 25" xfId="2640"/>
    <cellStyle name="20% - Акцент2 26" xfId="2652"/>
    <cellStyle name="20% - Акцент2 27" xfId="2664"/>
    <cellStyle name="20% - Акцент2 28" xfId="2676"/>
    <cellStyle name="20% - Акцент2 29" xfId="2687"/>
    <cellStyle name="20% - Акцент2 3" xfId="102"/>
    <cellStyle name="20% - Акцент2 3 2" xfId="284"/>
    <cellStyle name="20% - Акцент2 3 2 2" xfId="431"/>
    <cellStyle name="20% - Акцент2 3 2 2 2" xfId="844"/>
    <cellStyle name="20% - Акцент2 3 2 2 2 2" xfId="1758"/>
    <cellStyle name="20% - Акцент2 3 2 2 2_Информ. по 8 отстающим" xfId="2213"/>
    <cellStyle name="20% - Акцент2 3 2 2 3" xfId="1350"/>
    <cellStyle name="20% - Акцент2 3 2 2_Информ. по 8 отстающим" xfId="2386"/>
    <cellStyle name="20% - Акцент2 3 2 3" xfId="699"/>
    <cellStyle name="20% - Акцент2 3 2 3 2" xfId="1614"/>
    <cellStyle name="20% - Акцент2 3 2 3_Информ. по 8 отстающим" xfId="2074"/>
    <cellStyle name="20% - Акцент2 3 2 4" xfId="1205"/>
    <cellStyle name="20% - Акцент2 3 2_Информ. по 8 отстающим" xfId="1925"/>
    <cellStyle name="20% - Акцент2 3 3" xfId="148"/>
    <cellStyle name="20% - Акцент2 3 3 2" xfId="651"/>
    <cellStyle name="20% - Акцент2 3 3 2 2" xfId="1566"/>
    <cellStyle name="20% - Акцент2 3 3 2_Информ. по 8 отстающим" xfId="2234"/>
    <cellStyle name="20% - Акцент2 3 3 3" xfId="1103"/>
    <cellStyle name="20% - Акцент2 3 3_Информ. по 8 отстающим" xfId="2107"/>
    <cellStyle name="20% - Акцент2 3 4" xfId="378"/>
    <cellStyle name="20% - Акцент2 3 4 2" xfId="792"/>
    <cellStyle name="20% - Акцент2 3 4 2 2" xfId="1707"/>
    <cellStyle name="20% - Акцент2 3 4 2_Информ. по 8 отстающим" xfId="2318"/>
    <cellStyle name="20% - Акцент2 3 4 3" xfId="1298"/>
    <cellStyle name="20% - Акцент2 3 4_Информ. по 8 отстающим" xfId="2008"/>
    <cellStyle name="20% - Акцент2 3 5" xfId="605"/>
    <cellStyle name="20% - Акцент2 3 5 2" xfId="1520"/>
    <cellStyle name="20% - Акцент2 3 5_Информ. по 8 отстающим" xfId="2441"/>
    <cellStyle name="20% - Акцент2 3 6" xfId="1057"/>
    <cellStyle name="20% - Акцент2 3_Информ. по 8 отстающим" xfId="1974"/>
    <cellStyle name="20% - Акцент2 30" xfId="2698"/>
    <cellStyle name="20% - Акцент2 31" xfId="2707"/>
    <cellStyle name="20% - Акцент2 4" xfId="116"/>
    <cellStyle name="20% - Акцент2 4 2" xfId="298"/>
    <cellStyle name="20% - Акцент2 4 2 2" xfId="445"/>
    <cellStyle name="20% - Акцент2 4 2 2 2" xfId="858"/>
    <cellStyle name="20% - Акцент2 4 2 2 2 2" xfId="1772"/>
    <cellStyle name="20% - Акцент2 4 2 2 2_Информ. по 8 отстающим" xfId="1969"/>
    <cellStyle name="20% - Акцент2 4 2 2 3" xfId="1364"/>
    <cellStyle name="20% - Акцент2 4 2 2_Информ. по 8 отстающим" xfId="2082"/>
    <cellStyle name="20% - Акцент2 4 2 3" xfId="713"/>
    <cellStyle name="20% - Акцент2 4 2 3 2" xfId="1628"/>
    <cellStyle name="20% - Акцент2 4 2 3_Информ. по 8 отстающим" xfId="2227"/>
    <cellStyle name="20% - Акцент2 4 2 4" xfId="1219"/>
    <cellStyle name="20% - Акцент2 4 2_Информ. по 8 отстающим" xfId="1917"/>
    <cellStyle name="20% - Акцент2 4 3" xfId="162"/>
    <cellStyle name="20% - Акцент2 4 3 2" xfId="665"/>
    <cellStyle name="20% - Акцент2 4 3 2 2" xfId="1580"/>
    <cellStyle name="20% - Акцент2 4 3 2_Информ. по 8 отстающим" xfId="2125"/>
    <cellStyle name="20% - Акцент2 4 3 3" xfId="1117"/>
    <cellStyle name="20% - Акцент2 4 3_Информ. по 8 отстающим" xfId="2402"/>
    <cellStyle name="20% - Акцент2 4 4" xfId="392"/>
    <cellStyle name="20% - Акцент2 4 4 2" xfId="806"/>
    <cellStyle name="20% - Акцент2 4 4 2 2" xfId="1721"/>
    <cellStyle name="20% - Акцент2 4 4 2_Информ. по 8 отстающим" xfId="1995"/>
    <cellStyle name="20% - Акцент2 4 4 3" xfId="1312"/>
    <cellStyle name="20% - Акцент2 4 4_Информ. по 8 отстающим" xfId="1913"/>
    <cellStyle name="20% - Акцент2 4 5" xfId="619"/>
    <cellStyle name="20% - Акцент2 4 5 2" xfId="1534"/>
    <cellStyle name="20% - Акцент2 4 5_Информ. по 8 отстающим" xfId="2114"/>
    <cellStyle name="20% - Акцент2 4 6" xfId="1071"/>
    <cellStyle name="20% - Акцент2 4_Информ. по 8 отстающим" xfId="2392"/>
    <cellStyle name="20% - Акцент2 5" xfId="194"/>
    <cellStyle name="20% - Акцент2 5 2" xfId="407"/>
    <cellStyle name="20% - Акцент2 5 2 2" xfId="821"/>
    <cellStyle name="20% - Акцент2 5 2 2 2" xfId="1736"/>
    <cellStyle name="20% - Акцент2 5 2 2_Информ. по 8 отстающим" xfId="1040"/>
    <cellStyle name="20% - Акцент2 5 2 3" xfId="1327"/>
    <cellStyle name="20% - Акцент2 5 2_Информ. по 8 отстающим" xfId="2087"/>
    <cellStyle name="20% - Акцент2 5 3" xfId="679"/>
    <cellStyle name="20% - Акцент2 5 3 2" xfId="1594"/>
    <cellStyle name="20% - Акцент2 5 3_Информ. по 8 отстающим" xfId="2436"/>
    <cellStyle name="20% - Акцент2 5 4" xfId="1145"/>
    <cellStyle name="20% - Акцент2 5_Информ. по 8 отстающим" xfId="2408"/>
    <cellStyle name="20% - Акцент2 6" xfId="312"/>
    <cellStyle name="20% - Акцент2 6 2" xfId="459"/>
    <cellStyle name="20% - Акцент2 6 2 2" xfId="872"/>
    <cellStyle name="20% - Акцент2 6 2 2 2" xfId="1786"/>
    <cellStyle name="20% - Акцент2 6 2 2_Информ. по 8 отстающим" xfId="2095"/>
    <cellStyle name="20% - Акцент2 6 2 3" xfId="1378"/>
    <cellStyle name="20% - Акцент2 6 2_Информ. по 8 отстающим" xfId="2121"/>
    <cellStyle name="20% - Акцент2 6 3" xfId="727"/>
    <cellStyle name="20% - Акцент2 6 3 2" xfId="1642"/>
    <cellStyle name="20% - Акцент2 6 3_Информ. по 8 отстающим" xfId="2362"/>
    <cellStyle name="20% - Акцент2 6 4" xfId="1233"/>
    <cellStyle name="20% - Акцент2 6_Информ. по 8 отстающим" xfId="2417"/>
    <cellStyle name="20% - Акцент2 7" xfId="326"/>
    <cellStyle name="20% - Акцент2 7 2" xfId="473"/>
    <cellStyle name="20% - Акцент2 7 2 2" xfId="886"/>
    <cellStyle name="20% - Акцент2 7 2 2 2" xfId="1800"/>
    <cellStyle name="20% - Акцент2 7 2 2_Информ. по 8 отстающим" xfId="1422"/>
    <cellStyle name="20% - Акцент2 7 2 3" xfId="1392"/>
    <cellStyle name="20% - Акцент2 7 2_Информ. по 8 отстающим" xfId="1902"/>
    <cellStyle name="20% - Акцент2 7 3" xfId="741"/>
    <cellStyle name="20% - Акцент2 7 3 2" xfId="1656"/>
    <cellStyle name="20% - Акцент2 7 3_Информ. по 8 отстающим" xfId="2209"/>
    <cellStyle name="20% - Акцент2 7 4" xfId="1247"/>
    <cellStyle name="20% - Акцент2 7_Информ. по 8 отстающим" xfId="2401"/>
    <cellStyle name="20% - Акцент2 8" xfId="340"/>
    <cellStyle name="20% - Акцент2 8 2" xfId="487"/>
    <cellStyle name="20% - Акцент2 8 2 2" xfId="900"/>
    <cellStyle name="20% - Акцент2 8 2 2 2" xfId="1814"/>
    <cellStyle name="20% - Акцент2 8 2 2_Информ. по 8 отстающим" xfId="2317"/>
    <cellStyle name="20% - Акцент2 8 2 3" xfId="1406"/>
    <cellStyle name="20% - Акцент2 8 2_Информ. по 8 отстающим" xfId="2049"/>
    <cellStyle name="20% - Акцент2 8 3" xfId="755"/>
    <cellStyle name="20% - Акцент2 8 3 2" xfId="1670"/>
    <cellStyle name="20% - Акцент2 8 3_Информ. по 8 отстающим" xfId="1198"/>
    <cellStyle name="20% - Акцент2 8 4" xfId="1261"/>
    <cellStyle name="20% - Акцент2 8_Информ. по 8 отстающим" xfId="1049"/>
    <cellStyle name="20% - Акцент2 9" xfId="127"/>
    <cellStyle name="20% - Акцент2 9 2" xfId="630"/>
    <cellStyle name="20% - Акцент2 9 2 2" xfId="1545"/>
    <cellStyle name="20% - Акцент2 9 2_Информ. по 8 отстающим" xfId="2223"/>
    <cellStyle name="20% - Акцент2 9 3" xfId="1082"/>
    <cellStyle name="20% - Акцент2 9_Информ. по 8 отстающим" xfId="1991"/>
    <cellStyle name="20% - Акцент3" xfId="5" builtinId="38" customBuiltin="1"/>
    <cellStyle name="20% - Акцент3 10" xfId="356"/>
    <cellStyle name="20% - Акцент3 10 2" xfId="771"/>
    <cellStyle name="20% - Акцент3 10 2 2" xfId="1686"/>
    <cellStyle name="20% - Акцент3 10 2_Информ. по 8 отстающим" xfId="2088"/>
    <cellStyle name="20% - Акцент3 10 3" xfId="1277"/>
    <cellStyle name="20% - Акцент3 10_Информ. по 8 отстающим" xfId="1939"/>
    <cellStyle name="20% - Акцент3 11" xfId="515"/>
    <cellStyle name="20% - Акцент3 11 2" xfId="925"/>
    <cellStyle name="20% - Акцент3 11 2 2" xfId="1835"/>
    <cellStyle name="20% - Акцент3 11 2_Информ. по 8 отстающим" xfId="2384"/>
    <cellStyle name="20% - Акцент3 11 3" xfId="1431"/>
    <cellStyle name="20% - Акцент3 11_Информ. по 8 отстающим" xfId="1919"/>
    <cellStyle name="20% - Акцент3 12" xfId="529"/>
    <cellStyle name="20% - Акцент3 12 2" xfId="939"/>
    <cellStyle name="20% - Акцент3 12 2 2" xfId="1849"/>
    <cellStyle name="20% - Акцент3 12 2_Информ. по 8 отстающим" xfId="2448"/>
    <cellStyle name="20% - Акцент3 12 3" xfId="1445"/>
    <cellStyle name="20% - Акцент3 12_Информ. по 8 отстающим" xfId="2013"/>
    <cellStyle name="20% - Акцент3 13" xfId="543"/>
    <cellStyle name="20% - Акцент3 13 2" xfId="953"/>
    <cellStyle name="20% - Акцент3 13 2 2" xfId="1863"/>
    <cellStyle name="20% - Акцент3 13 2_Информ. по 8 отстающим" xfId="1128"/>
    <cellStyle name="20% - Акцент3 13 3" xfId="1459"/>
    <cellStyle name="20% - Акцент3 13_Информ. по 8 отстающим" xfId="2216"/>
    <cellStyle name="20% - Акцент3 14" xfId="557"/>
    <cellStyle name="20% - Акцент3 14 2" xfId="967"/>
    <cellStyle name="20% - Акцент3 14 2 2" xfId="1877"/>
    <cellStyle name="20% - Акцент3 14 2_Информ. по 8 отстающим" xfId="1914"/>
    <cellStyle name="20% - Акцент3 14 3" xfId="1473"/>
    <cellStyle name="20% - Акцент3 14_Информ. по 8 отстающим" xfId="2137"/>
    <cellStyle name="20% - Акцент3 15" xfId="571"/>
    <cellStyle name="20% - Акцент3 15 2" xfId="981"/>
    <cellStyle name="20% - Акцент3 15 2 2" xfId="1891"/>
    <cellStyle name="20% - Акцент3 15 2_Информ. по 8 отстающим" xfId="1931"/>
    <cellStyle name="20% - Акцент3 15 3" xfId="1487"/>
    <cellStyle name="20% - Акцент3 15_Информ. по 8 отстающим" xfId="1023"/>
    <cellStyle name="20% - Акцент3 16" xfId="585"/>
    <cellStyle name="20% - Акцент3 16 2" xfId="1501"/>
    <cellStyle name="20% - Акцент3 16_Информ. по 8 отстающим" xfId="2350"/>
    <cellStyle name="20% - Акцент3 17" xfId="994"/>
    <cellStyle name="20% - Акцент3 18" xfId="2555"/>
    <cellStyle name="20% - Акцент3 19" xfId="2549"/>
    <cellStyle name="20% - Акцент3 2" xfId="6"/>
    <cellStyle name="20% - Акцент3 2 2" xfId="183"/>
    <cellStyle name="20% - Акцент3 2 3" xfId="235"/>
    <cellStyle name="20% - Акцент3 20" xfId="2557"/>
    <cellStyle name="20% - Акцент3 21" xfId="2573"/>
    <cellStyle name="20% - Акцент3 22" xfId="2585"/>
    <cellStyle name="20% - Акцент3 23" xfId="2597"/>
    <cellStyle name="20% - Акцент3 24" xfId="2609"/>
    <cellStyle name="20% - Акцент3 25" xfId="2621"/>
    <cellStyle name="20% - Акцент3 26" xfId="2633"/>
    <cellStyle name="20% - Акцент3 27" xfId="2645"/>
    <cellStyle name="20% - Акцент3 28" xfId="2657"/>
    <cellStyle name="20% - Акцент3 29" xfId="2669"/>
    <cellStyle name="20% - Акцент3 3" xfId="104"/>
    <cellStyle name="20% - Акцент3 3 2" xfId="286"/>
    <cellStyle name="20% - Акцент3 3 2 2" xfId="433"/>
    <cellStyle name="20% - Акцент3 3 2 2 2" xfId="846"/>
    <cellStyle name="20% - Акцент3 3 2 2 2 2" xfId="1760"/>
    <cellStyle name="20% - Акцент3 3 2 2 2_Информ. по 8 отстающим" xfId="1154"/>
    <cellStyle name="20% - Акцент3 3 2 2 3" xfId="1352"/>
    <cellStyle name="20% - Акцент3 3 2 2_Информ. по 8 отстающим" xfId="2285"/>
    <cellStyle name="20% - Акцент3 3 2 3" xfId="701"/>
    <cellStyle name="20% - Акцент3 3 2 3 2" xfId="1616"/>
    <cellStyle name="20% - Акцент3 3 2 3_Информ. по 8 отстающим" xfId="2191"/>
    <cellStyle name="20% - Акцент3 3 2 4" xfId="1207"/>
    <cellStyle name="20% - Акцент3 3 2_Информ. по 8 отстающим" xfId="1949"/>
    <cellStyle name="20% - Акцент3 3 3" xfId="150"/>
    <cellStyle name="20% - Акцент3 3 3 2" xfId="653"/>
    <cellStyle name="20% - Акцент3 3 3 2 2" xfId="1568"/>
    <cellStyle name="20% - Акцент3 3 3 2_Информ. по 8 отстающим" xfId="2482"/>
    <cellStyle name="20% - Акцент3 3 3 3" xfId="1105"/>
    <cellStyle name="20% - Акцент3 3 3_Информ. по 8 отстающим" xfId="1027"/>
    <cellStyle name="20% - Акцент3 3 4" xfId="380"/>
    <cellStyle name="20% - Акцент3 3 4 2" xfId="794"/>
    <cellStyle name="20% - Акцент3 3 4 2 2" xfId="1709"/>
    <cellStyle name="20% - Акцент3 3 4 2_Информ. по 8 отстающим" xfId="2168"/>
    <cellStyle name="20% - Акцент3 3 4 3" xfId="1300"/>
    <cellStyle name="20% - Акцент3 3 4_Информ. по 8 отстающим" xfId="1139"/>
    <cellStyle name="20% - Акцент3 3 5" xfId="607"/>
    <cellStyle name="20% - Акцент3 3 5 2" xfId="1522"/>
    <cellStyle name="20% - Акцент3 3 5_Информ. по 8 отстающим" xfId="2112"/>
    <cellStyle name="20% - Акцент3 3 6" xfId="1059"/>
    <cellStyle name="20% - Акцент3 3_Информ. по 8 отстающим" xfId="2263"/>
    <cellStyle name="20% - Акцент3 30" xfId="2681"/>
    <cellStyle name="20% - Акцент3 31" xfId="2692"/>
    <cellStyle name="20% - Акцент3 4" xfId="118"/>
    <cellStyle name="20% - Акцент3 4 2" xfId="300"/>
    <cellStyle name="20% - Акцент3 4 2 2" xfId="447"/>
    <cellStyle name="20% - Акцент3 4 2 2 2" xfId="860"/>
    <cellStyle name="20% - Акцент3 4 2 2 2 2" xfId="1774"/>
    <cellStyle name="20% - Акцент3 4 2 2 2_Информ. по 8 отстающим" xfId="2517"/>
    <cellStyle name="20% - Акцент3 4 2 2 3" xfId="1366"/>
    <cellStyle name="20% - Акцент3 4 2 2_Информ. по 8 отстающим" xfId="2369"/>
    <cellStyle name="20% - Акцент3 4 2 3" xfId="715"/>
    <cellStyle name="20% - Акцент3 4 2 3 2" xfId="1630"/>
    <cellStyle name="20% - Акцент3 4 2 3_Информ. по 8 отстающим" xfId="1008"/>
    <cellStyle name="20% - Акцент3 4 2 4" xfId="1221"/>
    <cellStyle name="20% - Акцент3 4 2_Информ. по 8 отстающим" xfId="1988"/>
    <cellStyle name="20% - Акцент3 4 3" xfId="164"/>
    <cellStyle name="20% - Акцент3 4 3 2" xfId="667"/>
    <cellStyle name="20% - Акцент3 4 3 2 2" xfId="1582"/>
    <cellStyle name="20% - Акцент3 4 3 2_Информ. по 8 отстающим" xfId="2480"/>
    <cellStyle name="20% - Акцент3 4 3 3" xfId="1119"/>
    <cellStyle name="20% - Акцент3 4 3_Информ. по 8 отстающим" xfId="2324"/>
    <cellStyle name="20% - Акцент3 4 4" xfId="394"/>
    <cellStyle name="20% - Акцент3 4 4 2" xfId="808"/>
    <cellStyle name="20% - Акцент3 4 4 2 2" xfId="1723"/>
    <cellStyle name="20% - Акцент3 4 4 2_Информ. по 8 отстающим" xfId="2353"/>
    <cellStyle name="20% - Акцент3 4 4 3" xfId="1314"/>
    <cellStyle name="20% - Акцент3 4 4_Информ. по 8 отстающим" xfId="2527"/>
    <cellStyle name="20% - Акцент3 4 5" xfId="621"/>
    <cellStyle name="20% - Акцент3 4 5 2" xfId="1536"/>
    <cellStyle name="20% - Акцент3 4 5_Информ. по 8 отстающим" xfId="2260"/>
    <cellStyle name="20% - Акцент3 4 6" xfId="1073"/>
    <cellStyle name="20% - Акцент3 4_Информ. по 8 отстающим" xfId="1169"/>
    <cellStyle name="20% - Акцент3 5" xfId="198"/>
    <cellStyle name="20% - Акцент3 5 2" xfId="409"/>
    <cellStyle name="20% - Акцент3 5 2 2" xfId="823"/>
    <cellStyle name="20% - Акцент3 5 2 2 2" xfId="1738"/>
    <cellStyle name="20% - Акцент3 5 2 2_Информ. по 8 отстающим" xfId="2437"/>
    <cellStyle name="20% - Акцент3 5 2 3" xfId="1329"/>
    <cellStyle name="20% - Акцент3 5 2_Информ. по 8 отстающим" xfId="1901"/>
    <cellStyle name="20% - Акцент3 5 3" xfId="681"/>
    <cellStyle name="20% - Акцент3 5 3 2" xfId="1596"/>
    <cellStyle name="20% - Акцент3 5 3_Информ. по 8 отстающим" xfId="2022"/>
    <cellStyle name="20% - Акцент3 5 4" xfId="1147"/>
    <cellStyle name="20% - Акцент3 5_Информ. по 8 отстающим" xfId="1910"/>
    <cellStyle name="20% - Акцент3 6" xfId="314"/>
    <cellStyle name="20% - Акцент3 6 2" xfId="461"/>
    <cellStyle name="20% - Акцент3 6 2 2" xfId="874"/>
    <cellStyle name="20% - Акцент3 6 2 2 2" xfId="1788"/>
    <cellStyle name="20% - Акцент3 6 2 2_Информ. по 8 отстающим" xfId="1956"/>
    <cellStyle name="20% - Акцент3 6 2 3" xfId="1380"/>
    <cellStyle name="20% - Акцент3 6 2_Информ. по 8 отстающим" xfId="2245"/>
    <cellStyle name="20% - Акцент3 6 3" xfId="729"/>
    <cellStyle name="20% - Акцент3 6 3 2" xfId="1644"/>
    <cellStyle name="20% - Акцент3 6 3_Информ. по 8 отстающим" xfId="2061"/>
    <cellStyle name="20% - Акцент3 6 4" xfId="1235"/>
    <cellStyle name="20% - Акцент3 6_Информ. по 8 отстающим" xfId="1946"/>
    <cellStyle name="20% - Акцент3 7" xfId="328"/>
    <cellStyle name="20% - Акцент3 7 2" xfId="475"/>
    <cellStyle name="20% - Акцент3 7 2 2" xfId="888"/>
    <cellStyle name="20% - Акцент3 7 2 2 2" xfId="1802"/>
    <cellStyle name="20% - Акцент3 7 2 2_Информ. по 8 отстающим" xfId="2337"/>
    <cellStyle name="20% - Акцент3 7 2 3" xfId="1394"/>
    <cellStyle name="20% - Акцент3 7 2_Информ. по 8 отстающим" xfId="2273"/>
    <cellStyle name="20% - Акцент3 7 3" xfId="743"/>
    <cellStyle name="20% - Акцент3 7 3 2" xfId="1658"/>
    <cellStyle name="20% - Акцент3 7 3_Информ. по 8 отстающим" xfId="2312"/>
    <cellStyle name="20% - Акцент3 7 4" xfId="1249"/>
    <cellStyle name="20% - Акцент3 7_Информ. по 8 отстающим" xfId="2416"/>
    <cellStyle name="20% - Акцент3 8" xfId="342"/>
    <cellStyle name="20% - Акцент3 8 2" xfId="489"/>
    <cellStyle name="20% - Акцент3 8 2 2" xfId="902"/>
    <cellStyle name="20% - Акцент3 8 2 2 2" xfId="1816"/>
    <cellStyle name="20% - Акцент3 8 2 2_Информ. по 8 отстающим" xfId="2231"/>
    <cellStyle name="20% - Акцент3 8 2 3" xfId="1408"/>
    <cellStyle name="20% - Акцент3 8 2_Информ. по 8 отстающим" xfId="1014"/>
    <cellStyle name="20% - Акцент3 8 3" xfId="757"/>
    <cellStyle name="20% - Акцент3 8 3 2" xfId="1672"/>
    <cellStyle name="20% - Акцент3 8 3_Информ. по 8 отстающим" xfId="2195"/>
    <cellStyle name="20% - Акцент3 8 4" xfId="1263"/>
    <cellStyle name="20% - Акцент3 8_Информ. по 8 отстающим" xfId="2461"/>
    <cellStyle name="20% - Акцент3 9" xfId="128"/>
    <cellStyle name="20% - Акцент3 9 2" xfId="631"/>
    <cellStyle name="20% - Акцент3 9 2 2" xfId="1546"/>
    <cellStyle name="20% - Акцент3 9 2_Информ. по 8 отстающим" xfId="2423"/>
    <cellStyle name="20% - Акцент3 9 3" xfId="1083"/>
    <cellStyle name="20% - Акцент3 9_Информ. по 8 отстающим" xfId="2027"/>
    <cellStyle name="20% - Акцент4" xfId="7" builtinId="42" customBuiltin="1"/>
    <cellStyle name="20% - Акцент4 10" xfId="357"/>
    <cellStyle name="20% - Акцент4 10 2" xfId="772"/>
    <cellStyle name="20% - Акцент4 10 2 2" xfId="1687"/>
    <cellStyle name="20% - Акцент4 10 2_Информ. по 8 отстающим" xfId="2280"/>
    <cellStyle name="20% - Акцент4 10 3" xfId="1278"/>
    <cellStyle name="20% - Акцент4 10_Информ. по 8 отстающим" xfId="2177"/>
    <cellStyle name="20% - Акцент4 11" xfId="517"/>
    <cellStyle name="20% - Акцент4 11 2" xfId="927"/>
    <cellStyle name="20% - Акцент4 11 2 2" xfId="1837"/>
    <cellStyle name="20% - Акцент4 11 2_Информ. по 8 отстающим" xfId="1746"/>
    <cellStyle name="20% - Акцент4 11 3" xfId="1433"/>
    <cellStyle name="20% - Акцент4 11_Информ. по 8 отстающим" xfId="2147"/>
    <cellStyle name="20% - Акцент4 12" xfId="531"/>
    <cellStyle name="20% - Акцент4 12 2" xfId="941"/>
    <cellStyle name="20% - Акцент4 12 2 2" xfId="1851"/>
    <cellStyle name="20% - Акцент4 12 2_Информ. по 8 отстающим" xfId="2327"/>
    <cellStyle name="20% - Акцент4 12 3" xfId="1447"/>
    <cellStyle name="20% - Акцент4 12_Информ. по 8 отстающим" xfId="2133"/>
    <cellStyle name="20% - Акцент4 13" xfId="545"/>
    <cellStyle name="20% - Акцент4 13 2" xfId="955"/>
    <cellStyle name="20% - Акцент4 13 2 2" xfId="1865"/>
    <cellStyle name="20% - Акцент4 13 2_Информ. по 8 отстающим" xfId="1038"/>
    <cellStyle name="20% - Акцент4 13 3" xfId="1461"/>
    <cellStyle name="20% - Акцент4 13_Информ. по 8 отстающим" xfId="2469"/>
    <cellStyle name="20% - Акцент4 14" xfId="559"/>
    <cellStyle name="20% - Акцент4 14 2" xfId="969"/>
    <cellStyle name="20% - Акцент4 14 2 2" xfId="1879"/>
    <cellStyle name="20% - Акцент4 14 2_Информ. по 8 отстающим" xfId="2222"/>
    <cellStyle name="20% - Акцент4 14 3" xfId="1475"/>
    <cellStyle name="20% - Акцент4 14_Информ. по 8 отстающим" xfId="2334"/>
    <cellStyle name="20% - Акцент4 15" xfId="573"/>
    <cellStyle name="20% - Акцент4 15 2" xfId="983"/>
    <cellStyle name="20% - Акцент4 15 2 2" xfId="1893"/>
    <cellStyle name="20% - Акцент4 15 2_Информ. по 8 отстающим" xfId="2415"/>
    <cellStyle name="20% - Акцент4 15 3" xfId="1489"/>
    <cellStyle name="20% - Акцент4 15_Информ. по 8 отстающим" xfId="2229"/>
    <cellStyle name="20% - Акцент4 16" xfId="587"/>
    <cellStyle name="20% - Акцент4 16 2" xfId="1503"/>
    <cellStyle name="20% - Акцент4 16_Информ. по 8 отстающим" xfId="2270"/>
    <cellStyle name="20% - Акцент4 17" xfId="996"/>
    <cellStyle name="20% - Акцент4 18" xfId="2559"/>
    <cellStyle name="20% - Акцент4 19" xfId="2571"/>
    <cellStyle name="20% - Акцент4 2" xfId="8"/>
    <cellStyle name="20% - Акцент4 2 2" xfId="180"/>
    <cellStyle name="20% - Акцент4 2 3" xfId="236"/>
    <cellStyle name="20% - Акцент4 20" xfId="2583"/>
    <cellStyle name="20% - Акцент4 21" xfId="2595"/>
    <cellStyle name="20% - Акцент4 22" xfId="2607"/>
    <cellStyle name="20% - Акцент4 23" xfId="2619"/>
    <cellStyle name="20% - Акцент4 24" xfId="2631"/>
    <cellStyle name="20% - Акцент4 25" xfId="2643"/>
    <cellStyle name="20% - Акцент4 26" xfId="2655"/>
    <cellStyle name="20% - Акцент4 27" xfId="2667"/>
    <cellStyle name="20% - Акцент4 28" xfId="2679"/>
    <cellStyle name="20% - Акцент4 29" xfId="2690"/>
    <cellStyle name="20% - Акцент4 3" xfId="106"/>
    <cellStyle name="20% - Акцент4 3 2" xfId="288"/>
    <cellStyle name="20% - Акцент4 3 2 2" xfId="435"/>
    <cellStyle name="20% - Акцент4 3 2 2 2" xfId="848"/>
    <cellStyle name="20% - Акцент4 3 2 2 2 2" xfId="1762"/>
    <cellStyle name="20% - Акцент4 3 2 2 2_Информ. по 8 отстающим" xfId="1175"/>
    <cellStyle name="20% - Акцент4 3 2 2 3" xfId="1354"/>
    <cellStyle name="20% - Акцент4 3 2 2_Информ. по 8 отстающим" xfId="1963"/>
    <cellStyle name="20% - Акцент4 3 2 3" xfId="703"/>
    <cellStyle name="20% - Акцент4 3 2 3 2" xfId="1618"/>
    <cellStyle name="20% - Акцент4 3 2 3_Информ. по 8 отстающим" xfId="1952"/>
    <cellStyle name="20% - Акцент4 3 2 4" xfId="1209"/>
    <cellStyle name="20% - Акцент4 3 2_Информ. по 8 отстающим" xfId="2355"/>
    <cellStyle name="20% - Акцент4 3 3" xfId="152"/>
    <cellStyle name="20% - Акцент4 3 3 2" xfId="655"/>
    <cellStyle name="20% - Акцент4 3 3 2 2" xfId="1570"/>
    <cellStyle name="20% - Акцент4 3 3 2_Информ. по 8 отстающим" xfId="2071"/>
    <cellStyle name="20% - Акцент4 3 3 3" xfId="1107"/>
    <cellStyle name="20% - Акцент4 3 3_Информ. по 8 отстающим" xfId="2225"/>
    <cellStyle name="20% - Акцент4 3 4" xfId="382"/>
    <cellStyle name="20% - Акцент4 3 4 2" xfId="796"/>
    <cellStyle name="20% - Акцент4 3 4 2 2" xfId="1711"/>
    <cellStyle name="20% - Акцент4 3 4 2_Информ. по 8 отстающим" xfId="2429"/>
    <cellStyle name="20% - Акцент4 3 4 3" xfId="1302"/>
    <cellStyle name="20% - Акцент4 3 4_Информ. по 8 отстающим" xfId="2258"/>
    <cellStyle name="20% - Акцент4 3 5" xfId="609"/>
    <cellStyle name="20% - Акцент4 3 5 2" xfId="1524"/>
    <cellStyle name="20% - Акцент4 3 5_Информ. по 8 отстающим" xfId="2148"/>
    <cellStyle name="20% - Акцент4 3 6" xfId="1061"/>
    <cellStyle name="20% - Акцент4 3_Информ. по 8 отстающим" xfId="1131"/>
    <cellStyle name="20% - Акцент4 30" xfId="2700"/>
    <cellStyle name="20% - Акцент4 31" xfId="2708"/>
    <cellStyle name="20% - Акцент4 4" xfId="120"/>
    <cellStyle name="20% - Акцент4 4 2" xfId="302"/>
    <cellStyle name="20% - Акцент4 4 2 2" xfId="449"/>
    <cellStyle name="20% - Акцент4 4 2 2 2" xfId="862"/>
    <cellStyle name="20% - Акцент4 4 2 2 2 2" xfId="1776"/>
    <cellStyle name="20% - Акцент4 4 2 2 2_Информ. по 8 отстающим" xfId="2358"/>
    <cellStyle name="20% - Акцент4 4 2 2 3" xfId="1368"/>
    <cellStyle name="20% - Акцент4 4 2 2_Информ. по 8 отстающим" xfId="2498"/>
    <cellStyle name="20% - Акцент4 4 2 3" xfId="717"/>
    <cellStyle name="20% - Акцент4 4 2 3 2" xfId="1632"/>
    <cellStyle name="20% - Акцент4 4 2 3_Информ. по 8 отстающим" xfId="2031"/>
    <cellStyle name="20% - Акцент4 4 2 4" xfId="1223"/>
    <cellStyle name="20% - Акцент4 4 2_Информ. по 8 отстающим" xfId="1339"/>
    <cellStyle name="20% - Акцент4 4 3" xfId="166"/>
    <cellStyle name="20% - Акцент4 4 3 2" xfId="669"/>
    <cellStyle name="20% - Акцент4 4 3 2 2" xfId="1584"/>
    <cellStyle name="20% - Акцент4 4 3 2_Информ. по 8 отстающим" xfId="2510"/>
    <cellStyle name="20% - Акцент4 4 3 3" xfId="1121"/>
    <cellStyle name="20% - Акцент4 4 3_Информ. по 8 отстающим" xfId="1193"/>
    <cellStyle name="20% - Акцент4 4 4" xfId="396"/>
    <cellStyle name="20% - Акцент4 4 4 2" xfId="810"/>
    <cellStyle name="20% - Акцент4 4 4 2 2" xfId="1725"/>
    <cellStyle name="20% - Акцент4 4 4 2_Информ. по 8 отстающим" xfId="2506"/>
    <cellStyle name="20% - Акцент4 4 4 3" xfId="1316"/>
    <cellStyle name="20% - Акцент4 4 4_Информ. по 8 отстающим" xfId="1976"/>
    <cellStyle name="20% - Акцент4 4 5" xfId="623"/>
    <cellStyle name="20% - Акцент4 4 5 2" xfId="1538"/>
    <cellStyle name="20% - Акцент4 4 5_Информ. по 8 отстающим" xfId="1173"/>
    <cellStyle name="20% - Акцент4 4 6" xfId="1075"/>
    <cellStyle name="20% - Акцент4 4_Информ. по 8 отстающим" xfId="1929"/>
    <cellStyle name="20% - Акцент4 5" xfId="202"/>
    <cellStyle name="20% - Акцент4 5 2" xfId="411"/>
    <cellStyle name="20% - Акцент4 5 2 2" xfId="825"/>
    <cellStyle name="20% - Акцент4 5 2 2 2" xfId="1740"/>
    <cellStyle name="20% - Акцент4 5 2 2_Информ. по 8 отстающим" xfId="2502"/>
    <cellStyle name="20% - Акцент4 5 2 3" xfId="1331"/>
    <cellStyle name="20% - Акцент4 5 2_Информ. по 8 отстающим" xfId="2054"/>
    <cellStyle name="20% - Акцент4 5 3" xfId="683"/>
    <cellStyle name="20% - Акцент4 5 3 2" xfId="1598"/>
    <cellStyle name="20% - Акцент4 5 3_Информ. по 8 отстающим" xfId="2528"/>
    <cellStyle name="20% - Акцент4 5 4" xfId="1150"/>
    <cellStyle name="20% - Акцент4 5_Информ. по 8 отстающим" xfId="2007"/>
    <cellStyle name="20% - Акцент4 6" xfId="316"/>
    <cellStyle name="20% - Акцент4 6 2" xfId="463"/>
    <cellStyle name="20% - Акцент4 6 2 2" xfId="876"/>
    <cellStyle name="20% - Акцент4 6 2 2 2" xfId="1790"/>
    <cellStyle name="20% - Акцент4 6 2 2_Информ. по 8 отстающим" xfId="2108"/>
    <cellStyle name="20% - Акцент4 6 2 3" xfId="1382"/>
    <cellStyle name="20% - Акцент4 6 2_Информ. по 8 отстающим" xfId="2286"/>
    <cellStyle name="20% - Акцент4 6 3" xfId="731"/>
    <cellStyle name="20% - Акцент4 6 3 2" xfId="1646"/>
    <cellStyle name="20% - Акцент4 6 3_Информ. по 8 отстающим" xfId="1149"/>
    <cellStyle name="20% - Акцент4 6 4" xfId="1237"/>
    <cellStyle name="20% - Акцент4 6_Информ. по 8 отстающим" xfId="2163"/>
    <cellStyle name="20% - Акцент4 7" xfId="330"/>
    <cellStyle name="20% - Акцент4 7 2" xfId="477"/>
    <cellStyle name="20% - Акцент4 7 2 2" xfId="890"/>
    <cellStyle name="20% - Акцент4 7 2 2 2" xfId="1804"/>
    <cellStyle name="20% - Акцент4 7 2 2_Информ. по 8 отстающим" xfId="1020"/>
    <cellStyle name="20% - Акцент4 7 2 3" xfId="1396"/>
    <cellStyle name="20% - Акцент4 7 2_Информ. по 8 отстающим" xfId="1964"/>
    <cellStyle name="20% - Акцент4 7 3" xfId="745"/>
    <cellStyle name="20% - Акцент4 7 3 2" xfId="1660"/>
    <cellStyle name="20% - Акцент4 7 3_Информ. по 8 отстающим" xfId="2313"/>
    <cellStyle name="20% - Акцент4 7 4" xfId="1251"/>
    <cellStyle name="20% - Акцент4 7_Информ. по 8 отстающим" xfId="2356"/>
    <cellStyle name="20% - Акцент4 8" xfId="344"/>
    <cellStyle name="20% - Акцент4 8 2" xfId="491"/>
    <cellStyle name="20% - Акцент4 8 2 2" xfId="904"/>
    <cellStyle name="20% - Акцент4 8 2 2 2" xfId="1818"/>
    <cellStyle name="20% - Акцент4 8 2 2_Информ. по 8 отстающим" xfId="1982"/>
    <cellStyle name="20% - Акцент4 8 2 3" xfId="1410"/>
    <cellStyle name="20% - Акцент4 8 2_Информ. по 8 отстающим" xfId="2529"/>
    <cellStyle name="20% - Акцент4 8 3" xfId="759"/>
    <cellStyle name="20% - Акцент4 8 3 2" xfId="1674"/>
    <cellStyle name="20% - Акцент4 8 3_Информ. по 8 отстающим" xfId="2081"/>
    <cellStyle name="20% - Акцент4 8 4" xfId="1265"/>
    <cellStyle name="20% - Акцент4 8_Информ. по 8 отстающим" xfId="2505"/>
    <cellStyle name="20% - Акцент4 9" xfId="129"/>
    <cellStyle name="20% - Акцент4 9 2" xfId="632"/>
    <cellStyle name="20% - Акцент4 9 2 2" xfId="1547"/>
    <cellStyle name="20% - Акцент4 9 2_Информ. по 8 отстающим" xfId="2495"/>
    <cellStyle name="20% - Акцент4 9 3" xfId="1084"/>
    <cellStyle name="20% - Акцент4 9_Информ. по 8 отстающим" xfId="1933"/>
    <cellStyle name="20% - Акцент5" xfId="9" builtinId="46" customBuiltin="1"/>
    <cellStyle name="20% - Акцент5 10" xfId="358"/>
    <cellStyle name="20% - Акцент5 10 2" xfId="773"/>
    <cellStyle name="20% - Акцент5 10 2 2" xfId="1688"/>
    <cellStyle name="20% - Акцент5 10 2_Информ. по 8 отстающим" xfId="2029"/>
    <cellStyle name="20% - Акцент5 10 3" xfId="1279"/>
    <cellStyle name="20% - Акцент5 10_Информ. по 8 отстающим" xfId="2342"/>
    <cellStyle name="20% - Акцент5 11" xfId="519"/>
    <cellStyle name="20% - Акцент5 11 2" xfId="929"/>
    <cellStyle name="20% - Акцент5 11 2 2" xfId="1839"/>
    <cellStyle name="20% - Акцент5 11 2_Информ. по 8 отстающим" xfId="1163"/>
    <cellStyle name="20% - Акцент5 11 3" xfId="1435"/>
    <cellStyle name="20% - Акцент5 11_Информ. по 8 отстающим" xfId="2259"/>
    <cellStyle name="20% - Акцент5 12" xfId="533"/>
    <cellStyle name="20% - Акцент5 12 2" xfId="943"/>
    <cellStyle name="20% - Акцент5 12 2 2" xfId="1853"/>
    <cellStyle name="20% - Акцент5 12 2_Информ. по 8 отстающим" xfId="2468"/>
    <cellStyle name="20% - Акцент5 12 3" xfId="1449"/>
    <cellStyle name="20% - Акцент5 12_Информ. по 8 отстающим" xfId="2364"/>
    <cellStyle name="20% - Акцент5 13" xfId="547"/>
    <cellStyle name="20% - Акцент5 13 2" xfId="957"/>
    <cellStyle name="20% - Акцент5 13 2 2" xfId="1867"/>
    <cellStyle name="20% - Акцент5 13 2_Информ. по 8 отстающим" xfId="1955"/>
    <cellStyle name="20% - Акцент5 13 3" xfId="1463"/>
    <cellStyle name="20% - Акцент5 13_Информ. по 8 отстающим" xfId="2119"/>
    <cellStyle name="20% - Акцент5 14" xfId="561"/>
    <cellStyle name="20% - Акцент5 14 2" xfId="971"/>
    <cellStyle name="20% - Акцент5 14 2 2" xfId="1881"/>
    <cellStyle name="20% - Акцент5 14 2_Информ. по 8 отстающим" xfId="2470"/>
    <cellStyle name="20% - Акцент5 14 3" xfId="1477"/>
    <cellStyle name="20% - Акцент5 14_Информ. по 8 отстающим" xfId="1165"/>
    <cellStyle name="20% - Акцент5 15" xfId="575"/>
    <cellStyle name="20% - Акцент5 15 2" xfId="985"/>
    <cellStyle name="20% - Акцент5 15 2 2" xfId="1895"/>
    <cellStyle name="20% - Акцент5 15 2_Информ. по 8 отстающим" xfId="1985"/>
    <cellStyle name="20% - Акцент5 15 3" xfId="1491"/>
    <cellStyle name="20% - Акцент5 15_Информ. по 8 отстающим" xfId="2186"/>
    <cellStyle name="20% - Акцент5 16" xfId="589"/>
    <cellStyle name="20% - Акцент5 16 2" xfId="1505"/>
    <cellStyle name="20% - Акцент5 16_Информ. по 8 отстающим" xfId="2257"/>
    <cellStyle name="20% - Акцент5 17" xfId="997"/>
    <cellStyle name="20% - Акцент5 18" xfId="2562"/>
    <cellStyle name="20% - Акцент5 19" xfId="2575"/>
    <cellStyle name="20% - Акцент5 2" xfId="10"/>
    <cellStyle name="20% - Акцент5 2 2" xfId="173"/>
    <cellStyle name="20% - Акцент5 2 3" xfId="237"/>
    <cellStyle name="20% - Акцент5 20" xfId="2587"/>
    <cellStyle name="20% - Акцент5 21" xfId="2599"/>
    <cellStyle name="20% - Акцент5 22" xfId="2611"/>
    <cellStyle name="20% - Акцент5 23" xfId="2623"/>
    <cellStyle name="20% - Акцент5 24" xfId="2635"/>
    <cellStyle name="20% - Акцент5 25" xfId="2647"/>
    <cellStyle name="20% - Акцент5 26" xfId="2659"/>
    <cellStyle name="20% - Акцент5 27" xfId="2671"/>
    <cellStyle name="20% - Акцент5 28" xfId="2682"/>
    <cellStyle name="20% - Акцент5 29" xfId="2693"/>
    <cellStyle name="20% - Акцент5 3" xfId="108"/>
    <cellStyle name="20% - Акцент5 3 2" xfId="290"/>
    <cellStyle name="20% - Акцент5 3 2 2" xfId="437"/>
    <cellStyle name="20% - Акцент5 3 2 2 2" xfId="850"/>
    <cellStyle name="20% - Акцент5 3 2 2 2 2" xfId="1764"/>
    <cellStyle name="20% - Акцент5 3 2 2 2_Информ. по 8 отстающим" xfId="2481"/>
    <cellStyle name="20% - Акцент5 3 2 2 3" xfId="1356"/>
    <cellStyle name="20% - Акцент5 3 2 2_Информ. по 8 отстающим" xfId="2026"/>
    <cellStyle name="20% - Акцент5 3 2 3" xfId="705"/>
    <cellStyle name="20% - Акцент5 3 2 3 2" xfId="1620"/>
    <cellStyle name="20% - Акцент5 3 2 3_Информ. по 8 отстающим" xfId="2138"/>
    <cellStyle name="20% - Акцент5 3 2 4" xfId="1211"/>
    <cellStyle name="20% - Акцент5 3 2_Информ. по 8 отстающим" xfId="2214"/>
    <cellStyle name="20% - Акцент5 3 3" xfId="154"/>
    <cellStyle name="20% - Акцент5 3 3 2" xfId="657"/>
    <cellStyle name="20% - Акцент5 3 3 2 2" xfId="1572"/>
    <cellStyle name="20% - Акцент5 3 3 2_Информ. по 8 отстающим" xfId="2314"/>
    <cellStyle name="20% - Акцент5 3 3 3" xfId="1109"/>
    <cellStyle name="20% - Акцент5 3 3_Информ. по 8 отстающим" xfId="2503"/>
    <cellStyle name="20% - Акцент5 3 4" xfId="384"/>
    <cellStyle name="20% - Акцент5 3 4 2" xfId="798"/>
    <cellStyle name="20% - Акцент5 3 4 2 2" xfId="1713"/>
    <cellStyle name="20% - Акцент5 3 4 2_Информ. по 8 отстающим" xfId="2368"/>
    <cellStyle name="20% - Акцент5 3 4 3" xfId="1304"/>
    <cellStyle name="20% - Акцент5 3 4_Информ. по 8 отстающим" xfId="2281"/>
    <cellStyle name="20% - Акцент5 3 5" xfId="611"/>
    <cellStyle name="20% - Акцент5 3 5 2" xfId="1526"/>
    <cellStyle name="20% - Акцент5 3 5_Информ. по 8 отстающим" xfId="1967"/>
    <cellStyle name="20% - Акцент5 3 6" xfId="1063"/>
    <cellStyle name="20% - Акцент5 3_Информ. по 8 отстающим" xfId="2467"/>
    <cellStyle name="20% - Акцент5 30" xfId="2702"/>
    <cellStyle name="20% - Акцент5 31" xfId="2710"/>
    <cellStyle name="20% - Акцент5 4" xfId="122"/>
    <cellStyle name="20% - Акцент5 4 2" xfId="304"/>
    <cellStyle name="20% - Акцент5 4 2 2" xfId="451"/>
    <cellStyle name="20% - Акцент5 4 2 2 2" xfId="864"/>
    <cellStyle name="20% - Акцент5 4 2 2 2 2" xfId="1778"/>
    <cellStyle name="20% - Акцент5 4 2 2 2_Информ. по 8 отстающим" xfId="2037"/>
    <cellStyle name="20% - Акцент5 4 2 2 3" xfId="1370"/>
    <cellStyle name="20% - Акцент5 4 2 2_Информ. по 8 отстающим" xfId="2173"/>
    <cellStyle name="20% - Акцент5 4 2 3" xfId="719"/>
    <cellStyle name="20% - Акцент5 4 2 3 2" xfId="1634"/>
    <cellStyle name="20% - Акцент5 4 2 3_Информ. по 8 отстающим" xfId="2530"/>
    <cellStyle name="20% - Акцент5 4 2 4" xfId="1225"/>
    <cellStyle name="20% - Акцент5 4 2_Информ. по 8 отстающим" xfId="2047"/>
    <cellStyle name="20% - Акцент5 4 3" xfId="168"/>
    <cellStyle name="20% - Акцент5 4 3 2" xfId="671"/>
    <cellStyle name="20% - Акцент5 4 3 2 2" xfId="1586"/>
    <cellStyle name="20% - Акцент5 4 3 2_Информ. по 8 отстающим" xfId="1986"/>
    <cellStyle name="20% - Акцент5 4 3 3" xfId="1123"/>
    <cellStyle name="20% - Акцент5 4 3_Информ. по 8 отстающим" xfId="2494"/>
    <cellStyle name="20% - Акцент5 4 4" xfId="398"/>
    <cellStyle name="20% - Акцент5 4 4 2" xfId="812"/>
    <cellStyle name="20% - Акцент5 4 4 2 2" xfId="1727"/>
    <cellStyle name="20% - Акцент5 4 4 2_Информ. по 8 отстающим" xfId="1957"/>
    <cellStyle name="20% - Акцент5 4 4 3" xfId="1318"/>
    <cellStyle name="20% - Акцент5 4 4_Информ. по 8 отстающим" xfId="1938"/>
    <cellStyle name="20% - Акцент5 4 5" xfId="625"/>
    <cellStyle name="20% - Акцент5 4 5 2" xfId="1540"/>
    <cellStyle name="20% - Акцент5 4 5_Информ. по 8 отстающим" xfId="2012"/>
    <cellStyle name="20% - Акцент5 4 6" xfId="1077"/>
    <cellStyle name="20% - Акцент5 4_Информ. по 8 отстающим" xfId="2220"/>
    <cellStyle name="20% - Акцент5 5" xfId="206"/>
    <cellStyle name="20% - Акцент5 5 2" xfId="413"/>
    <cellStyle name="20% - Акцент5 5 2 2" xfId="827"/>
    <cellStyle name="20% - Акцент5 5 2 2 2" xfId="1742"/>
    <cellStyle name="20% - Акцент5 5 2 2_Информ. по 8 отстающим" xfId="2262"/>
    <cellStyle name="20% - Акцент5 5 2 3" xfId="1333"/>
    <cellStyle name="20% - Акцент5 5 2_Информ. по 8 отстающим" xfId="2504"/>
    <cellStyle name="20% - Акцент5 5 3" xfId="685"/>
    <cellStyle name="20% - Акцент5 5 3 2" xfId="1600"/>
    <cellStyle name="20% - Акцент5 5 3_Информ. по 8 отстающим" xfId="2055"/>
    <cellStyle name="20% - Акцент5 5 4" xfId="1152"/>
    <cellStyle name="20% - Акцент5 5_Информ. по 8 отстающим" xfId="1977"/>
    <cellStyle name="20% - Акцент5 6" xfId="318"/>
    <cellStyle name="20% - Акцент5 6 2" xfId="465"/>
    <cellStyle name="20% - Акцент5 6 2 2" xfId="878"/>
    <cellStyle name="20% - Акцент5 6 2 2 2" xfId="1792"/>
    <cellStyle name="20% - Акцент5 6 2 2_Информ. по 8 отстающим" xfId="2376"/>
    <cellStyle name="20% - Акцент5 6 2 3" xfId="1384"/>
    <cellStyle name="20% - Акцент5 6 2_Информ. по 8 отстающим" xfId="1987"/>
    <cellStyle name="20% - Акцент5 6 3" xfId="733"/>
    <cellStyle name="20% - Акцент5 6 3 2" xfId="1648"/>
    <cellStyle name="20% - Акцент5 6 3_Информ. по 8 отстающим" xfId="2319"/>
    <cellStyle name="20% - Акцент5 6 4" xfId="1239"/>
    <cellStyle name="20% - Акцент5 6_Информ. по 8 отстающим" xfId="2190"/>
    <cellStyle name="20% - Акцент5 7" xfId="332"/>
    <cellStyle name="20% - Акцент5 7 2" xfId="479"/>
    <cellStyle name="20% - Акцент5 7 2 2" xfId="892"/>
    <cellStyle name="20% - Акцент5 7 2 2 2" xfId="1806"/>
    <cellStyle name="20% - Акцент5 7 2 2_Информ. по 8 отстающим" xfId="1424"/>
    <cellStyle name="20% - Акцент5 7 2 3" xfId="1398"/>
    <cellStyle name="20% - Акцент5 7 2_Информ. по 8 отстающим" xfId="1935"/>
    <cellStyle name="20% - Акцент5 7 3" xfId="747"/>
    <cellStyle name="20% - Акцент5 7 3 2" xfId="1662"/>
    <cellStyle name="20% - Акцент5 7 3_Информ. по 8 отстающим" xfId="2501"/>
    <cellStyle name="20% - Акцент5 7 4" xfId="1253"/>
    <cellStyle name="20% - Акцент5 7_Информ. по 8 отстающим" xfId="2496"/>
    <cellStyle name="20% - Акцент5 8" xfId="346"/>
    <cellStyle name="20% - Акцент5 8 2" xfId="493"/>
    <cellStyle name="20% - Акцент5 8 2 2" xfId="906"/>
    <cellStyle name="20% - Акцент5 8 2 2 2" xfId="1820"/>
    <cellStyle name="20% - Акцент5 8 2 2_Информ. по 8 отстающим" xfId="2272"/>
    <cellStyle name="20% - Акцент5 8 2 3" xfId="1412"/>
    <cellStyle name="20% - Акцент5 8 2_Информ. по 8 отстающим" xfId="2352"/>
    <cellStyle name="20% - Акцент5 8 3" xfId="761"/>
    <cellStyle name="20% - Акцент5 8 3 2" xfId="1676"/>
    <cellStyle name="20% - Акцент5 8 3_Информ. по 8 отстающим" xfId="2302"/>
    <cellStyle name="20% - Акцент5 8 4" xfId="1267"/>
    <cellStyle name="20% - Акцент5 8_Информ. по 8 отстающим" xfId="2021"/>
    <cellStyle name="20% - Акцент5 9" xfId="130"/>
    <cellStyle name="20% - Акцент5 9 2" xfId="633"/>
    <cellStyle name="20% - Акцент5 9 2 2" xfId="1548"/>
    <cellStyle name="20% - Акцент5 9 2_Информ. по 8 отстающим" xfId="2194"/>
    <cellStyle name="20% - Акцент5 9 3" xfId="1085"/>
    <cellStyle name="20% - Акцент5 9_Информ. по 8 отстающим" xfId="1015"/>
    <cellStyle name="20% - Акцент6" xfId="11" builtinId="50" customBuiltin="1"/>
    <cellStyle name="20% - Акцент6 10" xfId="359"/>
    <cellStyle name="20% - Акцент6 10 2" xfId="774"/>
    <cellStyle name="20% - Акцент6 10 2 2" xfId="1689"/>
    <cellStyle name="20% - Акцент6 10 2_Информ. по 8 отстающим" xfId="2326"/>
    <cellStyle name="20% - Акцент6 10 3" xfId="1280"/>
    <cellStyle name="20% - Акцент6 10_Информ. по 8 отстающим" xfId="1996"/>
    <cellStyle name="20% - Акцент6 11" xfId="521"/>
    <cellStyle name="20% - Акцент6 11 2" xfId="931"/>
    <cellStyle name="20% - Акцент6 11 2 2" xfId="1841"/>
    <cellStyle name="20% - Акцент6 11 2_Информ. по 8 отстающим" xfId="2176"/>
    <cellStyle name="20% - Акцент6 11 3" xfId="1437"/>
    <cellStyle name="20% - Акцент6 11_Информ. по 8 отстающим" xfId="2261"/>
    <cellStyle name="20% - Акцент6 12" xfId="535"/>
    <cellStyle name="20% - Акцент6 12 2" xfId="945"/>
    <cellStyle name="20% - Акцент6 12 2 2" xfId="1855"/>
    <cellStyle name="20% - Акцент6 12 2_Информ. по 8 отстающим" xfId="2511"/>
    <cellStyle name="20% - Акцент6 12 3" xfId="1451"/>
    <cellStyle name="20% - Акцент6 12_Информ. по 8 отстающим" xfId="2363"/>
    <cellStyle name="20% - Акцент6 13" xfId="549"/>
    <cellStyle name="20% - Акцент6 13 2" xfId="959"/>
    <cellStyle name="20% - Акцент6 13 2 2" xfId="1869"/>
    <cellStyle name="20% - Акцент6 13 2_Информ. по 8 отстающим" xfId="2497"/>
    <cellStyle name="20% - Акцент6 13 3" xfId="1465"/>
    <cellStyle name="20% - Акцент6 13_Информ. по 8 отстающим" xfId="2333"/>
    <cellStyle name="20% - Акцент6 14" xfId="563"/>
    <cellStyle name="20% - Акцент6 14 2" xfId="973"/>
    <cellStyle name="20% - Акцент6 14 2 2" xfId="1883"/>
    <cellStyle name="20% - Акцент6 14 2_Информ. по 8 отстающим" xfId="1951"/>
    <cellStyle name="20% - Акцент6 14 3" xfId="1479"/>
    <cellStyle name="20% - Акцент6 14_Информ. по 8 отстающим" xfId="2207"/>
    <cellStyle name="20% - Акцент6 15" xfId="577"/>
    <cellStyle name="20% - Акцент6 15 2" xfId="987"/>
    <cellStyle name="20% - Акцент6 15 2 2" xfId="1897"/>
    <cellStyle name="20% - Акцент6 15 2_Информ. по 8 отстающим" xfId="2030"/>
    <cellStyle name="20% - Акцент6 15 3" xfId="1493"/>
    <cellStyle name="20% - Акцент6 15_Информ. по 8 отстающим" xfId="2316"/>
    <cellStyle name="20% - Акцент6 16" xfId="591"/>
    <cellStyle name="20% - Акцент6 16 2" xfId="1507"/>
    <cellStyle name="20% - Акцент6 16_Информ. по 8 отстающим" xfId="2292"/>
    <cellStyle name="20% - Акцент6 17" xfId="998"/>
    <cellStyle name="20% - Акцент6 18" xfId="2565"/>
    <cellStyle name="20% - Акцент6 19" xfId="2578"/>
    <cellStyle name="20% - Акцент6 2" xfId="12"/>
    <cellStyle name="20% - Акцент6 2 2" xfId="175"/>
    <cellStyle name="20% - Акцент6 2 3" xfId="238"/>
    <cellStyle name="20% - Акцент6 20" xfId="2590"/>
    <cellStyle name="20% - Акцент6 21" xfId="2602"/>
    <cellStyle name="20% - Акцент6 22" xfId="2614"/>
    <cellStyle name="20% - Акцент6 23" xfId="2626"/>
    <cellStyle name="20% - Акцент6 24" xfId="2638"/>
    <cellStyle name="20% - Акцент6 25" xfId="2650"/>
    <cellStyle name="20% - Акцент6 26" xfId="2662"/>
    <cellStyle name="20% - Акцент6 27" xfId="2674"/>
    <cellStyle name="20% - Акцент6 28" xfId="2685"/>
    <cellStyle name="20% - Акцент6 29" xfId="2696"/>
    <cellStyle name="20% - Акцент6 3" xfId="110"/>
    <cellStyle name="20% - Акцент6 3 2" xfId="292"/>
    <cellStyle name="20% - Акцент6 3 2 2" xfId="439"/>
    <cellStyle name="20% - Акцент6 3 2 2 2" xfId="852"/>
    <cellStyle name="20% - Акцент6 3 2 2 2 2" xfId="1766"/>
    <cellStyle name="20% - Акцент6 3 2 2 2_Информ. по 8 отстающим" xfId="1016"/>
    <cellStyle name="20% - Акцент6 3 2 2 3" xfId="1358"/>
    <cellStyle name="20% - Акцент6 3 2 2_Информ. по 8 отстающим" xfId="1026"/>
    <cellStyle name="20% - Акцент6 3 2 3" xfId="707"/>
    <cellStyle name="20% - Акцент6 3 2 3 2" xfId="1622"/>
    <cellStyle name="20% - Акцент6 3 2 3_Информ. по 8 отстающим" xfId="2276"/>
    <cellStyle name="20% - Акцент6 3 2 4" xfId="1213"/>
    <cellStyle name="20% - Акцент6 3 2_Информ. по 8 отстающим" xfId="2009"/>
    <cellStyle name="20% - Акцент6 3 3" xfId="156"/>
    <cellStyle name="20% - Акцент6 3 3 2" xfId="659"/>
    <cellStyle name="20% - Акцент6 3 3 2 2" xfId="1574"/>
    <cellStyle name="20% - Акцент6 3 3 2_Информ. по 8 отстающим" xfId="2162"/>
    <cellStyle name="20% - Акцент6 3 3 3" xfId="1111"/>
    <cellStyle name="20% - Акцент6 3 3_Информ. по 8 отстающим" xfId="1037"/>
    <cellStyle name="20% - Акцент6 3 4" xfId="386"/>
    <cellStyle name="20% - Акцент6 3 4 2" xfId="800"/>
    <cellStyle name="20% - Акцент6 3 4 2 2" xfId="1715"/>
    <cellStyle name="20% - Акцент6 3 4 2_Информ. по 8 отстающим" xfId="2217"/>
    <cellStyle name="20% - Акцент6 3 4 3" xfId="1306"/>
    <cellStyle name="20% - Акцент6 3 4_Информ. по 8 отстающим" xfId="2181"/>
    <cellStyle name="20% - Акцент6 3 5" xfId="613"/>
    <cellStyle name="20% - Акцент6 3 5 2" xfId="1528"/>
    <cellStyle name="20% - Акцент6 3 5_Информ. по 8 отстающим" xfId="1915"/>
    <cellStyle name="20% - Акцент6 3 6" xfId="1065"/>
    <cellStyle name="20% - Акцент6 3_Информ. по 8 отстающим" xfId="2184"/>
    <cellStyle name="20% - Акцент6 30" xfId="2705"/>
    <cellStyle name="20% - Акцент6 31" xfId="2712"/>
    <cellStyle name="20% - Акцент6 4" xfId="124"/>
    <cellStyle name="20% - Акцент6 4 2" xfId="306"/>
    <cellStyle name="20% - Акцент6 4 2 2" xfId="453"/>
    <cellStyle name="20% - Акцент6 4 2 2 2" xfId="866"/>
    <cellStyle name="20% - Акцент6 4 2 2 2 2" xfId="1780"/>
    <cellStyle name="20% - Акцент6 4 2 2 2_Информ. по 8 отстающим" xfId="2473"/>
    <cellStyle name="20% - Акцент6 4 2 2 3" xfId="1372"/>
    <cellStyle name="20% - Акцент6 4 2 2_Информ. по 8 отстающим" xfId="1972"/>
    <cellStyle name="20% - Акцент6 4 2 3" xfId="721"/>
    <cellStyle name="20% - Акцент6 4 2 3 2" xfId="1636"/>
    <cellStyle name="20% - Акцент6 4 2 3_Информ. по 8 отстающим" xfId="2161"/>
    <cellStyle name="20% - Акцент6 4 2 4" xfId="1227"/>
    <cellStyle name="20% - Акцент6 4 2_Информ. по 8 отстающим" xfId="1048"/>
    <cellStyle name="20% - Акцент6 4 3" xfId="170"/>
    <cellStyle name="20% - Акцент6 4 3 2" xfId="673"/>
    <cellStyle name="20% - Акцент6 4 3 2 2" xfId="1588"/>
    <cellStyle name="20% - Акцент6 4 3 2_Информ. по 8 отстающим" xfId="2278"/>
    <cellStyle name="20% - Акцент6 4 3 3" xfId="1125"/>
    <cellStyle name="20% - Акцент6 4 3_Информ. по 8 отстающим" xfId="2305"/>
    <cellStyle name="20% - Акцент6 4 4" xfId="400"/>
    <cellStyle name="20% - Акцент6 4 4 2" xfId="814"/>
    <cellStyle name="20% - Акцент6 4 4 2 2" xfId="1729"/>
    <cellStyle name="20% - Акцент6 4 4 2_Информ. по 8 отстающим" xfId="2397"/>
    <cellStyle name="20% - Акцент6 4 4 3" xfId="1320"/>
    <cellStyle name="20% - Акцент6 4 4_Информ. по 8 отстающим" xfId="2343"/>
    <cellStyle name="20% - Акцент6 4 5" xfId="627"/>
    <cellStyle name="20% - Акцент6 4 5 2" xfId="1542"/>
    <cellStyle name="20% - Акцент6 4 5_Информ. по 8 отстающим" xfId="2065"/>
    <cellStyle name="20% - Акцент6 4 6" xfId="1079"/>
    <cellStyle name="20% - Акцент6 4_Информ. по 8 отстающим" xfId="2142"/>
    <cellStyle name="20% - Акцент6 5" xfId="210"/>
    <cellStyle name="20% - Акцент6 5 2" xfId="415"/>
    <cellStyle name="20% - Акцент6 5 2 2" xfId="829"/>
    <cellStyle name="20% - Акцент6 5 2 2 2" xfId="1744"/>
    <cellStyle name="20% - Акцент6 5 2 2_Информ. по 8 отстающим" xfId="2430"/>
    <cellStyle name="20% - Акцент6 5 2 3" xfId="1335"/>
    <cellStyle name="20% - Акцент6 5 2_Информ. по 8 отстающим" xfId="2387"/>
    <cellStyle name="20% - Акцент6 5 3" xfId="687"/>
    <cellStyle name="20% - Акцент6 5 3 2" xfId="1602"/>
    <cellStyle name="20% - Акцент6 5 3_Информ. по 8 отстающим" xfId="2076"/>
    <cellStyle name="20% - Акцент6 5 4" xfId="1156"/>
    <cellStyle name="20% - Акцент6 5_Информ. по 8 отстающим" xfId="1003"/>
    <cellStyle name="20% - Акцент6 6" xfId="320"/>
    <cellStyle name="20% - Акцент6 6 2" xfId="467"/>
    <cellStyle name="20% - Акцент6 6 2 2" xfId="880"/>
    <cellStyle name="20% - Акцент6 6 2 2 2" xfId="1794"/>
    <cellStyle name="20% - Акцент6 6 2 2_Информ. по 8 отстающим" xfId="2476"/>
    <cellStyle name="20% - Акцент6 6 2 3" xfId="1386"/>
    <cellStyle name="20% - Акцент6 6 2_Информ. по 8 отстающим" xfId="2390"/>
    <cellStyle name="20% - Акцент6 6 3" xfId="735"/>
    <cellStyle name="20% - Акцент6 6 3 2" xfId="1650"/>
    <cellStyle name="20% - Акцент6 6 3_Информ. по 8 отстающим" xfId="2518"/>
    <cellStyle name="20% - Акцент6 6 4" xfId="1241"/>
    <cellStyle name="20% - Акцент6 6_Информ. по 8 отстающим" xfId="2255"/>
    <cellStyle name="20% - Акцент6 7" xfId="334"/>
    <cellStyle name="20% - Акцент6 7 2" xfId="481"/>
    <cellStyle name="20% - Акцент6 7 2 2" xfId="894"/>
    <cellStyle name="20% - Акцент6 7 2 2 2" xfId="1808"/>
    <cellStyle name="20% - Акцент6 7 2 2_Информ. по 8 отстающим" xfId="2052"/>
    <cellStyle name="20% - Акцент6 7 2 3" xfId="1400"/>
    <cellStyle name="20% - Акцент6 7 2_Информ. по 8 отстающим" xfId="2236"/>
    <cellStyle name="20% - Акцент6 7 3" xfId="749"/>
    <cellStyle name="20% - Акцент6 7 3 2" xfId="1664"/>
    <cellStyle name="20% - Акцент6 7 3_Информ. по 8 отстающим" xfId="2083"/>
    <cellStyle name="20% - Акцент6 7 4" xfId="1255"/>
    <cellStyle name="20% - Акцент6 7_Информ. по 8 отстающим" xfId="1942"/>
    <cellStyle name="20% - Акцент6 8" xfId="348"/>
    <cellStyle name="20% - Акцент6 8 2" xfId="495"/>
    <cellStyle name="20% - Акцент6 8 2 2" xfId="908"/>
    <cellStyle name="20% - Акцент6 8 2 2 2" xfId="1822"/>
    <cellStyle name="20% - Акцент6 8 2 2_Информ. по 8 отстающим" xfId="2425"/>
    <cellStyle name="20% - Акцент6 8 2 3" xfId="1414"/>
    <cellStyle name="20% - Акцент6 8 2_Информ. по 8 отстающим" xfId="2160"/>
    <cellStyle name="20% - Акцент6 8 3" xfId="763"/>
    <cellStyle name="20% - Акцент6 8 3 2" xfId="1678"/>
    <cellStyle name="20% - Акцент6 8 3_Информ. по 8 отстающим" xfId="2126"/>
    <cellStyle name="20% - Акцент6 8 4" xfId="1269"/>
    <cellStyle name="20% - Акцент6 8_Информ. по 8 отстающим" xfId="1190"/>
    <cellStyle name="20% - Акцент6 9" xfId="131"/>
    <cellStyle name="20% - Акцент6 9 2" xfId="634"/>
    <cellStyle name="20% - Акцент6 9 2 2" xfId="1549"/>
    <cellStyle name="20% - Акцент6 9 2_Информ. по 8 отстающим" xfId="2525"/>
    <cellStyle name="20% - Акцент6 9 3" xfId="1086"/>
    <cellStyle name="20% - Акцент6 9_Информ. по 8 отстающим" xfId="2339"/>
    <cellStyle name="40% - Акцент1" xfId="13" builtinId="31" customBuiltin="1"/>
    <cellStyle name="40% - Акцент1 10" xfId="360"/>
    <cellStyle name="40% - Акцент1 10 2" xfId="775"/>
    <cellStyle name="40% - Акцент1 10 2 2" xfId="1690"/>
    <cellStyle name="40% - Акцент1 10 2_Информ. по 8 отстающим" xfId="2017"/>
    <cellStyle name="40% - Акцент1 10 3" xfId="1281"/>
    <cellStyle name="40% - Акцент1 10_Информ. по 8 отстающим" xfId="2282"/>
    <cellStyle name="40% - Акцент1 11" xfId="512"/>
    <cellStyle name="40% - Акцент1 11 2" xfId="922"/>
    <cellStyle name="40% - Акцент1 11 2 2" xfId="1832"/>
    <cellStyle name="40% - Акцент1 11 2_Информ. по 8 отстающим" xfId="1962"/>
    <cellStyle name="40% - Акцент1 11 3" xfId="1428"/>
    <cellStyle name="40% - Акцент1 11_Информ. по 8 отстающим" xfId="2110"/>
    <cellStyle name="40% - Акцент1 12" xfId="526"/>
    <cellStyle name="40% - Акцент1 12 2" xfId="936"/>
    <cellStyle name="40% - Акцент1 12 2 2" xfId="1846"/>
    <cellStyle name="40% - Акцент1 12 2_Информ. по 8 отстающим" xfId="2458"/>
    <cellStyle name="40% - Акцент1 12 3" xfId="1442"/>
    <cellStyle name="40% - Акцент1 12_Информ. по 8 отстающим" xfId="2152"/>
    <cellStyle name="40% - Акцент1 13" xfId="540"/>
    <cellStyle name="40% - Акцент1 13 2" xfId="950"/>
    <cellStyle name="40% - Акцент1 13 2 2" xfId="1860"/>
    <cellStyle name="40% - Акцент1 13 2_Информ. по 8 отстающим" xfId="2092"/>
    <cellStyle name="40% - Акцент1 13 3" xfId="1456"/>
    <cellStyle name="40% - Акцент1 13_Информ. по 8 отстающим" xfId="2382"/>
    <cellStyle name="40% - Акцент1 14" xfId="554"/>
    <cellStyle name="40% - Акцент1 14 2" xfId="964"/>
    <cellStyle name="40% - Акцент1 14 2 2" xfId="1874"/>
    <cellStyle name="40% - Акцент1 14 2_Информ. по 8 отстающим" xfId="2464"/>
    <cellStyle name="40% - Акцент1 14 3" xfId="1470"/>
    <cellStyle name="40% - Акцент1 14_Информ. по 8 отстающим" xfId="2069"/>
    <cellStyle name="40% - Акцент1 15" xfId="568"/>
    <cellStyle name="40% - Акцент1 15 2" xfId="978"/>
    <cellStyle name="40% - Акцент1 15 2 2" xfId="1888"/>
    <cellStyle name="40% - Акцент1 15 2_Информ. по 8 отстающим" xfId="2357"/>
    <cellStyle name="40% - Акцент1 15 3" xfId="1484"/>
    <cellStyle name="40% - Акцент1 15_Информ. по 8 отстающим" xfId="2149"/>
    <cellStyle name="40% - Акцент1 16" xfId="582"/>
    <cellStyle name="40% - Акцент1 16 2" xfId="1498"/>
    <cellStyle name="40% - Акцент1 16_Информ. по 8 отстающим" xfId="2414"/>
    <cellStyle name="40% - Акцент1 17" xfId="999"/>
    <cellStyle name="40% - Акцент1 18" xfId="2548"/>
    <cellStyle name="40% - Акцент1 19" xfId="2550"/>
    <cellStyle name="40% - Акцент1 2" xfId="14"/>
    <cellStyle name="40% - Акцент1 2 2" xfId="179"/>
    <cellStyle name="40% - Акцент1 2 3" xfId="239"/>
    <cellStyle name="40% - Акцент1 20" xfId="2553"/>
    <cellStyle name="40% - Акцент1 21" xfId="2569"/>
    <cellStyle name="40% - Акцент1 22" xfId="2581"/>
    <cellStyle name="40% - Акцент1 23" xfId="2593"/>
    <cellStyle name="40% - Акцент1 24" xfId="2605"/>
    <cellStyle name="40% - Акцент1 25" xfId="2617"/>
    <cellStyle name="40% - Акцент1 26" xfId="2629"/>
    <cellStyle name="40% - Акцент1 27" xfId="2641"/>
    <cellStyle name="40% - Акцент1 28" xfId="2653"/>
    <cellStyle name="40% - Акцент1 29" xfId="2665"/>
    <cellStyle name="40% - Акцент1 3" xfId="101"/>
    <cellStyle name="40% - Акцент1 3 2" xfId="283"/>
    <cellStyle name="40% - Акцент1 3 2 2" xfId="430"/>
    <cellStyle name="40% - Акцент1 3 2 2 2" xfId="843"/>
    <cellStyle name="40% - Акцент1 3 2 2 2 2" xfId="1757"/>
    <cellStyle name="40% - Акцент1 3 2 2 2_Информ. по 8 отстающим" xfId="2438"/>
    <cellStyle name="40% - Акцент1 3 2 2 3" xfId="1349"/>
    <cellStyle name="40% - Акцент1 3 2 2_Информ. по 8 отстающим" xfId="1196"/>
    <cellStyle name="40% - Акцент1 3 2 3" xfId="698"/>
    <cellStyle name="40% - Акцент1 3 2 3 2" xfId="1613"/>
    <cellStyle name="40% - Акцент1 3 2 3_Информ. по 8 отстающим" xfId="1920"/>
    <cellStyle name="40% - Акцент1 3 2 4" xfId="1204"/>
    <cellStyle name="40% - Акцент1 3 2_Информ. по 8 отстающим" xfId="1958"/>
    <cellStyle name="40% - Акцент1 3 3" xfId="147"/>
    <cellStyle name="40% - Акцент1 3 3 2" xfId="650"/>
    <cellStyle name="40% - Акцент1 3 3 2 2" xfId="1565"/>
    <cellStyle name="40% - Акцент1 3 3 2_Информ. по 8 отстающим" xfId="1129"/>
    <cellStyle name="40% - Акцент1 3 3 3" xfId="1102"/>
    <cellStyle name="40% - Акцент1 3 3_Информ. по 8 отстающим" xfId="1178"/>
    <cellStyle name="40% - Акцент1 3 4" xfId="377"/>
    <cellStyle name="40% - Акцент1 3 4 2" xfId="791"/>
    <cellStyle name="40% - Акцент1 3 4 2 2" xfId="1706"/>
    <cellStyle name="40% - Акцент1 3 4 2_Информ. по 8 отстающим" xfId="1940"/>
    <cellStyle name="40% - Акцент1 3 4 3" xfId="1297"/>
    <cellStyle name="40% - Акцент1 3 4_Информ. по 8 отстающим" xfId="1916"/>
    <cellStyle name="40% - Акцент1 3 5" xfId="604"/>
    <cellStyle name="40% - Акцент1 3 5 2" xfId="1519"/>
    <cellStyle name="40% - Акцент1 3 5_Информ. по 8 отстающим" xfId="1903"/>
    <cellStyle name="40% - Акцент1 3 6" xfId="1056"/>
    <cellStyle name="40% - Акцент1 3_Информ. по 8 отстающим" xfId="1509"/>
    <cellStyle name="40% - Акцент1 30" xfId="2677"/>
    <cellStyle name="40% - Акцент1 31" xfId="2688"/>
    <cellStyle name="40% - Акцент1 4" xfId="115"/>
    <cellStyle name="40% - Акцент1 4 2" xfId="297"/>
    <cellStyle name="40% - Акцент1 4 2 2" xfId="444"/>
    <cellStyle name="40% - Акцент1 4 2 2 2" xfId="857"/>
    <cellStyle name="40% - Акцент1 4 2 2 2 2" xfId="1771"/>
    <cellStyle name="40% - Акцент1 4 2 2 2_Информ. по 8 отстающим" xfId="2038"/>
    <cellStyle name="40% - Акцент1 4 2 2 3" xfId="1363"/>
    <cellStyle name="40% - Акцент1 4 2 2_Информ. по 8 отстающим" xfId="2346"/>
    <cellStyle name="40% - Акцент1 4 2 3" xfId="712"/>
    <cellStyle name="40% - Акцент1 4 2 3 2" xfId="1627"/>
    <cellStyle name="40% - Акцент1 4 2 3_Информ. по 8 отстающим" xfId="2372"/>
    <cellStyle name="40% - Акцент1 4 2 4" xfId="1218"/>
    <cellStyle name="40% - Акцент1 4 2_Информ. по 8 отстающим" xfId="2379"/>
    <cellStyle name="40% - Акцент1 4 3" xfId="161"/>
    <cellStyle name="40% - Акцент1 4 3 2" xfId="664"/>
    <cellStyle name="40% - Акцент1 4 3 2 2" xfId="1579"/>
    <cellStyle name="40% - Акцент1 4 3 2_Информ. по 8 отстающим" xfId="2264"/>
    <cellStyle name="40% - Акцент1 4 3 3" xfId="1116"/>
    <cellStyle name="40% - Акцент1 4 3_Информ. по 8 отстающим" xfId="2058"/>
    <cellStyle name="40% - Акцент1 4 4" xfId="391"/>
    <cellStyle name="40% - Акцент1 4 4 2" xfId="805"/>
    <cellStyle name="40% - Акцент1 4 4 2 2" xfId="1720"/>
    <cellStyle name="40% - Акцент1 4 4 2_Информ. по 8 отстающим" xfId="1011"/>
    <cellStyle name="40% - Акцент1 4 4 3" xfId="1311"/>
    <cellStyle name="40% - Акцент1 4 4_Информ. по 8 отстающим" xfId="2104"/>
    <cellStyle name="40% - Акцент1 4 5" xfId="618"/>
    <cellStyle name="40% - Акцент1 4 5 2" xfId="1533"/>
    <cellStyle name="40% - Акцент1 4 5_Информ. по 8 отстающим" xfId="1021"/>
    <cellStyle name="40% - Акцент1 4 6" xfId="1070"/>
    <cellStyle name="40% - Акцент1 4_Информ. по 8 отстающим" xfId="2472"/>
    <cellStyle name="40% - Акцент1 5" xfId="191"/>
    <cellStyle name="40% - Акцент1 5 2" xfId="406"/>
    <cellStyle name="40% - Акцент1 5 2 2" xfId="820"/>
    <cellStyle name="40% - Акцент1 5 2 2 2" xfId="1735"/>
    <cellStyle name="40% - Акцент1 5 2 2_Информ. по 8 отстающим" xfId="2036"/>
    <cellStyle name="40% - Акцент1 5 2 3" xfId="1326"/>
    <cellStyle name="40% - Акцент1 5 2_Информ. по 8 отстающим" xfId="2238"/>
    <cellStyle name="40% - Акцент1 5 3" xfId="678"/>
    <cellStyle name="40% - Акцент1 5 3 2" xfId="1593"/>
    <cellStyle name="40% - Акцент1 5 3_Информ. по 8 отстающим" xfId="1899"/>
    <cellStyle name="40% - Акцент1 5 4" xfId="1143"/>
    <cellStyle name="40% - Акцент1 5_Информ. по 8 отстающим" xfId="2440"/>
    <cellStyle name="40% - Акцент1 6" xfId="311"/>
    <cellStyle name="40% - Акцент1 6 2" xfId="458"/>
    <cellStyle name="40% - Акцент1 6 2 2" xfId="871"/>
    <cellStyle name="40% - Акцент1 6 2 2 2" xfId="1785"/>
    <cellStyle name="40% - Акцент1 6 2 2_Информ. по 8 отстающим" xfId="2116"/>
    <cellStyle name="40% - Акцент1 6 2 3" xfId="1377"/>
    <cellStyle name="40% - Акцент1 6 2_Информ. по 8 отстающим" xfId="2254"/>
    <cellStyle name="40% - Акцент1 6 3" xfId="726"/>
    <cellStyle name="40% - Акцент1 6 3 2" xfId="1641"/>
    <cellStyle name="40% - Акцент1 6 3_Информ. по 8 отстающим" xfId="2079"/>
    <cellStyle name="40% - Акцент1 6 4" xfId="1232"/>
    <cellStyle name="40% - Акцент1 6_Информ. по 8 отстающим" xfId="2512"/>
    <cellStyle name="40% - Акцент1 7" xfId="325"/>
    <cellStyle name="40% - Акцент1 7 2" xfId="472"/>
    <cellStyle name="40% - Акцент1 7 2 2" xfId="885"/>
    <cellStyle name="40% - Акцент1 7 2 2 2" xfId="1799"/>
    <cellStyle name="40% - Акцент1 7 2 2_Информ. по 8 отстающим" xfId="1423"/>
    <cellStyle name="40% - Акцент1 7 2 3" xfId="1391"/>
    <cellStyle name="40% - Акцент1 7 2_Информ. по 8 отстающим" xfId="1028"/>
    <cellStyle name="40% - Акцент1 7 3" xfId="740"/>
    <cellStyle name="40% - Акцент1 7 3 2" xfId="1655"/>
    <cellStyle name="40% - Акцент1 7 3_Информ. по 8 отстающим" xfId="2320"/>
    <cellStyle name="40% - Акцент1 7 4" xfId="1246"/>
    <cellStyle name="40% - Акцент1 7_Информ. по 8 отстающим" xfId="1906"/>
    <cellStyle name="40% - Акцент1 8" xfId="339"/>
    <cellStyle name="40% - Акцент1 8 2" xfId="486"/>
    <cellStyle name="40% - Акцент1 8 2 2" xfId="899"/>
    <cellStyle name="40% - Акцент1 8 2 2 2" xfId="1813"/>
    <cellStyle name="40% - Акцент1 8 2 2_Информ. по 8 отстающим" xfId="2033"/>
    <cellStyle name="40% - Акцент1 8 2 3" xfId="1405"/>
    <cellStyle name="40% - Акцент1 8 2_Информ. по 8 отстающим" xfId="2221"/>
    <cellStyle name="40% - Акцент1 8 3" xfId="754"/>
    <cellStyle name="40% - Акцент1 8 3 2" xfId="1669"/>
    <cellStyle name="40% - Акцент1 8 3_Информ. по 8 отстающим" xfId="2237"/>
    <cellStyle name="40% - Акцент1 8 4" xfId="1260"/>
    <cellStyle name="40% - Акцент1 8_Информ. по 8 отстающим" xfId="1133"/>
    <cellStyle name="40% - Акцент1 9" xfId="132"/>
    <cellStyle name="40% - Акцент1 9 2" xfId="635"/>
    <cellStyle name="40% - Акцент1 9 2 2" xfId="1550"/>
    <cellStyle name="40% - Акцент1 9 2_Информ. по 8 отстающим" xfId="1179"/>
    <cellStyle name="40% - Акцент1 9 3" xfId="1087"/>
    <cellStyle name="40% - Акцент1 9_Информ. по 8 отстающим" xfId="2169"/>
    <cellStyle name="40% - Акцент2" xfId="15" builtinId="35" customBuiltin="1"/>
    <cellStyle name="40% - Акцент2 10" xfId="361"/>
    <cellStyle name="40% - Акцент2 10 2" xfId="776"/>
    <cellStyle name="40% - Акцент2 10 2 2" xfId="1691"/>
    <cellStyle name="40% - Акцент2 10 2_Информ. по 8 отстающим" xfId="1965"/>
    <cellStyle name="40% - Акцент2 10 3" xfId="1282"/>
    <cellStyle name="40% - Акцент2 10_Информ. по 8 отстающим" xfId="2522"/>
    <cellStyle name="40% - Акцент2 11" xfId="514"/>
    <cellStyle name="40% - Акцент2 11 2" xfId="924"/>
    <cellStyle name="40% - Акцент2 11 2 2" xfId="1834"/>
    <cellStyle name="40% - Акцент2 11 2_Информ. по 8 отстающим" xfId="2453"/>
    <cellStyle name="40% - Акцент2 11 3" xfId="1430"/>
    <cellStyle name="40% - Акцент2 11_Информ. по 8 отстающим" xfId="2039"/>
    <cellStyle name="40% - Акцент2 12" xfId="528"/>
    <cellStyle name="40% - Акцент2 12 2" xfId="938"/>
    <cellStyle name="40% - Акцент2 12 2 2" xfId="1848"/>
    <cellStyle name="40% - Акцент2 12 2_Информ. по 8 отстающим" xfId="2366"/>
    <cellStyle name="40% - Акцент2 12 3" xfId="1444"/>
    <cellStyle name="40% - Акцент2 12_Информ. по 8 отстающим" xfId="2153"/>
    <cellStyle name="40% - Акцент2 13" xfId="542"/>
    <cellStyle name="40% - Акцент2 13 2" xfId="952"/>
    <cellStyle name="40% - Акцент2 13 2 2" xfId="1862"/>
    <cellStyle name="40% - Акцент2 13 2_Информ. по 8 отстающим" xfId="1981"/>
    <cellStyle name="40% - Акцент2 13 3" xfId="1458"/>
    <cellStyle name="40% - Акцент2 13_Информ. по 8 отстающим" xfId="2224"/>
    <cellStyle name="40% - Акцент2 14" xfId="556"/>
    <cellStyle name="40% - Акцент2 14 2" xfId="966"/>
    <cellStyle name="40% - Акцент2 14 2 2" xfId="1876"/>
    <cellStyle name="40% - Акцент2 14 2_Информ. по 8 отстающим" xfId="2462"/>
    <cellStyle name="40% - Акцент2 14 3" xfId="1472"/>
    <cellStyle name="40% - Акцент2 14_Информ. по 8 отстающим" xfId="2050"/>
    <cellStyle name="40% - Акцент2 15" xfId="570"/>
    <cellStyle name="40% - Акцент2 15 2" xfId="980"/>
    <cellStyle name="40% - Акцент2 15 2 2" xfId="1890"/>
    <cellStyle name="40% - Акцент2 15 2_Информ. по 8 отстающим" xfId="2463"/>
    <cellStyle name="40% - Акцент2 15 3" xfId="1486"/>
    <cellStyle name="40% - Акцент2 15_Информ. по 8 отстающим" xfId="2150"/>
    <cellStyle name="40% - Акцент2 16" xfId="584"/>
    <cellStyle name="40% - Акцент2 16 2" xfId="1500"/>
    <cellStyle name="40% - Акцент2 16_Информ. по 8 отстающим" xfId="1195"/>
    <cellStyle name="40% - Акцент2 17" xfId="1001"/>
    <cellStyle name="40% - Акцент2 18" xfId="2552"/>
    <cellStyle name="40% - Акцент2 19" xfId="2561"/>
    <cellStyle name="40% - Акцент2 2" xfId="16"/>
    <cellStyle name="40% - Акцент2 2 2" xfId="176"/>
    <cellStyle name="40% - Акцент2 2 3" xfId="240"/>
    <cellStyle name="40% - Акцент2 20" xfId="2577"/>
    <cellStyle name="40% - Акцент2 21" xfId="2589"/>
    <cellStyle name="40% - Акцент2 22" xfId="2601"/>
    <cellStyle name="40% - Акцент2 23" xfId="2613"/>
    <cellStyle name="40% - Акцент2 24" xfId="2625"/>
    <cellStyle name="40% - Акцент2 25" xfId="2637"/>
    <cellStyle name="40% - Акцент2 26" xfId="2649"/>
    <cellStyle name="40% - Акцент2 27" xfId="2661"/>
    <cellStyle name="40% - Акцент2 28" xfId="2673"/>
    <cellStyle name="40% - Акцент2 29" xfId="2684"/>
    <cellStyle name="40% - Акцент2 3" xfId="103"/>
    <cellStyle name="40% - Акцент2 3 2" xfId="285"/>
    <cellStyle name="40% - Акцент2 3 2 2" xfId="432"/>
    <cellStyle name="40% - Акцент2 3 2 2 2" xfId="845"/>
    <cellStyle name="40% - Акцент2 3 2 2 2 2" xfId="1759"/>
    <cellStyle name="40% - Акцент2 3 2 2 2_Информ. по 8 отстающим" xfId="1136"/>
    <cellStyle name="40% - Акцент2 3 2 2 3" xfId="1351"/>
    <cellStyle name="40% - Акцент2 3 2 2_Информ. по 8 отстающим" xfId="2242"/>
    <cellStyle name="40% - Акцент2 3 2 3" xfId="700"/>
    <cellStyle name="40% - Акцент2 3 2 3 2" xfId="1615"/>
    <cellStyle name="40% - Акцент2 3 2 3_Информ. по 8 отстающим" xfId="1155"/>
    <cellStyle name="40% - Акцент2 3 2 4" xfId="1206"/>
    <cellStyle name="40% - Акцент2 3 2_Информ. по 8 отстающим" xfId="2113"/>
    <cellStyle name="40% - Акцент2 3 3" xfId="149"/>
    <cellStyle name="40% - Акцент2 3 3 2" xfId="652"/>
    <cellStyle name="40% - Акцент2 3 3 2 2" xfId="1567"/>
    <cellStyle name="40% - Акцент2 3 3 2_Информ. по 8 отстающим" xfId="2115"/>
    <cellStyle name="40% - Акцент2 3 3 3" xfId="1104"/>
    <cellStyle name="40% - Акцент2 3 3_Информ. по 8 отстающим" xfId="2520"/>
    <cellStyle name="40% - Акцент2 3 4" xfId="379"/>
    <cellStyle name="40% - Акцент2 3 4 2" xfId="793"/>
    <cellStyle name="40% - Акцент2 3 4 2 2" xfId="1708"/>
    <cellStyle name="40% - Акцент2 3 4 2_Информ. по 8 отстающим" xfId="2135"/>
    <cellStyle name="40% - Акцент2 3 4 3" xfId="1299"/>
    <cellStyle name="40% - Акцент2 3 4_Информ. по 8 отстающим" xfId="2197"/>
    <cellStyle name="40% - Акцент2 3 5" xfId="606"/>
    <cellStyle name="40% - Акцент2 3 5 2" xfId="1521"/>
    <cellStyle name="40% - Акцент2 3 5_Информ. по 8 отстающим" xfId="2380"/>
    <cellStyle name="40% - Акцент2 3 6" xfId="1058"/>
    <cellStyle name="40% - Акцент2 3_Информ. по 8 отстающим" xfId="2279"/>
    <cellStyle name="40% - Акцент2 30" xfId="2695"/>
    <cellStyle name="40% - Акцент2 31" xfId="2704"/>
    <cellStyle name="40% - Акцент2 4" xfId="117"/>
    <cellStyle name="40% - Акцент2 4 2" xfId="299"/>
    <cellStyle name="40% - Акцент2 4 2 2" xfId="446"/>
    <cellStyle name="40% - Акцент2 4 2 2 2" xfId="859"/>
    <cellStyle name="40% - Акцент2 4 2 2 2 2" xfId="1773"/>
    <cellStyle name="40% - Акцент2 4 2 2 2_Информ. по 8 отстающим" xfId="2393"/>
    <cellStyle name="40% - Акцент2 4 2 2 3" xfId="1365"/>
    <cellStyle name="40% - Акцент2 4 2 2_Информ. по 8 отстающим" xfId="2360"/>
    <cellStyle name="40% - Акцент2 4 2 3" xfId="714"/>
    <cellStyle name="40% - Акцент2 4 2 3 2" xfId="1629"/>
    <cellStyle name="40% - Акцент2 4 2 3_Информ. по 8 отстающим" xfId="2178"/>
    <cellStyle name="40% - Акцент2 4 2 4" xfId="1220"/>
    <cellStyle name="40% - Акцент2 4 2_Информ. по 8 отстающим" xfId="1998"/>
    <cellStyle name="40% - Акцент2 4 3" xfId="163"/>
    <cellStyle name="40% - Акцент2 4 3 2" xfId="666"/>
    <cellStyle name="40% - Акцент2 4 3 2 2" xfId="1581"/>
    <cellStyle name="40% - Акцент2 4 3 2_Информ. по 8 отстающим" xfId="2297"/>
    <cellStyle name="40% - Акцент2 4 3 3" xfId="1118"/>
    <cellStyle name="40% - Акцент2 4 3_Информ. по 8 отстающим" xfId="2253"/>
    <cellStyle name="40% - Акцент2 4 4" xfId="393"/>
    <cellStyle name="40% - Акцент2 4 4 2" xfId="807"/>
    <cellStyle name="40% - Акцент2 4 4 2 2" xfId="1722"/>
    <cellStyle name="40% - Акцент2 4 4 2_Информ. по 8 отстающим" xfId="1000"/>
    <cellStyle name="40% - Акцент2 4 4 3" xfId="1313"/>
    <cellStyle name="40% - Акцент2 4 4_Информ. по 8 отстающим" xfId="2492"/>
    <cellStyle name="40% - Акцент2 4 5" xfId="620"/>
    <cellStyle name="40% - Акцент2 4 5 2" xfId="1535"/>
    <cellStyle name="40% - Акцент2 4 5_Информ. по 8 отстающим" xfId="2158"/>
    <cellStyle name="40% - Акцент2 4 6" xfId="1072"/>
    <cellStyle name="40% - Акцент2 4_Информ. по 8 отстающим" xfId="2003"/>
    <cellStyle name="40% - Акцент2 5" xfId="195"/>
    <cellStyle name="40% - Акцент2 5 2" xfId="408"/>
    <cellStyle name="40% - Акцент2 5 2 2" xfId="822"/>
    <cellStyle name="40% - Акцент2 5 2 2 2" xfId="1737"/>
    <cellStyle name="40% - Акцент2 5 2 2_Информ. по 8 отстающим" xfId="2233"/>
    <cellStyle name="40% - Акцент2 5 2 3" xfId="1328"/>
    <cellStyle name="40% - Акцент2 5 2_Информ. по 8 отстающим" xfId="2315"/>
    <cellStyle name="40% - Акцент2 5 3" xfId="680"/>
    <cellStyle name="40% - Акцент2 5 3 2" xfId="1595"/>
    <cellStyle name="40% - Акцент2 5 3_Информ. по 8 отстающим" xfId="2006"/>
    <cellStyle name="40% - Акцент2 5 4" xfId="1146"/>
    <cellStyle name="40% - Акцент2 5_Информ. по 8 отстающим" xfId="1975"/>
    <cellStyle name="40% - Акцент2 6" xfId="313"/>
    <cellStyle name="40% - Акцент2 6 2" xfId="460"/>
    <cellStyle name="40% - Акцент2 6 2 2" xfId="873"/>
    <cellStyle name="40% - Акцент2 6 2 2 2" xfId="1787"/>
    <cellStyle name="40% - Акцент2 6 2 2_Информ. по 8 отстающим" xfId="1999"/>
    <cellStyle name="40% - Акцент2 6 2 3" xfId="1379"/>
    <cellStyle name="40% - Акцент2 6 2_Информ. по 8 отстающим" xfId="2336"/>
    <cellStyle name="40% - Акцент2 6 3" xfId="728"/>
    <cellStyle name="40% - Акцент2 6 3 2" xfId="1643"/>
    <cellStyle name="40% - Акцент2 6 3_Информ. по 8 отстающим" xfId="2212"/>
    <cellStyle name="40% - Акцент2 6 4" xfId="1234"/>
    <cellStyle name="40% - Акцент2 6_Информ. по 8 отстающим" xfId="1006"/>
    <cellStyle name="40% - Акцент2 7" xfId="327"/>
    <cellStyle name="40% - Акцент2 7 2" xfId="474"/>
    <cellStyle name="40% - Акцент2 7 2 2" xfId="887"/>
    <cellStyle name="40% - Акцент2 7 2 2 2" xfId="1801"/>
    <cellStyle name="40% - Акцент2 7 2 2_Информ. по 8 отстающим" xfId="1994"/>
    <cellStyle name="40% - Акцент2 7 2 3" xfId="1393"/>
    <cellStyle name="40% - Акцент2 7 2_Информ. по 8 отстающим" xfId="2146"/>
    <cellStyle name="40% - Акцент2 7 3" xfId="742"/>
    <cellStyle name="40% - Акцент2 7 3 2" xfId="1657"/>
    <cellStyle name="40% - Акцент2 7 3_Информ. по 8 отстающим" xfId="2011"/>
    <cellStyle name="40% - Акцент2 7 4" xfId="1248"/>
    <cellStyle name="40% - Акцент2 7_Информ. по 8 отстающим" xfId="2157"/>
    <cellStyle name="40% - Акцент2 8" xfId="341"/>
    <cellStyle name="40% - Акцент2 8 2" xfId="488"/>
    <cellStyle name="40% - Акцент2 8 2 2" xfId="901"/>
    <cellStyle name="40% - Акцент2 8 2 2 2" xfId="1815"/>
    <cellStyle name="40% - Акцент2 8 2 2_Информ. по 8 отстающим" xfId="2243"/>
    <cellStyle name="40% - Акцент2 8 2 3" xfId="1407"/>
    <cellStyle name="40% - Акцент2 8 2_Информ. по 8 отстающим" xfId="1953"/>
    <cellStyle name="40% - Акцент2 8 3" xfId="756"/>
    <cellStyle name="40% - Акцент2 8 3 2" xfId="1671"/>
    <cellStyle name="40% - Акцент2 8 3_Информ. по 8 отстающим" xfId="2032"/>
    <cellStyle name="40% - Акцент2 8 4" xfId="1262"/>
    <cellStyle name="40% - Акцент2 8_Информ. по 8 отстающим" xfId="2266"/>
    <cellStyle name="40% - Акцент2 9" xfId="133"/>
    <cellStyle name="40% - Акцент2 9 2" xfId="636"/>
    <cellStyle name="40% - Акцент2 9 2 2" xfId="1551"/>
    <cellStyle name="40% - Акцент2 9 2_Информ. по 8 отстающим" xfId="2252"/>
    <cellStyle name="40% - Акцент2 9 3" xfId="1088"/>
    <cellStyle name="40% - Акцент2 9_Информ. по 8 отстающим" xfId="1937"/>
    <cellStyle name="40% - Акцент3" xfId="17" builtinId="39" customBuiltin="1"/>
    <cellStyle name="40% - Акцент3 10" xfId="362"/>
    <cellStyle name="40% - Акцент3 10 2" xfId="777"/>
    <cellStyle name="40% - Акцент3 10 2 2" xfId="1692"/>
    <cellStyle name="40% - Акцент3 10 2_Информ. по 8 отстающим" xfId="2479"/>
    <cellStyle name="40% - Акцент3 10 3" xfId="1283"/>
    <cellStyle name="40% - Акцент3 10_Информ. по 8 отстающим" xfId="1164"/>
    <cellStyle name="40% - Акцент3 11" xfId="516"/>
    <cellStyle name="40% - Акцент3 11 2" xfId="926"/>
    <cellStyle name="40% - Акцент3 11 2 2" xfId="1836"/>
    <cellStyle name="40% - Акцент3 11 2_Информ. по 8 отстающим" xfId="1978"/>
    <cellStyle name="40% - Акцент3 11 3" xfId="1432"/>
    <cellStyle name="40% - Акцент3 11_Информ. по 8 отстающим" xfId="1945"/>
    <cellStyle name="40% - Акцент3 12" xfId="530"/>
    <cellStyle name="40% - Акцент3 12 2" xfId="940"/>
    <cellStyle name="40% - Акцент3 12 2 2" xfId="1850"/>
    <cellStyle name="40% - Акцент3 12 2_Информ. по 8 отстающим" xfId="1990"/>
    <cellStyle name="40% - Акцент3 12 3" xfId="1446"/>
    <cellStyle name="40% - Акцент3 12_Информ. по 8 отстающим" xfId="2287"/>
    <cellStyle name="40% - Акцент3 13" xfId="544"/>
    <cellStyle name="40% - Акцент3 13 2" xfId="954"/>
    <cellStyle name="40% - Акцент3 13 2 2" xfId="1864"/>
    <cellStyle name="40% - Акцент3 13 2_Информ. по 8 отстающим" xfId="2290"/>
    <cellStyle name="40% - Акцент3 13 3" xfId="1460"/>
    <cellStyle name="40% - Акцент3 13_Информ. по 8 отстающим" xfId="2198"/>
    <cellStyle name="40% - Акцент3 14" xfId="558"/>
    <cellStyle name="40% - Акцент3 14 2" xfId="968"/>
    <cellStyle name="40% - Акцент3 14 2 2" xfId="1878"/>
    <cellStyle name="40% - Акцент3 14 2_Информ. по 8 отстающим" xfId="2459"/>
    <cellStyle name="40% - Акцент3 14 3" xfId="1474"/>
    <cellStyle name="40% - Акцент3 14_Информ. по 8 отстающим" xfId="2034"/>
    <cellStyle name="40% - Акцент3 15" xfId="572"/>
    <cellStyle name="40% - Акцент3 15 2" xfId="982"/>
    <cellStyle name="40% - Акцент3 15 2 2" xfId="1892"/>
    <cellStyle name="40% - Акцент3 15 2_Информ. по 8 отстающим" xfId="2421"/>
    <cellStyle name="40% - Акцент3 15 3" xfId="1488"/>
    <cellStyle name="40% - Акцент3 15_Информ. по 8 отстающим" xfId="2129"/>
    <cellStyle name="40% - Акцент3 16" xfId="586"/>
    <cellStyle name="40% - Акцент3 16 2" xfId="1502"/>
    <cellStyle name="40% - Акцент3 16_Информ. по 8 отстающим" xfId="2399"/>
    <cellStyle name="40% - Акцент3 17" xfId="1002"/>
    <cellStyle name="40% - Акцент3 18" xfId="2556"/>
    <cellStyle name="40% - Акцент3 19" xfId="2568"/>
    <cellStyle name="40% - Акцент3 2" xfId="18"/>
    <cellStyle name="40% - Акцент3 2 2" xfId="178"/>
    <cellStyle name="40% - Акцент3 2 3" xfId="241"/>
    <cellStyle name="40% - Акцент3 20" xfId="2546"/>
    <cellStyle name="40% - Акцент3 21" xfId="2567"/>
    <cellStyle name="40% - Акцент3 22" xfId="2558"/>
    <cellStyle name="40% - Акцент3 23" xfId="2574"/>
    <cellStyle name="40% - Акцент3 24" xfId="2586"/>
    <cellStyle name="40% - Акцент3 25" xfId="2598"/>
    <cellStyle name="40% - Акцент3 26" xfId="2610"/>
    <cellStyle name="40% - Акцент3 27" xfId="2622"/>
    <cellStyle name="40% - Акцент3 28" xfId="2634"/>
    <cellStyle name="40% - Акцент3 29" xfId="2646"/>
    <cellStyle name="40% - Акцент3 3" xfId="105"/>
    <cellStyle name="40% - Акцент3 3 2" xfId="287"/>
    <cellStyle name="40% - Акцент3 3 2 2" xfId="434"/>
    <cellStyle name="40% - Акцент3 3 2 2 2" xfId="847"/>
    <cellStyle name="40% - Акцент3 3 2 2 2 2" xfId="1761"/>
    <cellStyle name="40% - Акцент3 3 2 2 2_Информ. по 8 отстающим" xfId="1180"/>
    <cellStyle name="40% - Акцент3 3 2 2 3" xfId="1353"/>
    <cellStyle name="40% - Акцент3 3 2 2_Информ. по 8 отстающим" xfId="1922"/>
    <cellStyle name="40% - Акцент3 3 2 3" xfId="702"/>
    <cellStyle name="40% - Акцент3 3 2 3 2" xfId="1617"/>
    <cellStyle name="40% - Акцент3 3 2 3_Информ. по 8 отстающим" xfId="2102"/>
    <cellStyle name="40% - Акцент3 3 2 4" xfId="1208"/>
    <cellStyle name="40% - Акцент3 3 2_Информ. по 8 отстающим" xfId="2211"/>
    <cellStyle name="40% - Акцент3 3 3" xfId="151"/>
    <cellStyle name="40% - Акцент3 3 3 2" xfId="654"/>
    <cellStyle name="40% - Акцент3 3 3 2 2" xfId="1569"/>
    <cellStyle name="40% - Акцент3 3 3 2_Информ. по 8 отстающим" xfId="2341"/>
    <cellStyle name="40% - Акцент3 3 3 3" xfId="1106"/>
    <cellStyle name="40% - Акцент3 3 3_Информ. по 8 отстающим" xfId="1966"/>
    <cellStyle name="40% - Акцент3 3 4" xfId="381"/>
    <cellStyle name="40% - Акцент3 3 4 2" xfId="795"/>
    <cellStyle name="40% - Акцент3 3 4 2 2" xfId="1710"/>
    <cellStyle name="40% - Акцент3 3 4 2_Информ. по 8 отстающим" xfId="2048"/>
    <cellStyle name="40% - Акцент3 3 4 3" xfId="1301"/>
    <cellStyle name="40% - Акцент3 3 4_Информ. по 8 отстающим" xfId="2256"/>
    <cellStyle name="40% - Акцент3 3 5" xfId="608"/>
    <cellStyle name="40% - Акцент3 3 5 2" xfId="1523"/>
    <cellStyle name="40% - Акцент3 3 5_Информ. по 8 отстающим" xfId="1968"/>
    <cellStyle name="40% - Акцент3 3 6" xfId="1060"/>
    <cellStyle name="40% - Акцент3 3_Информ. по 8 отстающим" xfId="2193"/>
    <cellStyle name="40% - Акцент3 30" xfId="2658"/>
    <cellStyle name="40% - Акцент3 31" xfId="2670"/>
    <cellStyle name="40% - Акцент3 4" xfId="119"/>
    <cellStyle name="40% - Акцент3 4 2" xfId="301"/>
    <cellStyle name="40% - Акцент3 4 2 2" xfId="448"/>
    <cellStyle name="40% - Акцент3 4 2 2 2" xfId="861"/>
    <cellStyle name="40% - Акцент3 4 2 2 2 2" xfId="1775"/>
    <cellStyle name="40% - Акцент3 4 2 2 2_Информ. по 8 отстающим" xfId="2208"/>
    <cellStyle name="40% - Акцент3 4 2 2 3" xfId="1367"/>
    <cellStyle name="40% - Акцент3 4 2 2_Информ. по 8 отстающим" xfId="2106"/>
    <cellStyle name="40% - Акцент3 4 2 3" xfId="716"/>
    <cellStyle name="40% - Акцент3 4 2 3 2" xfId="1631"/>
    <cellStyle name="40% - Акцент3 4 2 3_Информ. по 8 отстающим" xfId="2283"/>
    <cellStyle name="40% - Акцент3 4 2 4" xfId="1222"/>
    <cellStyle name="40% - Акцент3 4 2_Информ. по 8 отстающим" xfId="2059"/>
    <cellStyle name="40% - Акцент3 4 3" xfId="165"/>
    <cellStyle name="40% - Акцент3 4 3 2" xfId="668"/>
    <cellStyle name="40% - Акцент3 4 3 2 2" xfId="1583"/>
    <cellStyle name="40% - Акцент3 4 3 2_Информ. по 8 отстающим" xfId="2156"/>
    <cellStyle name="40% - Акцент3 4 3 3" xfId="1120"/>
    <cellStyle name="40% - Акцент3 4 3_Информ. по 8 отстающим" xfId="2489"/>
    <cellStyle name="40% - Акцент3 4 4" xfId="395"/>
    <cellStyle name="40% - Акцент3 4 4 2" xfId="809"/>
    <cellStyle name="40% - Акцент3 4 4 2 2" xfId="1724"/>
    <cellStyle name="40% - Акцент3 4 4 2_Информ. по 8 отстающим" xfId="1025"/>
    <cellStyle name="40% - Акцент3 4 4 3" xfId="1315"/>
    <cellStyle name="40% - Акцент3 4 4_Информ. по 8 отстающим" xfId="2293"/>
    <cellStyle name="40% - Акцент3 4 5" xfId="622"/>
    <cellStyle name="40% - Акцент3 4 5 2" xfId="1537"/>
    <cellStyle name="40% - Акцент3 4 5_Информ. по 8 отстающим" xfId="2490"/>
    <cellStyle name="40% - Акцент3 4 6" xfId="1074"/>
    <cellStyle name="40% - Акцент3 4_Информ. по 8 отстающим" xfId="2375"/>
    <cellStyle name="40% - Акцент3 5" xfId="199"/>
    <cellStyle name="40% - Акцент3 5 2" xfId="410"/>
    <cellStyle name="40% - Акцент3 5 2 2" xfId="824"/>
    <cellStyle name="40% - Акцент3 5 2 2 2" xfId="1739"/>
    <cellStyle name="40% - Акцент3 5 2 2_Информ. по 8 отстающим" xfId="2329"/>
    <cellStyle name="40% - Акцент3 5 2 3" xfId="1330"/>
    <cellStyle name="40% - Акцент3 5 2_Информ. по 8 отстающим" xfId="1186"/>
    <cellStyle name="40% - Акцент3 5 3" xfId="682"/>
    <cellStyle name="40% - Акцент3 5 3 2" xfId="1597"/>
    <cellStyle name="40% - Акцент3 5 3_Информ. по 8 отстающим" xfId="1158"/>
    <cellStyle name="40% - Акцент3 5 4" xfId="1148"/>
    <cellStyle name="40% - Акцент3 5_Информ. по 8 отстающим" xfId="2418"/>
    <cellStyle name="40% - Акцент3 6" xfId="315"/>
    <cellStyle name="40% - Акцент3 6 2" xfId="462"/>
    <cellStyle name="40% - Акцент3 6 2 2" xfId="875"/>
    <cellStyle name="40% - Акцент3 6 2 2 2" xfId="1789"/>
    <cellStyle name="40% - Акцент3 6 2 2_Информ. по 8 отстающим" xfId="2244"/>
    <cellStyle name="40% - Акцент3 6 2 3" xfId="1381"/>
    <cellStyle name="40% - Акцент3 6 2_Информ. по 8 отстающим" xfId="2251"/>
    <cellStyle name="40% - Акцент3 6 3" xfId="730"/>
    <cellStyle name="40% - Акцент3 6 3 2" xfId="1645"/>
    <cellStyle name="40% - Акцент3 6 3_Информ. по 8 отстающим" xfId="1161"/>
    <cellStyle name="40% - Акцент3 6 4" xfId="1236"/>
    <cellStyle name="40% - Акцент3 6_Информ. по 8 отстающим" xfId="2098"/>
    <cellStyle name="40% - Акцент3 7" xfId="329"/>
    <cellStyle name="40% - Акцент3 7 2" xfId="476"/>
    <cellStyle name="40% - Акцент3 7 2 2" xfId="889"/>
    <cellStyle name="40% - Акцент3 7 2 2 2" xfId="1803"/>
    <cellStyle name="40% - Акцент3 7 2 2_Информ. по 8 отстающим" xfId="2183"/>
    <cellStyle name="40% - Акцент3 7 2 3" xfId="1395"/>
    <cellStyle name="40% - Акцент3 7 2_Информ. по 8 отстающим" xfId="2306"/>
    <cellStyle name="40% - Акцент3 7 3" xfId="744"/>
    <cellStyle name="40% - Акцент3 7 3 2" xfId="1659"/>
    <cellStyle name="40% - Акцент3 7 3_Информ. по 8 отстающим" xfId="2406"/>
    <cellStyle name="40% - Акцент3 7 4" xfId="1250"/>
    <cellStyle name="40% - Акцент3 7_Информ. по 8 отстающим" xfId="2159"/>
    <cellStyle name="40% - Акцент3 8" xfId="343"/>
    <cellStyle name="40% - Акцент3 8 2" xfId="490"/>
    <cellStyle name="40% - Акцент3 8 2 2" xfId="903"/>
    <cellStyle name="40% - Акцент3 8 2 2 2" xfId="1817"/>
    <cellStyle name="40% - Акцент3 8 2 2_Информ. по 8 отстающим" xfId="2398"/>
    <cellStyle name="40% - Акцент3 8 2 3" xfId="1409"/>
    <cellStyle name="40% - Акцент3 8 2_Информ. по 8 отстающим" xfId="2524"/>
    <cellStyle name="40% - Акцент3 8 3" xfId="758"/>
    <cellStyle name="40% - Акцент3 8 3 2" xfId="1673"/>
    <cellStyle name="40% - Акцент3 8 3_Информ. по 8 отстающим" xfId="2067"/>
    <cellStyle name="40% - Акцент3 8 4" xfId="1264"/>
    <cellStyle name="40% - Акцент3 8_Информ. по 8 отстающим" xfId="1323"/>
    <cellStyle name="40% - Акцент3 9" xfId="134"/>
    <cellStyle name="40% - Акцент3 9 2" xfId="637"/>
    <cellStyle name="40% - Акцент3 9 2 2" xfId="1552"/>
    <cellStyle name="40% - Акцент3 9 2_Информ. по 8 отстающим" xfId="2388"/>
    <cellStyle name="40% - Акцент3 9 3" xfId="1089"/>
    <cellStyle name="40% - Акцент3 9_Информ. по 8 отстающим" xfId="1172"/>
    <cellStyle name="40% - Акцент4" xfId="19" builtinId="43" customBuiltin="1"/>
    <cellStyle name="40% - Акцент4 10" xfId="363"/>
    <cellStyle name="40% - Акцент4 10 2" xfId="778"/>
    <cellStyle name="40% - Акцент4 10 2 2" xfId="1693"/>
    <cellStyle name="40% - Акцент4 10 2_Информ. по 8 отстающим" xfId="2241"/>
    <cellStyle name="40% - Акцент4 10 3" xfId="1284"/>
    <cellStyle name="40% - Акцент4 10_Информ. по 8 отстающим" xfId="2078"/>
    <cellStyle name="40% - Акцент4 11" xfId="518"/>
    <cellStyle name="40% - Акцент4 11 2" xfId="928"/>
    <cellStyle name="40% - Акцент4 11 2 2" xfId="1838"/>
    <cellStyle name="40% - Акцент4 11 2_Информ. по 8 отстающим" xfId="2330"/>
    <cellStyle name="40% - Акцент4 11 3" xfId="1434"/>
    <cellStyle name="40% - Акцент4 11_Информ. по 8 отстающим" xfId="2018"/>
    <cellStyle name="40% - Акцент4 12" xfId="532"/>
    <cellStyle name="40% - Акцент4 12 2" xfId="942"/>
    <cellStyle name="40% - Акцент4 12 2 2" xfId="1852"/>
    <cellStyle name="40% - Акцент4 12 2_Информ. по 8 отстающим" xfId="2056"/>
    <cellStyle name="40% - Акцент4 12 3" xfId="1448"/>
    <cellStyle name="40% - Акцент4 12_Информ. по 8 отстающим" xfId="2351"/>
    <cellStyle name="40% - Акцент4 13" xfId="546"/>
    <cellStyle name="40% - Акцент4 13 2" xfId="956"/>
    <cellStyle name="40% - Акцент4 13 2 2" xfId="1866"/>
    <cellStyle name="40% - Акцент4 13 2_Информ. по 8 отстающим" xfId="2452"/>
    <cellStyle name="40% - Акцент4 13 3" xfId="1462"/>
    <cellStyle name="40% - Акцент4 13_Информ. по 8 отстающим" xfId="2046"/>
    <cellStyle name="40% - Акцент4 14" xfId="560"/>
    <cellStyle name="40% - Акцент4 14 2" xfId="970"/>
    <cellStyle name="40% - Акцент4 14 2 2" xfId="1880"/>
    <cellStyle name="40% - Акцент4 14 2_Информ. по 8 отстающим" xfId="1973"/>
    <cellStyle name="40% - Акцент4 14 3" xfId="1476"/>
    <cellStyle name="40% - Акцент4 14_Информ. по 8 отстающим" xfId="2000"/>
    <cellStyle name="40% - Акцент4 15" xfId="574"/>
    <cellStyle name="40% - Акцент4 15 2" xfId="984"/>
    <cellStyle name="40% - Акцент4 15 2 2" xfId="1894"/>
    <cellStyle name="40% - Акцент4 15 2_Информ. по 8 отстающим" xfId="2391"/>
    <cellStyle name="40% - Акцент4 15 3" xfId="1490"/>
    <cellStyle name="40% - Акцент4 15_Информ. по 8 отстающим" xfId="2248"/>
    <cellStyle name="40% - Акцент4 16" xfId="588"/>
    <cellStyle name="40% - Акцент4 16 2" xfId="1504"/>
    <cellStyle name="40% - Акцент4 16_Информ. по 8 отстающим" xfId="2151"/>
    <cellStyle name="40% - Акцент4 17" xfId="1004"/>
    <cellStyle name="40% - Акцент4 18" xfId="2560"/>
    <cellStyle name="40% - Акцент4 19" xfId="2572"/>
    <cellStyle name="40% - Акцент4 2" xfId="20"/>
    <cellStyle name="40% - Акцент4 2 2" xfId="187"/>
    <cellStyle name="40% - Акцент4 2 3" xfId="242"/>
    <cellStyle name="40% - Акцент4 20" xfId="2584"/>
    <cellStyle name="40% - Акцент4 21" xfId="2596"/>
    <cellStyle name="40% - Акцент4 22" xfId="2608"/>
    <cellStyle name="40% - Акцент4 23" xfId="2620"/>
    <cellStyle name="40% - Акцент4 24" xfId="2632"/>
    <cellStyle name="40% - Акцент4 25" xfId="2644"/>
    <cellStyle name="40% - Акцент4 26" xfId="2656"/>
    <cellStyle name="40% - Акцент4 27" xfId="2668"/>
    <cellStyle name="40% - Акцент4 28" xfId="2680"/>
    <cellStyle name="40% - Акцент4 29" xfId="2691"/>
    <cellStyle name="40% - Акцент4 3" xfId="107"/>
    <cellStyle name="40% - Акцент4 3 2" xfId="289"/>
    <cellStyle name="40% - Акцент4 3 2 2" xfId="436"/>
    <cellStyle name="40% - Акцент4 3 2 2 2" xfId="849"/>
    <cellStyle name="40% - Акцент4 3 2 2 2 2" xfId="1763"/>
    <cellStyle name="40% - Акцент4 3 2 2 2_Информ. по 8 отстающим" xfId="1992"/>
    <cellStyle name="40% - Акцент4 3 2 2 3" xfId="1355"/>
    <cellStyle name="40% - Акцент4 3 2 2_Информ. по 8 отстающим" xfId="2085"/>
    <cellStyle name="40% - Акцент4 3 2 3" xfId="704"/>
    <cellStyle name="40% - Акцент4 3 2 3 2" xfId="1619"/>
    <cellStyle name="40% - Акцент4 3 2 3_Информ. по 8 отстающим" xfId="1943"/>
    <cellStyle name="40% - Акцент4 3 2 4" xfId="1210"/>
    <cellStyle name="40% - Акцент4 3 2_Информ. по 8 отстающим" xfId="2232"/>
    <cellStyle name="40% - Акцент4 3 3" xfId="153"/>
    <cellStyle name="40% - Акцент4 3 3 2" xfId="656"/>
    <cellStyle name="40% - Акцент4 3 3 2 2" xfId="1571"/>
    <cellStyle name="40% - Акцент4 3 3 2_Информ. по 8 отстающим" xfId="2422"/>
    <cellStyle name="40% - Акцент4 3 3 3" xfId="1108"/>
    <cellStyle name="40% - Акцент4 3 3_Информ. по 8 отстающим" xfId="2411"/>
    <cellStyle name="40% - Акцент4 3 4" xfId="383"/>
    <cellStyle name="40% - Акцент4 3 4 2" xfId="797"/>
    <cellStyle name="40% - Акцент4 3 4 2 2" xfId="1712"/>
    <cellStyle name="40% - Акцент4 3 4 2_Информ. по 8 отстающим" xfId="2155"/>
    <cellStyle name="40% - Акцент4 3 4 3" xfId="1303"/>
    <cellStyle name="40% - Акцент4 3 4_Информ. по 8 отстающим" xfId="2367"/>
    <cellStyle name="40% - Акцент4 3 5" xfId="610"/>
    <cellStyle name="40% - Акцент4 3 5 2" xfId="1525"/>
    <cellStyle name="40% - Акцент4 3 5_Информ. по 8 отстающим" xfId="2519"/>
    <cellStyle name="40% - Акцент4 3 6" xfId="1062"/>
    <cellStyle name="40% - Акцент4 3_Информ. по 8 отстающим" xfId="2127"/>
    <cellStyle name="40% - Акцент4 30" xfId="2701"/>
    <cellStyle name="40% - Акцент4 31" xfId="2709"/>
    <cellStyle name="40% - Акцент4 4" xfId="121"/>
    <cellStyle name="40% - Акцент4 4 2" xfId="303"/>
    <cellStyle name="40% - Акцент4 4 2 2" xfId="450"/>
    <cellStyle name="40% - Акцент4 4 2 2 2" xfId="863"/>
    <cellStyle name="40% - Акцент4 4 2 2 2 2" xfId="1777"/>
    <cellStyle name="40% - Акцент4 4 2 2 2_Информ. по 8 отстающим" xfId="2300"/>
    <cellStyle name="40% - Акцент4 4 2 2 3" xfId="1369"/>
    <cellStyle name="40% - Акцент4 4 2 2_Информ. по 8 отстающим" xfId="2179"/>
    <cellStyle name="40% - Акцент4 4 2 3" xfId="718"/>
    <cellStyle name="40% - Акцент4 4 2 3 2" xfId="1633"/>
    <cellStyle name="40% - Акцент4 4 2 3_Информ. по 8 отстающим" xfId="2120"/>
    <cellStyle name="40% - Акцент4 4 2 4" xfId="1224"/>
    <cellStyle name="40% - Акцент4 4 2_Информ. по 8 отстающим" xfId="2097"/>
    <cellStyle name="40% - Акцент4 4 3" xfId="167"/>
    <cellStyle name="40% - Акцент4 4 3 2" xfId="670"/>
    <cellStyle name="40% - Акцент4 4 3 2 2" xfId="1585"/>
    <cellStyle name="40% - Акцент4 4 3 2_Информ. по 8 отстающим" xfId="1961"/>
    <cellStyle name="40% - Акцент4 4 3 3" xfId="1122"/>
    <cellStyle name="40% - Акцент4 4 3_Информ. по 8 отстающим" xfId="2105"/>
    <cellStyle name="40% - Акцент4 4 4" xfId="397"/>
    <cellStyle name="40% - Акцент4 4 4 2" xfId="811"/>
    <cellStyle name="40% - Акцент4 4 4 2 2" xfId="1726"/>
    <cellStyle name="40% - Акцент4 4 4 2_Информ. по 8 отстающим" xfId="1176"/>
    <cellStyle name="40% - Акцент4 4 4 3" xfId="1317"/>
    <cellStyle name="40% - Акцент4 4 4_Информ. по 8 отстающим" xfId="2487"/>
    <cellStyle name="40% - Акцент4 4 5" xfId="624"/>
    <cellStyle name="40% - Акцент4 4 5 2" xfId="1539"/>
    <cellStyle name="40% - Акцент4 4 5_Информ. по 8 отстающим" xfId="1047"/>
    <cellStyle name="40% - Акцент4 4 6" xfId="1076"/>
    <cellStyle name="40% - Акцент4 4_Информ. по 8 отстающим" xfId="1141"/>
    <cellStyle name="40% - Акцент4 5" xfId="203"/>
    <cellStyle name="40% - Акцент4 5 2" xfId="412"/>
    <cellStyle name="40% - Акцент4 5 2 2" xfId="826"/>
    <cellStyle name="40% - Акцент4 5 2 2 2" xfId="1741"/>
    <cellStyle name="40% - Акцент4 5 2 2_Информ. по 8 отстающим" xfId="1338"/>
    <cellStyle name="40% - Акцент4 5 2 3" xfId="1332"/>
    <cellStyle name="40% - Акцент4 5 2_Информ. по 8 отстающим" xfId="1035"/>
    <cellStyle name="40% - Акцент4 5 3" xfId="684"/>
    <cellStyle name="40% - Акцент4 5 3 2" xfId="1599"/>
    <cellStyle name="40% - Акцент4 5 3_Информ. по 8 отстающим" xfId="1921"/>
    <cellStyle name="40% - Акцент4 5 4" xfId="1151"/>
    <cellStyle name="40% - Акцент4 5_Информ. по 8 отстающим" xfId="1187"/>
    <cellStyle name="40% - Акцент4 6" xfId="317"/>
    <cellStyle name="40% - Акцент4 6 2" xfId="464"/>
    <cellStyle name="40% - Акцент4 6 2 2" xfId="877"/>
    <cellStyle name="40% - Акцент4 6 2 2 2" xfId="1791"/>
    <cellStyle name="40% - Акцент4 6 2 2_Информ. по 8 отстающим" xfId="2086"/>
    <cellStyle name="40% - Акцент4 6 2 3" xfId="1383"/>
    <cellStyle name="40% - Акцент4 6 2_Информ. по 8 отстающим" xfId="2509"/>
    <cellStyle name="40% - Акцент4 6 3" xfId="732"/>
    <cellStyle name="40% - Акцент4 6 3 2" xfId="1647"/>
    <cellStyle name="40% - Акцент4 6 3_Информ. по 8 отстающим" xfId="1941"/>
    <cellStyle name="40% - Акцент4 6 4" xfId="1238"/>
    <cellStyle name="40% - Акцент4 6_Информ. по 8 отстающим" xfId="2301"/>
    <cellStyle name="40% - Акцент4 7" xfId="331"/>
    <cellStyle name="40% - Акцент4 7 2" xfId="478"/>
    <cellStyle name="40% - Акцент4 7 2 2" xfId="891"/>
    <cellStyle name="40% - Акцент4 7 2 2 2" xfId="1805"/>
    <cellStyle name="40% - Акцент4 7 2 2_Информ. по 8 отстающим" xfId="2139"/>
    <cellStyle name="40% - Акцент4 7 2 3" xfId="1397"/>
    <cellStyle name="40% - Акцент4 7 2_Информ. по 8 отстающим" xfId="2015"/>
    <cellStyle name="40% - Акцент4 7 3" xfId="746"/>
    <cellStyle name="40% - Акцент4 7 3 2" xfId="1661"/>
    <cellStyle name="40% - Акцент4 7 3_Информ. по 8 отстающим" xfId="2154"/>
    <cellStyle name="40% - Акцент4 7 4" xfId="1252"/>
    <cellStyle name="40% - Акцент4 7_Информ. по 8 отстающим" xfId="1140"/>
    <cellStyle name="40% - Акцент4 8" xfId="345"/>
    <cellStyle name="40% - Акцент4 8 2" xfId="492"/>
    <cellStyle name="40% - Акцент4 8 2 2" xfId="905"/>
    <cellStyle name="40% - Акцент4 8 2 2 2" xfId="1819"/>
    <cellStyle name="40% - Акцент4 8 2 2_Информ. по 8 отстающим" xfId="2475"/>
    <cellStyle name="40% - Акцент4 8 2 3" xfId="1411"/>
    <cellStyle name="40% - Акцент4 8 2_Информ. по 8 отстающим" xfId="2091"/>
    <cellStyle name="40% - Акцент4 8 3" xfId="760"/>
    <cellStyle name="40% - Акцент4 8 3 2" xfId="1675"/>
    <cellStyle name="40% - Акцент4 8 3_Информ. по 8 отстающим" xfId="2523"/>
    <cellStyle name="40% - Акцент4 8 4" xfId="1266"/>
    <cellStyle name="40% - Акцент4 8_Информ. по 8 отстающим" xfId="2347"/>
    <cellStyle name="40% - Акцент4 9" xfId="135"/>
    <cellStyle name="40% - Акцент4 9 2" xfId="638"/>
    <cellStyle name="40% - Акцент4 9 2 2" xfId="1553"/>
    <cellStyle name="40% - Акцент4 9 2_Информ. по 8 отстающим" xfId="1948"/>
    <cellStyle name="40% - Акцент4 9 3" xfId="1090"/>
    <cellStyle name="40% - Акцент4 9_Информ. по 8 отстающим" xfId="2443"/>
    <cellStyle name="40% - Акцент5" xfId="21" builtinId="47" customBuiltin="1"/>
    <cellStyle name="40% - Акцент5 10" xfId="364"/>
    <cellStyle name="40% - Акцент5 10 2" xfId="779"/>
    <cellStyle name="40% - Акцент5 10 2 2" xfId="1694"/>
    <cellStyle name="40% - Акцент5 10 2_Информ. по 8 отстающим" xfId="2040"/>
    <cellStyle name="40% - Акцент5 10 3" xfId="1285"/>
    <cellStyle name="40% - Акцент5 10_Информ. по 8 отстающим" xfId="2400"/>
    <cellStyle name="40% - Акцент5 11" xfId="520"/>
    <cellStyle name="40% - Акцент5 11 2" xfId="930"/>
    <cellStyle name="40% - Акцент5 11 2 2" xfId="1840"/>
    <cellStyle name="40% - Акцент5 11 2_Информ. по 8 отстающим" xfId="2409"/>
    <cellStyle name="40% - Акцент5 11 3" xfId="1436"/>
    <cellStyle name="40% - Акцент5 11_Информ. по 8 отстающим" xfId="1959"/>
    <cellStyle name="40% - Акцент5 12" xfId="534"/>
    <cellStyle name="40% - Акцент5 12 2" xfId="944"/>
    <cellStyle name="40% - Акцент5 12 2 2" xfId="1854"/>
    <cellStyle name="40% - Акцент5 12 2_Информ. по 8 отстающим" xfId="2180"/>
    <cellStyle name="40% - Акцент5 12 3" xfId="1450"/>
    <cellStyle name="40% - Акцент5 12_Информ. по 8 отстающим" xfId="2144"/>
    <cellStyle name="40% - Акцент5 13" xfId="548"/>
    <cellStyle name="40% - Акцент5 13 2" xfId="958"/>
    <cellStyle name="40% - Акцент5 13 2 2" xfId="1868"/>
    <cellStyle name="40% - Акцент5 13 2_Информ. по 8 отстающим" xfId="2377"/>
    <cellStyle name="40% - Акцент5 13 3" xfId="1464"/>
    <cellStyle name="40% - Акцент5 13_Информ. по 8 отстающим" xfId="2271"/>
    <cellStyle name="40% - Акцент5 14" xfId="562"/>
    <cellStyle name="40% - Акцент5 14 2" xfId="972"/>
    <cellStyle name="40% - Акцент5 14 2 2" xfId="1882"/>
    <cellStyle name="40% - Акцент5 14 2_Информ. по 8 отстающим" xfId="2025"/>
    <cellStyle name="40% - Акцент5 14 3" xfId="1478"/>
    <cellStyle name="40% - Акцент5 14_Информ. по 8 отстающим" xfId="2291"/>
    <cellStyle name="40% - Акцент5 15" xfId="576"/>
    <cellStyle name="40% - Акцент5 15 2" xfId="986"/>
    <cellStyle name="40% - Акцент5 15 2 2" xfId="1896"/>
    <cellStyle name="40% - Акцент5 15 2_Информ. по 8 отстающим" xfId="2373"/>
    <cellStyle name="40% - Акцент5 15 3" xfId="1492"/>
    <cellStyle name="40% - Акцент5 15_Информ. по 8 отстающим" xfId="2383"/>
    <cellStyle name="40% - Акцент5 16" xfId="590"/>
    <cellStyle name="40% - Акцент5 16 2" xfId="1506"/>
    <cellStyle name="40% - Акцент5 16_Информ. по 8 отстающим" xfId="2109"/>
    <cellStyle name="40% - Акцент5 17" xfId="1005"/>
    <cellStyle name="40% - Акцент5 18" xfId="2563"/>
    <cellStyle name="40% - Акцент5 19" xfId="2576"/>
    <cellStyle name="40% - Акцент5 2" xfId="22"/>
    <cellStyle name="40% - Акцент5 2 2" xfId="181"/>
    <cellStyle name="40% - Акцент5 2 3" xfId="243"/>
    <cellStyle name="40% - Акцент5 20" xfId="2588"/>
    <cellStyle name="40% - Акцент5 21" xfId="2600"/>
    <cellStyle name="40% - Акцент5 22" xfId="2612"/>
    <cellStyle name="40% - Акцент5 23" xfId="2624"/>
    <cellStyle name="40% - Акцент5 24" xfId="2636"/>
    <cellStyle name="40% - Акцент5 25" xfId="2648"/>
    <cellStyle name="40% - Акцент5 26" xfId="2660"/>
    <cellStyle name="40% - Акцент5 27" xfId="2672"/>
    <cellStyle name="40% - Акцент5 28" xfId="2683"/>
    <cellStyle name="40% - Акцент5 29" xfId="2694"/>
    <cellStyle name="40% - Акцент5 3" xfId="109"/>
    <cellStyle name="40% - Акцент5 3 2" xfId="291"/>
    <cellStyle name="40% - Акцент5 3 2 2" xfId="438"/>
    <cellStyle name="40% - Акцент5 3 2 2 2" xfId="851"/>
    <cellStyle name="40% - Акцент5 3 2 2 2 2" xfId="1765"/>
    <cellStyle name="40% - Акцент5 3 2 2 2_Информ. по 8 отстающим" xfId="1135"/>
    <cellStyle name="40% - Акцент5 3 2 2 3" xfId="1357"/>
    <cellStyle name="40% - Акцент5 3 2 2_Информ. по 8 отстающим" xfId="2182"/>
    <cellStyle name="40% - Акцент5 3 2 3" xfId="706"/>
    <cellStyle name="40% - Акцент5 3 2 3 2" xfId="1621"/>
    <cellStyle name="40% - Акцент5 3 2 3_Информ. по 8 отстающим" xfId="2247"/>
    <cellStyle name="40% - Акцент5 3 2 4" xfId="1212"/>
    <cellStyle name="40% - Акцент5 3 2_Информ. по 8 отстающим" xfId="1947"/>
    <cellStyle name="40% - Акцент5 3 3" xfId="155"/>
    <cellStyle name="40% - Акцент5 3 3 2" xfId="658"/>
    <cellStyle name="40% - Акцент5 3 3 2 2" xfId="1573"/>
    <cellStyle name="40% - Акцент5 3 3 2_Информ. по 8 отстающим" xfId="2348"/>
    <cellStyle name="40% - Акцент5 3 3 3" xfId="1110"/>
    <cellStyle name="40% - Акцент5 3 3_Информ. по 8 отстающим" xfId="1697"/>
    <cellStyle name="40% - Акцент5 3 4" xfId="385"/>
    <cellStyle name="40% - Акцент5 3 4 2" xfId="799"/>
    <cellStyle name="40% - Акцент5 3 4 2 2" xfId="1714"/>
    <cellStyle name="40% - Акцент5 3 4 2_Информ. по 8 отстающим" xfId="2219"/>
    <cellStyle name="40% - Акцент5 3 4 3" xfId="1305"/>
    <cellStyle name="40% - Акцент5 3 4_Информ. по 8 отстающим" xfId="2250"/>
    <cellStyle name="40% - Акцент5 3 5" xfId="612"/>
    <cellStyle name="40% - Акцент5 3 5 2" xfId="1527"/>
    <cellStyle name="40% - Акцент5 3 5_Информ. по 8 отстающим" xfId="1420"/>
    <cellStyle name="40% - Акцент5 3 6" xfId="1064"/>
    <cellStyle name="40% - Акцент5 3_Информ. по 8 отстающим" xfId="2080"/>
    <cellStyle name="40% - Акцент5 30" xfId="2703"/>
    <cellStyle name="40% - Акцент5 31" xfId="2711"/>
    <cellStyle name="40% - Акцент5 4" xfId="123"/>
    <cellStyle name="40% - Акцент5 4 2" xfId="305"/>
    <cellStyle name="40% - Акцент5 4 2 2" xfId="452"/>
    <cellStyle name="40% - Акцент5 4 2 2 2" xfId="865"/>
    <cellStyle name="40% - Акцент5 4 2 2 2 2" xfId="1779"/>
    <cellStyle name="40% - Акцент5 4 2 2 2_Информ. по 8 отстающим" xfId="2028"/>
    <cellStyle name="40% - Акцент5 4 2 2 3" xfId="1371"/>
    <cellStyle name="40% - Акцент5 4 2 2_Информ. по 8 отстающим" xfId="2268"/>
    <cellStyle name="40% - Акцент5 4 2 3" xfId="720"/>
    <cellStyle name="40% - Акцент5 4 2 3 2" xfId="1635"/>
    <cellStyle name="40% - Акцент5 4 2 3_Информ. по 8 отстающим" xfId="1134"/>
    <cellStyle name="40% - Акцент5 4 2 4" xfId="1226"/>
    <cellStyle name="40% - Акцент5 4 2_Информ. по 8 отстающим" xfId="1183"/>
    <cellStyle name="40% - Акцент5 4 3" xfId="169"/>
    <cellStyle name="40% - Акцент5 4 3 2" xfId="672"/>
    <cellStyle name="40% - Акцент5 4 3 2 2" xfId="1587"/>
    <cellStyle name="40% - Акцент5 4 3 2_Информ. по 8 отстающим" xfId="2447"/>
    <cellStyle name="40% - Акцент5 4 3 3" xfId="1124"/>
    <cellStyle name="40% - Акцент5 4 3_Информ. по 8 отстающим" xfId="2486"/>
    <cellStyle name="40% - Акцент5 4 4" xfId="399"/>
    <cellStyle name="40% - Акцент5 4 4 2" xfId="813"/>
    <cellStyle name="40% - Акцент5 4 4 2 2" xfId="1728"/>
    <cellStyle name="40% - Акцент5 4 4 2_Информ. по 8 отстающим" xfId="2365"/>
    <cellStyle name="40% - Акцент5 4 4 3" xfId="1319"/>
    <cellStyle name="40% - Акцент5 4 4_Информ. по 8 отстающим" xfId="1989"/>
    <cellStyle name="40% - Акцент5 4 5" xfId="626"/>
    <cellStyle name="40% - Акцент5 4 5 2" xfId="1541"/>
    <cellStyle name="40% - Акцент5 4 5_Информ. по 8 отстающим" xfId="1167"/>
    <cellStyle name="40% - Акцент5 4 6" xfId="1078"/>
    <cellStyle name="40% - Акцент5 4_Информ. по 8 отстающим" xfId="2439"/>
    <cellStyle name="40% - Акцент5 5" xfId="207"/>
    <cellStyle name="40% - Акцент5 5 2" xfId="414"/>
    <cellStyle name="40% - Акцент5 5 2 2" xfId="828"/>
    <cellStyle name="40% - Акцент5 5 2 2 2" xfId="1743"/>
    <cellStyle name="40% - Акцент5 5 2 2_Информ. по 8 отстающим" xfId="1979"/>
    <cellStyle name="40% - Акцент5 5 2 3" xfId="1334"/>
    <cellStyle name="40% - Акцент5 5 2_Информ. по 8 отстающим" xfId="2170"/>
    <cellStyle name="40% - Акцент5 5 3" xfId="686"/>
    <cellStyle name="40% - Акцент5 5 3 2" xfId="1601"/>
    <cellStyle name="40% - Акцент5 5 3_Информ. по 8 отстающим" xfId="1912"/>
    <cellStyle name="40% - Акцент5 5 4" xfId="1153"/>
    <cellStyle name="40% - Акцент5 5_Информ. по 8 отстающим" xfId="2141"/>
    <cellStyle name="40% - Акцент5 6" xfId="319"/>
    <cellStyle name="40% - Акцент5 6 2" xfId="466"/>
    <cellStyle name="40% - Акцент5 6 2 2" xfId="879"/>
    <cellStyle name="40% - Акцент5 6 2 2 2" xfId="1793"/>
    <cellStyle name="40% - Акцент5 6 2 2_Информ. по 8 отстающим" xfId="995"/>
    <cellStyle name="40% - Акцент5 6 2 3" xfId="1385"/>
    <cellStyle name="40% - Акцент5 6 2_Информ. по 8 отстающим" xfId="1421"/>
    <cellStyle name="40% - Акцент5 6 3" xfId="734"/>
    <cellStyle name="40% - Акцент5 6 3 2" xfId="1649"/>
    <cellStyle name="40% - Акцент5 6 3_Информ. по 8 отстающим" xfId="2188"/>
    <cellStyle name="40% - Акцент5 6 4" xfId="1240"/>
    <cellStyle name="40% - Акцент5 6_Информ. по 8 отстающим" xfId="2014"/>
    <cellStyle name="40% - Акцент5 7" xfId="333"/>
    <cellStyle name="40% - Акцент5 7 2" xfId="480"/>
    <cellStyle name="40% - Акцент5 7 2 2" xfId="893"/>
    <cellStyle name="40% - Акцент5 7 2 2 2" xfId="1807"/>
    <cellStyle name="40% - Акцент5 7 2 2_Информ. по 8 отстающим" xfId="2134"/>
    <cellStyle name="40% - Акцент5 7 2 3" xfId="1399"/>
    <cellStyle name="40% - Акцент5 7 2_Информ. по 8 отстающим" xfId="2389"/>
    <cellStyle name="40% - Акцент5 7 3" xfId="748"/>
    <cellStyle name="40% - Акцент5 7 3 2" xfId="1663"/>
    <cellStyle name="40% - Акцент5 7 3_Информ. по 8 отстающим" xfId="2431"/>
    <cellStyle name="40% - Акцент5 7 4" xfId="1254"/>
    <cellStyle name="40% - Акцент5 7_Информ. по 8 отстающим" xfId="1287"/>
    <cellStyle name="40% - Акцент5 8" xfId="347"/>
    <cellStyle name="40% - Акцент5 8 2" xfId="494"/>
    <cellStyle name="40% - Акцент5 8 2 2" xfId="907"/>
    <cellStyle name="40% - Акцент5 8 2 2 2" xfId="1821"/>
    <cellStyle name="40% - Акцент5 8 2 2_Информ. по 8 отстающим" xfId="2308"/>
    <cellStyle name="40% - Акцент5 8 2 3" xfId="1413"/>
    <cellStyle name="40% - Акцент5 8 2_Информ. по 8 отстающим" xfId="2090"/>
    <cellStyle name="40% - Акцент5 8 3" xfId="762"/>
    <cellStyle name="40% - Акцент5 8 3 2" xfId="1677"/>
    <cellStyle name="40% - Акцент5 8 3_Информ. по 8 отстающим" xfId="2145"/>
    <cellStyle name="40% - Акцент5 8 4" xfId="1268"/>
    <cellStyle name="40% - Акцент5 8_Информ. по 8 отстающим" xfId="2514"/>
    <cellStyle name="40% - Акцент5 9" xfId="136"/>
    <cellStyle name="40% - Акцент5 9 2" xfId="639"/>
    <cellStyle name="40% - Акцент5 9 2 2" xfId="1554"/>
    <cellStyle name="40% - Акцент5 9 2_Информ. по 8 отстающим" xfId="2189"/>
    <cellStyle name="40% - Акцент5 9 3" xfId="1091"/>
    <cellStyle name="40% - Акцент5 9_Информ. по 8 отстающим" xfId="1747"/>
    <cellStyle name="40% - Акцент6" xfId="23" builtinId="51" customBuiltin="1"/>
    <cellStyle name="40% - Акцент6 10" xfId="365"/>
    <cellStyle name="40% - Акцент6 10 2" xfId="780"/>
    <cellStyle name="40% - Акцент6 10 2 2" xfId="1695"/>
    <cellStyle name="40% - Акцент6 10 2_Информ. по 8 отстающим" xfId="2307"/>
    <cellStyle name="40% - Акцент6 10 3" xfId="1286"/>
    <cellStyle name="40% - Акцент6 10_Информ. по 8 отстающим" xfId="2070"/>
    <cellStyle name="40% - Акцент6 11" xfId="522"/>
    <cellStyle name="40% - Акцент6 11 2" xfId="932"/>
    <cellStyle name="40% - Акцент6 11 2 2" xfId="1842"/>
    <cellStyle name="40% - Акцент6 11 2_Информ. по 8 отстающим" xfId="2435"/>
    <cellStyle name="40% - Акцент6 11 3" xfId="1438"/>
    <cellStyle name="40% - Акцент6 11_Информ. по 8 отстающим" xfId="2023"/>
    <cellStyle name="40% - Акцент6 12" xfId="536"/>
    <cellStyle name="40% - Акцент6 12 2" xfId="946"/>
    <cellStyle name="40% - Акцент6 12 2 2" xfId="1856"/>
    <cellStyle name="40% - Акцент6 12 2_Информ. по 8 отстающим" xfId="2096"/>
    <cellStyle name="40% - Акцент6 12 3" xfId="1452"/>
    <cellStyle name="40% - Акцент6 12_Информ. по 8 отстающим" xfId="2174"/>
    <cellStyle name="40% - Акцент6 13" xfId="550"/>
    <cellStyle name="40% - Акцент6 13 2" xfId="960"/>
    <cellStyle name="40% - Акцент6 13 2 2" xfId="1870"/>
    <cellStyle name="40% - Акцент6 13 2_Информ. по 8 отстающим" xfId="1137"/>
    <cellStyle name="40% - Акцент6 13 3" xfId="1466"/>
    <cellStyle name="40% - Акцент6 13_Информ. по 8 отстающим" xfId="2218"/>
    <cellStyle name="40% - Акцент6 14" xfId="564"/>
    <cellStyle name="40% - Акцент6 14 2" xfId="974"/>
    <cellStyle name="40% - Акцент6 14 2 2" xfId="1884"/>
    <cellStyle name="40% - Акцент6 14 2_Информ. по 8 отстающим" xfId="2500"/>
    <cellStyle name="40% - Акцент6 14 3" xfId="1480"/>
    <cellStyle name="40% - Акцент6 14_Информ. по 8 отстающим" xfId="1144"/>
    <cellStyle name="40% - Акцент6 15" xfId="578"/>
    <cellStyle name="40% - Акцент6 15 2" xfId="988"/>
    <cellStyle name="40% - Акцент6 15 2 2" xfId="1898"/>
    <cellStyle name="40% - Акцент6 15 2_Информ. по 8 отстающим" xfId="2456"/>
    <cellStyle name="40% - Акцент6 15 3" xfId="1494"/>
    <cellStyle name="40% - Акцент6 15_Информ. по 8 отстающим" xfId="1936"/>
    <cellStyle name="40% - Акцент6 16" xfId="592"/>
    <cellStyle name="40% - Акцент6 16 2" xfId="1508"/>
    <cellStyle name="40% - Акцент6 16_Информ. по 8 отстающим" xfId="2226"/>
    <cellStyle name="40% - Акцент6 17" xfId="1007"/>
    <cellStyle name="40% - Акцент6 18" xfId="2566"/>
    <cellStyle name="40% - Акцент6 19" xfId="2579"/>
    <cellStyle name="40% - Акцент6 2" xfId="24"/>
    <cellStyle name="40% - Акцент6 2 2" xfId="205"/>
    <cellStyle name="40% - Акцент6 2 3" xfId="244"/>
    <cellStyle name="40% - Акцент6 20" xfId="2591"/>
    <cellStyle name="40% - Акцент6 21" xfId="2603"/>
    <cellStyle name="40% - Акцент6 22" xfId="2615"/>
    <cellStyle name="40% - Акцент6 23" xfId="2627"/>
    <cellStyle name="40% - Акцент6 24" xfId="2639"/>
    <cellStyle name="40% - Акцент6 25" xfId="2651"/>
    <cellStyle name="40% - Акцент6 26" xfId="2663"/>
    <cellStyle name="40% - Акцент6 27" xfId="2675"/>
    <cellStyle name="40% - Акцент6 28" xfId="2686"/>
    <cellStyle name="40% - Акцент6 29" xfId="2697"/>
    <cellStyle name="40% - Акцент6 3" xfId="111"/>
    <cellStyle name="40% - Акцент6 3 2" xfId="293"/>
    <cellStyle name="40% - Акцент6 3 2 2" xfId="440"/>
    <cellStyle name="40% - Акцент6 3 2 2 2" xfId="853"/>
    <cellStyle name="40% - Акцент6 3 2 2 2 2" xfId="1767"/>
    <cellStyle name="40% - Акцент6 3 2 2 2_Информ. по 8 отстающим" xfId="2460"/>
    <cellStyle name="40% - Акцент6 3 2 2 3" xfId="1359"/>
    <cellStyle name="40% - Акцент6 3 2 2_Информ. по 8 отстающим" xfId="2041"/>
    <cellStyle name="40% - Акцент6 3 2 3" xfId="708"/>
    <cellStyle name="40% - Акцент6 3 2 3 2" xfId="1623"/>
    <cellStyle name="40% - Акцент6 3 2 3_Информ. по 8 отстающим" xfId="1046"/>
    <cellStyle name="40% - Акцент6 3 2 4" xfId="1214"/>
    <cellStyle name="40% - Акцент6 3 2_Информ. по 8 отстающим" xfId="2117"/>
    <cellStyle name="40% - Акцент6 3 3" xfId="157"/>
    <cellStyle name="40% - Акцент6 3 3 2" xfId="660"/>
    <cellStyle name="40% - Акцент6 3 3 2 2" xfId="1575"/>
    <cellStyle name="40% - Акцент6 3 3 2_Информ. по 8 отстающим" xfId="2412"/>
    <cellStyle name="40% - Акцент6 3 3 3" xfId="1112"/>
    <cellStyle name="40% - Акцент6 3 3_Информ. по 8 отстающим" xfId="2419"/>
    <cellStyle name="40% - Акцент6 3 4" xfId="387"/>
    <cellStyle name="40% - Акцент6 3 4 2" xfId="801"/>
    <cellStyle name="40% - Акцент6 3 4 2 2" xfId="1716"/>
    <cellStyle name="40% - Акцент6 3 4 2_Информ. по 8 отстающим" xfId="2267"/>
    <cellStyle name="40% - Акцент6 3 4 3" xfId="1307"/>
    <cellStyle name="40% - Акцент6 3 4_Информ. по 8 отстающим" xfId="2171"/>
    <cellStyle name="40% - Акцент6 3 5" xfId="614"/>
    <cellStyle name="40% - Акцент6 3 5 2" xfId="1529"/>
    <cellStyle name="40% - Акцент6 3 5_Информ. по 8 отстающим" xfId="2309"/>
    <cellStyle name="40% - Акцент6 3 6" xfId="1066"/>
    <cellStyle name="40% - Акцент6 3_Информ. по 8 отстающим" xfId="2298"/>
    <cellStyle name="40% - Акцент6 30" xfId="2706"/>
    <cellStyle name="40% - Акцент6 31" xfId="2713"/>
    <cellStyle name="40% - Акцент6 4" xfId="125"/>
    <cellStyle name="40% - Акцент6 4 2" xfId="307"/>
    <cellStyle name="40% - Акцент6 4 2 2" xfId="454"/>
    <cellStyle name="40% - Акцент6 4 2 2 2" xfId="867"/>
    <cellStyle name="40% - Акцент6 4 2 2 2 2" xfId="1781"/>
    <cellStyle name="40% - Акцент6 4 2 2 2_Информ. по 8 отстающим" xfId="2068"/>
    <cellStyle name="40% - Акцент6 4 2 2 3" xfId="1373"/>
    <cellStyle name="40% - Акцент6 4 2 2_Информ. по 8 отстающим" xfId="2428"/>
    <cellStyle name="40% - Акцент6 4 2 3" xfId="722"/>
    <cellStyle name="40% - Акцент6 4 2 3 2" xfId="1637"/>
    <cellStyle name="40% - Акцент6 4 2 3_Информ. по 8 отстающим" xfId="2322"/>
    <cellStyle name="40% - Акцент6 4 2 4" xfId="1228"/>
    <cellStyle name="40% - Акцент6 4 2_Информ. по 8 отстающим" xfId="2165"/>
    <cellStyle name="40% - Акцент6 4 3" xfId="171"/>
    <cellStyle name="40% - Акцент6 4 3 2" xfId="674"/>
    <cellStyle name="40% - Акцент6 4 3 2 2" xfId="1589"/>
    <cellStyle name="40% - Акцент6 4 3 2_Информ. по 8 отстающим" xfId="2228"/>
    <cellStyle name="40% - Акцент6 4 3 3" xfId="1126"/>
    <cellStyle name="40% - Акцент6 4 3_Информ. по 8 отстающим" xfId="2201"/>
    <cellStyle name="40% - Акцент6 4 4" xfId="401"/>
    <cellStyle name="40% - Акцент6 4 4 2" xfId="815"/>
    <cellStyle name="40% - Акцент6 4 4 2 2" xfId="1730"/>
    <cellStyle name="40% - Акцент6 4 4 2_Информ. по 8 отстающим" xfId="1900"/>
    <cellStyle name="40% - Акцент6 4 4 3" xfId="1321"/>
    <cellStyle name="40% - Акцент6 4 4_Информ. по 8 отстающим" xfId="1160"/>
    <cellStyle name="40% - Акцент6 4 5" xfId="628"/>
    <cellStyle name="40% - Акцент6 4 5 2" xfId="1543"/>
    <cellStyle name="40% - Акцент6 4 5_Информ. по 8 отстающим" xfId="1980"/>
    <cellStyle name="40% - Акцент6 4 6" xfId="1080"/>
    <cellStyle name="40% - Акцент6 4_Информ. по 8 отстающим" xfId="1170"/>
    <cellStyle name="40% - Акцент6 5" xfId="211"/>
    <cellStyle name="40% - Акцент6 5 2" xfId="416"/>
    <cellStyle name="40% - Акцент6 5 2 2" xfId="830"/>
    <cellStyle name="40% - Акцент6 5 2 2 2" xfId="1745"/>
    <cellStyle name="40% - Акцент6 5 2 2_Информ. по 8 отстающим" xfId="2124"/>
    <cellStyle name="40% - Акцент6 5 2 3" xfId="1336"/>
    <cellStyle name="40% - Акцент6 5 2_Информ. по 8 отстающим" xfId="2057"/>
    <cellStyle name="40% - Акцент6 5 3" xfId="688"/>
    <cellStyle name="40% - Акцент6 5 3 2" xfId="1603"/>
    <cellStyle name="40% - Акцент6 5 3_Информ. по 8 отстающим" xfId="2210"/>
    <cellStyle name="40% - Акцент6 5 4" xfId="1157"/>
    <cellStyle name="40% - Акцент6 5_Информ. по 8 отстающим" xfId="2311"/>
    <cellStyle name="40% - Акцент6 6" xfId="321"/>
    <cellStyle name="40% - Акцент6 6 2" xfId="468"/>
    <cellStyle name="40% - Акцент6 6 2 2" xfId="881"/>
    <cellStyle name="40% - Акцент6 6 2 2 2" xfId="1795"/>
    <cellStyle name="40% - Акцент6 6 2 2_Информ. по 8 отстающим" xfId="1907"/>
    <cellStyle name="40% - Акцент6 6 2 3" xfId="1387"/>
    <cellStyle name="40% - Акцент6 6 2_Информ. по 8 отстающим" xfId="2491"/>
    <cellStyle name="40% - Акцент6 6 3" xfId="736"/>
    <cellStyle name="40% - Акцент6 6 3 2" xfId="1651"/>
    <cellStyle name="40% - Акцент6 6 3_Информ. по 8 отстающим" xfId="2111"/>
    <cellStyle name="40% - Акцент6 6 4" xfId="1242"/>
    <cellStyle name="40% - Акцент6 6_Информ. по 8 отстающим" xfId="2103"/>
    <cellStyle name="40% - Акцент6 7" xfId="335"/>
    <cellStyle name="40% - Акцент6 7 2" xfId="482"/>
    <cellStyle name="40% - Акцент6 7 2 2" xfId="895"/>
    <cellStyle name="40% - Акцент6 7 2 2 2" xfId="1809"/>
    <cellStyle name="40% - Акцент6 7 2 2_Информ. по 8 отстающим" xfId="2446"/>
    <cellStyle name="40% - Акцент6 7 2 3" xfId="1401"/>
    <cellStyle name="40% - Акцент6 7 2_Информ. по 8 отстающим" xfId="2507"/>
    <cellStyle name="40% - Акцент6 7 3" xfId="750"/>
    <cellStyle name="40% - Акцент6 7 3 2" xfId="1665"/>
    <cellStyle name="40% - Акцент6 7 3_Информ. по 8 отстающим" xfId="2239"/>
    <cellStyle name="40% - Акцент6 7 4" xfId="1256"/>
    <cellStyle name="40% - Акцент6 7_Информ. по 8 отстающим" xfId="2484"/>
    <cellStyle name="40% - Акцент6 8" xfId="349"/>
    <cellStyle name="40% - Акцент6 8 2" xfId="496"/>
    <cellStyle name="40% - Акцент6 8 2 2" xfId="909"/>
    <cellStyle name="40% - Акцент6 8 2 2 2" xfId="1823"/>
    <cellStyle name="40% - Акцент6 8 2 2_Информ. по 8 отстающим" xfId="1013"/>
    <cellStyle name="40% - Акцент6 8 2 3" xfId="1415"/>
    <cellStyle name="40% - Акцент6 8 2_Информ. по 8 отстающим" xfId="2130"/>
    <cellStyle name="40% - Акцент6 8 3" xfId="764"/>
    <cellStyle name="40% - Акцент6 8 3 2" xfId="1679"/>
    <cellStyle name="40% - Акцент6 8 3_Информ. по 8 отстающим" xfId="1018"/>
    <cellStyle name="40% - Акцент6 8 4" xfId="1270"/>
    <cellStyle name="40% - Акцент6 8_Информ. по 8 отстающим" xfId="1924"/>
    <cellStyle name="40% - Акцент6 9" xfId="137"/>
    <cellStyle name="40% - Акцент6 9 2" xfId="640"/>
    <cellStyle name="40% - Акцент6 9 2 2" xfId="1555"/>
    <cellStyle name="40% - Акцент6 9 2_Информ. по 8 отстающим" xfId="2235"/>
    <cellStyle name="40% - Акцент6 9 3" xfId="1092"/>
    <cellStyle name="40% - Акцент6 9_Информ. по 8 отстающим" xfId="2455"/>
    <cellStyle name="60% - Акцент1" xfId="25" builtinId="32" customBuiltin="1"/>
    <cellStyle name="60% - Акцент1 2" xfId="26"/>
    <cellStyle name="60% - Акцент1 2 2" xfId="188"/>
    <cellStyle name="60% - Акцент1 2 3" xfId="245"/>
    <cellStyle name="60% - Акцент2" xfId="27" builtinId="36" customBuiltin="1"/>
    <cellStyle name="60% - Акцент2 2" xfId="28"/>
    <cellStyle name="60% - Акцент2 2 2" xfId="182"/>
    <cellStyle name="60% - Акцент2 2 3" xfId="246"/>
    <cellStyle name="60% - Акцент3" xfId="29" builtinId="40" customBuiltin="1"/>
    <cellStyle name="60% - Акцент3 2" xfId="30"/>
    <cellStyle name="60% - Акцент3 2 2" xfId="174"/>
    <cellStyle name="60% - Акцент3 2 3" xfId="247"/>
    <cellStyle name="60% - Акцент4" xfId="31" builtinId="44" customBuiltin="1"/>
    <cellStyle name="60% - Акцент4 2" xfId="32"/>
    <cellStyle name="60% - Акцент4 2 2" xfId="209"/>
    <cellStyle name="60% - Акцент4 2 3" xfId="248"/>
    <cellStyle name="60% - Акцент5" xfId="33" builtinId="48" customBuiltin="1"/>
    <cellStyle name="60% - Акцент5 2" xfId="34"/>
    <cellStyle name="60% - Акцент5 2 2" xfId="193"/>
    <cellStyle name="60% - Акцент5 2 3" xfId="249"/>
    <cellStyle name="60% - Акцент6" xfId="35" builtinId="52" customBuiltin="1"/>
    <cellStyle name="60% - Акцент6 2" xfId="36"/>
    <cellStyle name="60% - Акцент6 2 2" xfId="204"/>
    <cellStyle name="60% - Акцент6 2 3" xfId="250"/>
    <cellStyle name="Excel Built-in Normal" xfId="228"/>
    <cellStyle name="Hyperlink" xfId="37"/>
    <cellStyle name="Hyperlink 2" xfId="38"/>
    <cellStyle name="Hyperlink 2 2" xfId="39"/>
    <cellStyle name="Hyperlink 2_Информ. по 8 отстающим" xfId="1930"/>
    <cellStyle name="S14" xfId="229"/>
    <cellStyle name="Акцент1" xfId="40" builtinId="29" customBuiltin="1"/>
    <cellStyle name="Акцент1 2" xfId="41"/>
    <cellStyle name="Акцент1 2 2" xfId="213"/>
    <cellStyle name="Акцент1 2 3" xfId="251"/>
    <cellStyle name="Акцент2" xfId="42" builtinId="33" customBuiltin="1"/>
    <cellStyle name="Акцент2 2" xfId="43"/>
    <cellStyle name="Акцент2 2 2" xfId="221"/>
    <cellStyle name="Акцент2 2 3" xfId="252"/>
    <cellStyle name="Акцент3" xfId="44" builtinId="37" customBuiltin="1"/>
    <cellStyle name="Акцент3 2" xfId="45"/>
    <cellStyle name="Акцент3 2 2" xfId="212"/>
    <cellStyle name="Акцент3 2 3" xfId="253"/>
    <cellStyle name="Акцент4" xfId="46" builtinId="41" customBuiltin="1"/>
    <cellStyle name="Акцент4 2" xfId="47"/>
    <cellStyle name="Акцент4 2 2" xfId="220"/>
    <cellStyle name="Акцент4 2 3" xfId="254"/>
    <cellStyle name="Акцент5" xfId="48" builtinId="45" customBuiltin="1"/>
    <cellStyle name="Акцент5 2" xfId="49"/>
    <cellStyle name="Акцент5 2 2" xfId="197"/>
    <cellStyle name="Акцент5 2 3" xfId="255"/>
    <cellStyle name="Акцент6" xfId="50" builtinId="49" customBuiltin="1"/>
    <cellStyle name="Акцент6 2" xfId="51"/>
    <cellStyle name="Акцент6 2 2" xfId="189"/>
    <cellStyle name="Акцент6 2 3" xfId="256"/>
    <cellStyle name="Ввод " xfId="52" builtinId="20" customBuiltin="1"/>
    <cellStyle name="Ввод  2" xfId="53"/>
    <cellStyle name="Ввод  2 2" xfId="224"/>
    <cellStyle name="Ввод  2 2 2" xfId="503"/>
    <cellStyle name="Ввод  2 2 2 2" xfId="916"/>
    <cellStyle name="Ввод  2 2 2_Информ. по 8 отстающим" xfId="2185"/>
    <cellStyle name="Ввод  2 2 3" xfId="506"/>
    <cellStyle name="Ввод  2 2 3 2" xfId="918"/>
    <cellStyle name="Ввод  2 2 3_Информ. по 8 отстающим" xfId="2016"/>
    <cellStyle name="Ввод  2 2 4" xfId="508"/>
    <cellStyle name="Ввод  2 2_Информ. по 8 отстающим" xfId="1033"/>
    <cellStyle name="Ввод  2 3" xfId="257"/>
    <cellStyle name="Вывод" xfId="54" builtinId="21" customBuiltin="1"/>
    <cellStyle name="Вывод 2" xfId="55"/>
    <cellStyle name="Вывод 2 2" xfId="223"/>
    <cellStyle name="Вывод 2 2 2" xfId="502"/>
    <cellStyle name="Вывод 2 2 2 2" xfId="915"/>
    <cellStyle name="Вывод 2 2 2_Информ. по 8 отстающим" xfId="2374"/>
    <cellStyle name="Вывод 2 2 3" xfId="419"/>
    <cellStyle name="Вывод 2 2 3 2" xfId="833"/>
    <cellStyle name="Вывод 2 2 3_Информ. по 8 отстающим" xfId="1042"/>
    <cellStyle name="Вывод 2 2 4" xfId="505"/>
    <cellStyle name="Вывод 2 2_Информ. по 8 отстающим" xfId="2424"/>
    <cellStyle name="Вывод 2 3" xfId="258"/>
    <cellStyle name="Вычисление" xfId="56" builtinId="22" customBuiltin="1"/>
    <cellStyle name="Вычисление 2" xfId="57"/>
    <cellStyle name="Вычисление 2 2" xfId="214"/>
    <cellStyle name="Вычисление 2 2 2" xfId="501"/>
    <cellStyle name="Вычисление 2 2 2 2" xfId="914"/>
    <cellStyle name="Вычисление 2 2 2_Информ. по 8 отстающим" xfId="1954"/>
    <cellStyle name="Вычисление 2 2 3" xfId="504"/>
    <cellStyle name="Вычисление 2 2 3 2" xfId="917"/>
    <cellStyle name="Вычисление 2 2 3_Информ. по 8 отстающим" xfId="1166"/>
    <cellStyle name="Вычисление 2 2 4" xfId="507"/>
    <cellStyle name="Вычисление 2 2_Информ. по 8 отстающим" xfId="2335"/>
    <cellStyle name="Вычисление 2 3" xfId="259"/>
    <cellStyle name="Заголовок 1" xfId="58" builtinId="16" customBuiltin="1"/>
    <cellStyle name="Заголовок 1 2" xfId="59"/>
    <cellStyle name="Заголовок 1 2 2" xfId="216"/>
    <cellStyle name="Заголовок 1 2 3" xfId="260"/>
    <cellStyle name="Заголовок 2" xfId="60" builtinId="17" customBuiltin="1"/>
    <cellStyle name="Заголовок 2 2" xfId="61"/>
    <cellStyle name="Заголовок 2 2 2" xfId="200"/>
    <cellStyle name="Заголовок 2 2 3" xfId="261"/>
    <cellStyle name="Заголовок 3" xfId="62" builtinId="18" customBuiltin="1"/>
    <cellStyle name="Заголовок 3 2" xfId="63"/>
    <cellStyle name="Заголовок 3 2 2" xfId="225"/>
    <cellStyle name="Заголовок 3 2 3" xfId="262"/>
    <cellStyle name="Заголовок 4" xfId="64" builtinId="19" customBuiltin="1"/>
    <cellStyle name="Заголовок 4 2" xfId="65"/>
    <cellStyle name="Заголовок 4 2 2" xfId="217"/>
    <cellStyle name="Заголовок 4 2 3" xfId="263"/>
    <cellStyle name="Итог" xfId="66" builtinId="25" customBuiltin="1"/>
    <cellStyle name="Итог 2" xfId="67"/>
    <cellStyle name="Итог 2 2" xfId="192"/>
    <cellStyle name="Итог 2 2 2" xfId="418"/>
    <cellStyle name="Итог 2 2 2 2" xfId="832"/>
    <cellStyle name="Итог 2 2 2_Информ. по 8 отстающим" xfId="2100"/>
    <cellStyle name="Итог 2 2 3" xfId="403"/>
    <cellStyle name="Итог 2 2 3 2" xfId="817"/>
    <cellStyle name="Итог 2 2 3_Информ. по 8 отстающим" xfId="1045"/>
    <cellStyle name="Итог 2 2 4" xfId="420"/>
    <cellStyle name="Итог 2 2_Информ. по 8 отстающим" xfId="2075"/>
    <cellStyle name="Итог 2 3" xfId="264"/>
    <cellStyle name="Контрольная ячейка" xfId="68" builtinId="23" customBuiltin="1"/>
    <cellStyle name="Контрольная ячейка 2" xfId="69"/>
    <cellStyle name="Контрольная ячейка 2 2" xfId="226"/>
    <cellStyle name="Контрольная ячейка 2 3" xfId="265"/>
    <cellStyle name="Название" xfId="70" builtinId="15" customBuiltin="1"/>
    <cellStyle name="Название 2" xfId="218"/>
    <cellStyle name="Нейтральный" xfId="71" builtinId="28" customBuiltin="1"/>
    <cellStyle name="Нейтральный 2" xfId="72"/>
    <cellStyle name="Нейтральный 2 2" xfId="208"/>
    <cellStyle name="Нейтральный 2 3" xfId="266"/>
    <cellStyle name="Обычный" xfId="0" builtinId="0"/>
    <cellStyle name="Обычный 10" xfId="172"/>
    <cellStyle name="Обычный 10 2" xfId="402"/>
    <cellStyle name="Обычный 10 2 2" xfId="816"/>
    <cellStyle name="Обычный 10 2 2 2" xfId="1731"/>
    <cellStyle name="Обычный 10 2 2_Информ. по 8 отстающим" xfId="2167"/>
    <cellStyle name="Обычный 10 2 3" xfId="1322"/>
    <cellStyle name="Обычный 10 2_Информ. по 8 отстающим" xfId="2493"/>
    <cellStyle name="Обычный 10 3" xfId="675"/>
    <cellStyle name="Обычный 10 3 2" xfId="1590"/>
    <cellStyle name="Обычный 10 3_Информ. по 8 отстающим" xfId="2378"/>
    <cellStyle name="Обычный 10 4" xfId="1127"/>
    <cellStyle name="Обычный 10_Информ. по 8 отстающим" xfId="2478"/>
    <cellStyle name="Обычный 11" xfId="232"/>
    <cellStyle name="Обычный 12" xfId="308"/>
    <cellStyle name="Обычный 12 2" xfId="350"/>
    <cellStyle name="Обычный 12 2 2" xfId="497"/>
    <cellStyle name="Обычный 12 2 2 2" xfId="910"/>
    <cellStyle name="Обычный 12 2 2 2 2" xfId="1824"/>
    <cellStyle name="Обычный 12 2 2 2_Информ. по 8 отстающим" xfId="2043"/>
    <cellStyle name="Обычный 12 2 2 3" xfId="1416"/>
    <cellStyle name="Обычный 12 2 2_Информ. по 8 отстающим" xfId="2275"/>
    <cellStyle name="Обычный 12 2 3" xfId="765"/>
    <cellStyle name="Обычный 12 2 3 2" xfId="1680"/>
    <cellStyle name="Обычный 12 2 3_Информ. по 8 отстающим" xfId="2215"/>
    <cellStyle name="Обычный 12 2 4" xfId="1271"/>
    <cellStyle name="Обычный 12 2_Информ. по 8 отстающим" xfId="2404"/>
    <cellStyle name="Обычный 12 3" xfId="455"/>
    <cellStyle name="Обычный 12 3 2" xfId="868"/>
    <cellStyle name="Обычный 12 3 2 2" xfId="1782"/>
    <cellStyle name="Обычный 12 3 2_Информ. по 8 отстающим" xfId="1970"/>
    <cellStyle name="Обычный 12 3 3" xfId="1374"/>
    <cellStyle name="Обычный 12 3_Информ. по 8 отстающим" xfId="2449"/>
    <cellStyle name="Обычный 12 4" xfId="723"/>
    <cellStyle name="Обычный 12 4 2" xfId="1638"/>
    <cellStyle name="Обычный 12 4_Информ. по 8 отстающим" xfId="1022"/>
    <cellStyle name="Обычный 12 5" xfId="1229"/>
    <cellStyle name="Обычный 12_Информ. по 8 отстающим" xfId="2349"/>
    <cellStyle name="Обычный 13" xfId="322"/>
    <cellStyle name="Обычный 13 2" xfId="351"/>
    <cellStyle name="Обычный 13 2 2" xfId="498"/>
    <cellStyle name="Обычный 13 2 2 2" xfId="911"/>
    <cellStyle name="Обычный 13 2 2 2 2" xfId="1825"/>
    <cellStyle name="Обычный 13 2 2 2_Информ. по 8 отстающим" xfId="2466"/>
    <cellStyle name="Обычный 13 2 2 3" xfId="1417"/>
    <cellStyle name="Обычный 13 2 2_Информ. по 8 отстающим" xfId="2123"/>
    <cellStyle name="Обычный 13 2 3" xfId="766"/>
    <cellStyle name="Обычный 13 2 3 2" xfId="1681"/>
    <cellStyle name="Обычный 13 2 3_Информ. по 8 отстающим" xfId="1908"/>
    <cellStyle name="Обычный 13 2 4" xfId="1272"/>
    <cellStyle name="Обычный 13 2_Информ. по 8 отстающим" xfId="2265"/>
    <cellStyle name="Обычный 13 3" xfId="469"/>
    <cellStyle name="Обычный 13 3 2" xfId="882"/>
    <cellStyle name="Обычный 13 3 2 2" xfId="1796"/>
    <cellStyle name="Обычный 13 3 2_Информ. по 8 отстающим" xfId="2445"/>
    <cellStyle name="Обычный 13 3 3" xfId="1388"/>
    <cellStyle name="Обычный 13 3_Информ. по 8 отстающим" xfId="1904"/>
    <cellStyle name="Обычный 13 4" xfId="737"/>
    <cellStyle name="Обычный 13 4 2" xfId="1652"/>
    <cellStyle name="Обычный 13 4_Информ. по 8 отстающим" xfId="2521"/>
    <cellStyle name="Обычный 13 5" xfId="1243"/>
    <cellStyle name="Обычный 13_Информ. по 8 отстающим" xfId="2269"/>
    <cellStyle name="Обычный 14" xfId="336"/>
    <cellStyle name="Обычный 14 2" xfId="352"/>
    <cellStyle name="Обычный 14 2 2" xfId="499"/>
    <cellStyle name="Обычный 14 2 2 2" xfId="912"/>
    <cellStyle name="Обычный 14 2 2 2 2" xfId="1826"/>
    <cellStyle name="Обычный 14 2 2 2_Информ. по 8 отстающим" xfId="2471"/>
    <cellStyle name="Обычный 14 2 2 3" xfId="1418"/>
    <cellStyle name="Обычный 14 2 2_Информ. по 8 отстающим" xfId="2200"/>
    <cellStyle name="Обычный 14 2 3" xfId="767"/>
    <cellStyle name="Обычный 14 2 3 2" xfId="1682"/>
    <cellStyle name="Обычный 14 2 3_Информ. по 8 отстающим" xfId="2296"/>
    <cellStyle name="Обычный 14 2 4" xfId="1273"/>
    <cellStyle name="Обычный 14 2_Информ. по 8 отстающим" xfId="2321"/>
    <cellStyle name="Обычный 14 3" xfId="483"/>
    <cellStyle name="Обычный 14 3 2" xfId="896"/>
    <cellStyle name="Обычный 14 3 2 2" xfId="1810"/>
    <cellStyle name="Обычный 14 3 2_Информ. по 8 отстающим" xfId="2035"/>
    <cellStyle name="Обычный 14 3 3" xfId="1402"/>
    <cellStyle name="Обычный 14 3_Информ. по 8 отстающим" xfId="2450"/>
    <cellStyle name="Обычный 14 4" xfId="751"/>
    <cellStyle name="Обычный 14 4 2" xfId="1666"/>
    <cellStyle name="Обычный 14 4_Информ. по 8 отстающим" xfId="2488"/>
    <cellStyle name="Обычный 14 5" xfId="1257"/>
    <cellStyle name="Обычный 14_Информ. по 8 отстающим" xfId="1993"/>
    <cellStyle name="Обычный 15" xfId="509"/>
    <cellStyle name="Обычный 15 2" xfId="919"/>
    <cellStyle name="Обычный 15 2 2" xfId="1829"/>
    <cellStyle name="Обычный 15 2_Информ. по 8 отстающим" xfId="2354"/>
    <cellStyle name="Обычный 15 3" xfId="1425"/>
    <cellStyle name="Обычный 15_Информ. по 8 отстающим" xfId="2361"/>
    <cellStyle name="Обычный 16" xfId="523"/>
    <cellStyle name="Обычный 16 2" xfId="933"/>
    <cellStyle name="Обычный 16 2 2" xfId="1843"/>
    <cellStyle name="Обычный 16 2_Информ. по 8 отстающим" xfId="2381"/>
    <cellStyle name="Обычный 16 3" xfId="1439"/>
    <cellStyle name="Обычный 16_Информ. по 8 отстающим" xfId="2474"/>
    <cellStyle name="Обычный 17" xfId="537"/>
    <cellStyle name="Обычный 17 2" xfId="947"/>
    <cellStyle name="Обычный 17 2 2" xfId="1857"/>
    <cellStyle name="Обычный 17 2_Информ. по 8 отстающим" xfId="1923"/>
    <cellStyle name="Обычный 17 3" xfId="1453"/>
    <cellStyle name="Обычный 17_Информ. по 8 отстающим" xfId="2084"/>
    <cellStyle name="Обычный 18" xfId="551"/>
    <cellStyle name="Обычный 18 2" xfId="961"/>
    <cellStyle name="Обычный 18 2 2" xfId="1871"/>
    <cellStyle name="Обычный 18 2_Информ. по 8 отстающим" xfId="2187"/>
    <cellStyle name="Обычный 18 3" xfId="1467"/>
    <cellStyle name="Обычный 18_Информ. по 8 отстающим" xfId="2483"/>
    <cellStyle name="Обычный 19" xfId="565"/>
    <cellStyle name="Обычный 19 2" xfId="975"/>
    <cellStyle name="Обычный 19 2 2" xfId="1885"/>
    <cellStyle name="Обычный 19 2_Информ. по 8 отстающим" xfId="2077"/>
    <cellStyle name="Обычный 19 3" xfId="1481"/>
    <cellStyle name="Обычный 19_Информ. по 8 отстающим" xfId="2089"/>
    <cellStyle name="Обычный 2" xfId="73"/>
    <cellStyle name="Обычный 2 10" xfId="1039"/>
    <cellStyle name="Обычный 2 2" xfId="94"/>
    <cellStyle name="Обычный 2 2 2" xfId="231"/>
    <cellStyle name="Обычный 2 2 3" xfId="276"/>
    <cellStyle name="Обычный 2 2 3 2" xfId="424"/>
    <cellStyle name="Обычный 2 2 3 2 2" xfId="837"/>
    <cellStyle name="Обычный 2 2 3 2 2 2" xfId="1751"/>
    <cellStyle name="Обычный 2 2 3 2 2_Информ. по 8 отстающим" xfId="2371"/>
    <cellStyle name="Обычный 2 2 3 2 3" xfId="1343"/>
    <cellStyle name="Обычный 2 2 3 2_Информ. по 8 отстающим" xfId="1983"/>
    <cellStyle name="Обычный 2 2 3 3" xfId="692"/>
    <cellStyle name="Обычный 2 2 3 3 2" xfId="1607"/>
    <cellStyle name="Обычный 2 2 3 3_Информ. по 8 отстающим" xfId="2451"/>
    <cellStyle name="Обычный 2 2 3 4" xfId="1197"/>
    <cellStyle name="Обычный 2 2 3_Информ. по 8 отстающим" xfId="2432"/>
    <cellStyle name="Обычный 2 2 4" xfId="141"/>
    <cellStyle name="Обычный 2 2 4 2" xfId="644"/>
    <cellStyle name="Обычный 2 2 4 2 2" xfId="1559"/>
    <cellStyle name="Обычный 2 2 4 2_Информ. по 8 отстающим" xfId="1732"/>
    <cellStyle name="Обычный 2 2 4 3" xfId="1096"/>
    <cellStyle name="Обычный 2 2 4_Информ. по 8 отстающим" xfId="2477"/>
    <cellStyle name="Обычный 2 2 5" xfId="371"/>
    <cellStyle name="Обычный 2 2 5 2" xfId="785"/>
    <cellStyle name="Обычный 2 2 5 2 2" xfId="1700"/>
    <cellStyle name="Обычный 2 2 5 2_Информ. по 8 отстающим" xfId="2442"/>
    <cellStyle name="Обычный 2 2 5 3" xfId="1291"/>
    <cellStyle name="Обычный 2 2 5_Информ. по 8 отстающим" xfId="1997"/>
    <cellStyle name="Обычный 2 2 6" xfId="597"/>
    <cellStyle name="Обычный 2 2 6 2" xfId="1513"/>
    <cellStyle name="Обычный 2 2 6_Информ. по 8 отстающим" xfId="2299"/>
    <cellStyle name="Обычный 2 2 7" xfId="1050"/>
    <cellStyle name="Обычный 2 2_Информ. по 8 отстающим" xfId="2140"/>
    <cellStyle name="Обычный 2 3" xfId="96"/>
    <cellStyle name="Обычный 2 3 2" xfId="278"/>
    <cellStyle name="Обычный 2 3 2 2" xfId="425"/>
    <cellStyle name="Обычный 2 3 2 2 2" xfId="838"/>
    <cellStyle name="Обычный 2 3 2 2 2 2" xfId="1752"/>
    <cellStyle name="Обычный 2 3 2 2 2_Информ. по 8 отстающим" xfId="2205"/>
    <cellStyle name="Обычный 2 3 2 2 3" xfId="1344"/>
    <cellStyle name="Обычный 2 3 2 2_Информ. по 8 отстающим" xfId="1029"/>
    <cellStyle name="Обычный 2 3 2 3" xfId="693"/>
    <cellStyle name="Обычный 2 3 2 3 2" xfId="1608"/>
    <cellStyle name="Обычный 2 3 2 3_Информ. по 8 отстающим" xfId="2051"/>
    <cellStyle name="Обычный 2 3 2 4" xfId="1199"/>
    <cellStyle name="Обычный 2 3 2_Информ. по 8 отстающим" xfId="2359"/>
    <cellStyle name="Обычный 2 3 3" xfId="142"/>
    <cellStyle name="Обычный 2 3 3 2" xfId="645"/>
    <cellStyle name="Обычный 2 3 3 2 2" xfId="1560"/>
    <cellStyle name="Обычный 2 3 3 2_Информ. по 8 отстающим" xfId="2332"/>
    <cellStyle name="Обычный 2 3 3 3" xfId="1097"/>
    <cellStyle name="Обычный 2 3 3_Информ. по 8 отстающим" xfId="2202"/>
    <cellStyle name="Обычный 2 3 4" xfId="372"/>
    <cellStyle name="Обычный 2 3 4 2" xfId="786"/>
    <cellStyle name="Обычный 2 3 4 2 2" xfId="1701"/>
    <cellStyle name="Обычный 2 3 4 2_Информ. по 8 отстающим" xfId="2303"/>
    <cellStyle name="Обычный 2 3 4 3" xfId="1292"/>
    <cellStyle name="Обычный 2 3 4_Информ. по 8 отстающим" xfId="2499"/>
    <cellStyle name="Обычный 2 3 5" xfId="599"/>
    <cellStyle name="Обычный 2 3 5 2" xfId="1514"/>
    <cellStyle name="Обычный 2 3 5_Информ. по 8 отстающим" xfId="1182"/>
    <cellStyle name="Обычный 2 3 6" xfId="1051"/>
    <cellStyle name="Обычный 2 3_Информ. по 8 отстающим" xfId="2454"/>
    <cellStyle name="Обычный 2 4" xfId="184"/>
    <cellStyle name="Обычный 2 5" xfId="267"/>
    <cellStyle name="Обычный 2 5 2" xfId="421"/>
    <cellStyle name="Обычный 2 5 2 2" xfId="834"/>
    <cellStyle name="Обычный 2 5 2 2 2" xfId="1748"/>
    <cellStyle name="Обычный 2 5 2 2_Информ. по 8 отстающим" xfId="1971"/>
    <cellStyle name="Обычный 2 5 2 3" xfId="1340"/>
    <cellStyle name="Обычный 2 5 2_Информ. по 8 отстающим" xfId="2457"/>
    <cellStyle name="Обычный 2 5 3" xfId="689"/>
    <cellStyle name="Обычный 2 5 3 2" xfId="1604"/>
    <cellStyle name="Обычный 2 5 3_Информ. по 8 отстающим" xfId="2310"/>
    <cellStyle name="Обычный 2 5 4" xfId="1191"/>
    <cellStyle name="Обычный 2 5_Информ. по 8 отстающим" xfId="1012"/>
    <cellStyle name="Обычный 2 6" xfId="353"/>
    <cellStyle name="Обычный 2 6 2" xfId="500"/>
    <cellStyle name="Обычный 2 6 2 2" xfId="913"/>
    <cellStyle name="Обычный 2 6 2 2 2" xfId="1827"/>
    <cellStyle name="Обычный 2 6 2 2_Информ. по 8 отстающим" xfId="2288"/>
    <cellStyle name="Обычный 2 6 2 3" xfId="1419"/>
    <cellStyle name="Обычный 2 6 2_Информ. по 8 отстающим" xfId="2101"/>
    <cellStyle name="Обычный 2 6 3" xfId="768"/>
    <cellStyle name="Обычный 2 6 3 2" xfId="1683"/>
    <cellStyle name="Обычный 2 6 3_Информ. по 8 отстающим" xfId="1017"/>
    <cellStyle name="Обычный 2 6 4" xfId="1274"/>
    <cellStyle name="Обычный 2 6_Информ. по 8 отстающим" xfId="2370"/>
    <cellStyle name="Обычный 2 7" xfId="138"/>
    <cellStyle name="Обычный 2 7 2" xfId="641"/>
    <cellStyle name="Обычный 2 7 2 2" xfId="1556"/>
    <cellStyle name="Обычный 2 7 2_Информ. по 8 отстающим" xfId="2465"/>
    <cellStyle name="Обычный 2 7 3" xfId="1093"/>
    <cellStyle name="Обычный 2 7_Информ. по 8 отстающим" xfId="1177"/>
    <cellStyle name="Обычный 2 8" xfId="367"/>
    <cellStyle name="Обычный 2 8 2" xfId="781"/>
    <cellStyle name="Обычный 2 8 2 2" xfId="1696"/>
    <cellStyle name="Обычный 2 8 2_Информ. по 8 отстающим" xfId="1928"/>
    <cellStyle name="Обычный 2 8 3" xfId="1288"/>
    <cellStyle name="Обычный 2 8_Информ. по 8 отстающим" xfId="1009"/>
    <cellStyle name="Обычный 2 9" xfId="594"/>
    <cellStyle name="Обычный 2 9 2" xfId="1510"/>
    <cellStyle name="Обычный 2 9_Информ. по 8 отстающим" xfId="2426"/>
    <cellStyle name="Обычный 2_Информ. по 8 отстающим" xfId="1043"/>
    <cellStyle name="Обычный 20" xfId="579"/>
    <cellStyle name="Обычный 20 2" xfId="1495"/>
    <cellStyle name="Обычный 20_Информ. по 8 отстающим" xfId="1984"/>
    <cellStyle name="Обычный 21" xfId="593"/>
    <cellStyle name="Обычный 22" xfId="989"/>
    <cellStyle name="Обычный 23" xfId="2531"/>
    <cellStyle name="Обычный 24" xfId="2535"/>
    <cellStyle name="Обычный 25" xfId="2532"/>
    <cellStyle name="Обычный 26" xfId="2545"/>
    <cellStyle name="Обычный 27" xfId="2539"/>
    <cellStyle name="Обычный 28" xfId="2540"/>
    <cellStyle name="Обычный 29" xfId="2533"/>
    <cellStyle name="Обычный 3" xfId="74"/>
    <cellStyle name="Обычный 3 2" xfId="230"/>
    <cellStyle name="Обычный 3 3" xfId="268"/>
    <cellStyle name="Обычный 30" xfId="2544"/>
    <cellStyle name="Обычный 31" xfId="2537"/>
    <cellStyle name="Обычный 32" xfId="2534"/>
    <cellStyle name="Обычный 33" xfId="2536"/>
    <cellStyle name="Обычный 34" xfId="2541"/>
    <cellStyle name="Обычный 35" xfId="2542"/>
    <cellStyle name="Обычный 36" xfId="2538"/>
    <cellStyle name="Обычный 4" xfId="75"/>
    <cellStyle name="Обычный 4 2" xfId="76"/>
    <cellStyle name="Обычный 4_Информ. по 8 отстающим" xfId="1944"/>
    <cellStyle name="Обычный 5" xfId="97"/>
    <cellStyle name="Обычный 5 2" xfId="279"/>
    <cellStyle name="Обычный 5 2 2" xfId="426"/>
    <cellStyle name="Обычный 5 2 2 2" xfId="839"/>
    <cellStyle name="Обычный 5 2 2 2 2" xfId="1753"/>
    <cellStyle name="Обычный 5 2 2 2_Информ. по 8 отстающим" xfId="2053"/>
    <cellStyle name="Обычный 5 2 2 3" xfId="1345"/>
    <cellStyle name="Обычный 5 2 2_Информ. по 8 отстающим" xfId="2001"/>
    <cellStyle name="Обычный 5 2 3" xfId="694"/>
    <cellStyle name="Обычный 5 2 3 2" xfId="1609"/>
    <cellStyle name="Обычный 5 2 3_Информ. по 8 отстающим" xfId="2128"/>
    <cellStyle name="Обычный 5 2 4" xfId="1200"/>
    <cellStyle name="Обычный 5 2_Информ. по 8 отстающим" xfId="2204"/>
    <cellStyle name="Обычный 5 3" xfId="143"/>
    <cellStyle name="Обычный 5 3 2" xfId="646"/>
    <cellStyle name="Обычный 5 3 2 2" xfId="1561"/>
    <cellStyle name="Обычный 5 3 2_Информ. по 8 отстающим" xfId="2246"/>
    <cellStyle name="Обычный 5 3 3" xfId="1098"/>
    <cellStyle name="Обычный 5 3_Информ. по 8 отстающим" xfId="2444"/>
    <cellStyle name="Обычный 5 4" xfId="373"/>
    <cellStyle name="Обычный 5 4 2" xfId="787"/>
    <cellStyle name="Обычный 5 4 2 2" xfId="1702"/>
    <cellStyle name="Обычный 5 4 2_Информ. по 8 отстающим" xfId="2277"/>
    <cellStyle name="Обычный 5 4 3" xfId="1293"/>
    <cellStyle name="Обычный 5 4_Информ. по 8 отстающим" xfId="2340"/>
    <cellStyle name="Обычный 5 5" xfId="600"/>
    <cellStyle name="Обычный 5 5 2" xfId="1515"/>
    <cellStyle name="Обычный 5 5_Информ. по 8 отстающим" xfId="2196"/>
    <cellStyle name="Обычный 5 6" xfId="1052"/>
    <cellStyle name="Обычный 5_Информ. по 8 отстающим" xfId="2206"/>
    <cellStyle name="Обычный 6" xfId="77"/>
    <cellStyle name="Обычный 6 2" xfId="269"/>
    <cellStyle name="Обычный 6 2 2" xfId="422"/>
    <cellStyle name="Обычный 6 2 2 2" xfId="835"/>
    <cellStyle name="Обычный 6 2 2 2 2" xfId="1749"/>
    <cellStyle name="Обычный 6 2 2 2_Информ. по 8 отстающим" xfId="2410"/>
    <cellStyle name="Обычный 6 2 2 3" xfId="1341"/>
    <cellStyle name="Обычный 6 2 2_Информ. по 8 отстающим" xfId="2066"/>
    <cellStyle name="Обычный 6 2 3" xfId="690"/>
    <cellStyle name="Обычный 6 2 3 2" xfId="1605"/>
    <cellStyle name="Обычный 6 2 3_Информ. по 8 отстающим" xfId="2002"/>
    <cellStyle name="Обычный 6 2 4" xfId="1192"/>
    <cellStyle name="Обычный 6 2_Информ. по 8 отстающим" xfId="2060"/>
    <cellStyle name="Обычный 6 3" xfId="139"/>
    <cellStyle name="Обычный 6 3 2" xfId="642"/>
    <cellStyle name="Обычный 6 3 2 2" xfId="1557"/>
    <cellStyle name="Обычный 6 3 2_Информ. по 8 отстающим" xfId="2136"/>
    <cellStyle name="Обычный 6 3 3" xfId="1094"/>
    <cellStyle name="Обычный 6 3_Информ. по 8 отстающим" xfId="2508"/>
    <cellStyle name="Обычный 6 4" xfId="369"/>
    <cellStyle name="Обычный 6 4 2" xfId="783"/>
    <cellStyle name="Обычный 6 4 2 2" xfId="1698"/>
    <cellStyle name="Обычный 6 4 2_Информ. по 8 отстающим" xfId="2284"/>
    <cellStyle name="Обычный 6 4 3" xfId="1289"/>
    <cellStyle name="Обычный 6 4_Информ. по 8 отстающим" xfId="1181"/>
    <cellStyle name="Обычный 6 5" xfId="595"/>
    <cellStyle name="Обычный 6 5 2" xfId="1511"/>
    <cellStyle name="Обычный 6 5_Информ. по 8 отстающим" xfId="2413"/>
    <cellStyle name="Обычный 6 6" xfId="1041"/>
    <cellStyle name="Обычный 6_Информ. по 8 отстающим" xfId="1337"/>
    <cellStyle name="Обычный 7" xfId="78"/>
    <cellStyle name="Обычный 8" xfId="98"/>
    <cellStyle name="Обычный 8 2" xfId="280"/>
    <cellStyle name="Обычный 8 2 2" xfId="427"/>
    <cellStyle name="Обычный 8 2 2 2" xfId="840"/>
    <cellStyle name="Обычный 8 2 2 2 2" xfId="1754"/>
    <cellStyle name="Обычный 8 2 2 2_Информ. по 8 отстающим" xfId="2042"/>
    <cellStyle name="Обычный 8 2 2 3" xfId="1346"/>
    <cellStyle name="Обычный 8 2 2_Информ. по 8 отстающим" xfId="1185"/>
    <cellStyle name="Обычный 8 2 3" xfId="695"/>
    <cellStyle name="Обычный 8 2 3 2" xfId="1610"/>
    <cellStyle name="Обычный 8 2 3_Информ. по 8 отстающим" xfId="2325"/>
    <cellStyle name="Обычный 8 2 4" xfId="1201"/>
    <cellStyle name="Обычный 8 2_Информ. по 8 отстающим" xfId="1162"/>
    <cellStyle name="Обычный 8 3" xfId="144"/>
    <cellStyle name="Обычный 8 3 2" xfId="647"/>
    <cellStyle name="Обычный 8 3 2 2" xfId="1562"/>
    <cellStyle name="Обычный 8 3 2_Информ. по 8 отстающим" xfId="2405"/>
    <cellStyle name="Обычный 8 3 3" xfId="1099"/>
    <cellStyle name="Обычный 8 3_Информ. по 8 отстающим" xfId="2345"/>
    <cellStyle name="Обычный 8 4" xfId="374"/>
    <cellStyle name="Обычный 8 4 2" xfId="788"/>
    <cellStyle name="Обычный 8 4 2 2" xfId="1703"/>
    <cellStyle name="Обычный 8 4 2_Информ. по 8 отстающим" xfId="1024"/>
    <cellStyle name="Обычный 8 4 3" xfId="1294"/>
    <cellStyle name="Обычный 8 4_Информ. по 8 отстающим" xfId="1950"/>
    <cellStyle name="Обычный 8 5" xfId="601"/>
    <cellStyle name="Обычный 8 5 2" xfId="1516"/>
    <cellStyle name="Обычный 8 5_Информ. по 8 отстающим" xfId="1960"/>
    <cellStyle name="Обычный 8 6" xfId="1053"/>
    <cellStyle name="Обычный 8_Информ. по 8 отстающим" xfId="2513"/>
    <cellStyle name="Обычный 9" xfId="112"/>
    <cellStyle name="Обычный 9 2" xfId="294"/>
    <cellStyle name="Обычный 9 2 2" xfId="441"/>
    <cellStyle name="Обычный 9 2 2 2" xfId="854"/>
    <cellStyle name="Обычный 9 2 2 2 2" xfId="1768"/>
    <cellStyle name="Обычный 9 2 2 2_Информ. по 8 отстающим" xfId="2118"/>
    <cellStyle name="Обычный 9 2 2 3" xfId="1360"/>
    <cellStyle name="Обычный 9 2 2_Информ. по 8 отстающим" xfId="2403"/>
    <cellStyle name="Обычный 9 2 3" xfId="709"/>
    <cellStyle name="Обычный 9 2 3 2" xfId="1624"/>
    <cellStyle name="Обычный 9 2 3_Информ. по 8 отстающим" xfId="2004"/>
    <cellStyle name="Обычный 9 2 4" xfId="1215"/>
    <cellStyle name="Обычный 9 2_Информ. по 8 отстающим" xfId="2274"/>
    <cellStyle name="Обычный 9 3" xfId="158"/>
    <cellStyle name="Обычный 9 3 2" xfId="661"/>
    <cellStyle name="Обычный 9 3 2 2" xfId="1576"/>
    <cellStyle name="Обычный 9 3 2_Информ. по 8 отстающим" xfId="2045"/>
    <cellStyle name="Обычный 9 3 3" xfId="1113"/>
    <cellStyle name="Обычный 9 3_Информ. по 8 отстающим" xfId="2020"/>
    <cellStyle name="Обычный 9 4" xfId="388"/>
    <cellStyle name="Обычный 9 4 2" xfId="802"/>
    <cellStyle name="Обычный 9 4 2 2" xfId="1717"/>
    <cellStyle name="Обычный 9 4 2_Информ. по 8 отстающим" xfId="2323"/>
    <cellStyle name="Обычный 9 4 3" xfId="1308"/>
    <cellStyle name="Обычный 9 4_Информ. по 8 отстающим" xfId="1934"/>
    <cellStyle name="Обычный 9 5" xfId="615"/>
    <cellStyle name="Обычный 9 5 2" xfId="1530"/>
    <cellStyle name="Обычный 9 5_Информ. по 8 отстающим" xfId="2249"/>
    <cellStyle name="Обычный 9 6" xfId="1067"/>
    <cellStyle name="Обычный 9_Информ. по 8 отстающим" xfId="2010"/>
    <cellStyle name="Обычный_Лист1_1" xfId="79"/>
    <cellStyle name="Обычный_Лист1_3" xfId="80"/>
    <cellStyle name="Обычный_Лист1_4" xfId="81"/>
    <cellStyle name="Плохой" xfId="82" builtinId="27" customBuiltin="1"/>
    <cellStyle name="Плохой 2" xfId="83"/>
    <cellStyle name="Плохой 2 2" xfId="196"/>
    <cellStyle name="Плохой 2 3" xfId="270"/>
    <cellStyle name="Пояснение" xfId="84" builtinId="53" customBuiltin="1"/>
    <cellStyle name="Пояснение 2" xfId="85"/>
    <cellStyle name="Пояснение 2 2" xfId="215"/>
    <cellStyle name="Пояснение 2 3" xfId="271"/>
    <cellStyle name="Примечание 10" xfId="510"/>
    <cellStyle name="Примечание 10 2" xfId="920"/>
    <cellStyle name="Примечание 10 2 2" xfId="1830"/>
    <cellStyle name="Примечание 10 3" xfId="1426"/>
    <cellStyle name="Примечание 11" xfId="524"/>
    <cellStyle name="Примечание 11 2" xfId="934"/>
    <cellStyle name="Примечание 11 2 2" xfId="1844"/>
    <cellStyle name="Примечание 11 3" xfId="1440"/>
    <cellStyle name="Примечание 12" xfId="538"/>
    <cellStyle name="Примечание 12 2" xfId="948"/>
    <cellStyle name="Примечание 12 2 2" xfId="1858"/>
    <cellStyle name="Примечание 12 3" xfId="1454"/>
    <cellStyle name="Примечание 13" xfId="552"/>
    <cellStyle name="Примечание 13 2" xfId="962"/>
    <cellStyle name="Примечание 13 2 2" xfId="1872"/>
    <cellStyle name="Примечание 13 3" xfId="1468"/>
    <cellStyle name="Примечание 14" xfId="566"/>
    <cellStyle name="Примечание 14 2" xfId="976"/>
    <cellStyle name="Примечание 14 2 2" xfId="1886"/>
    <cellStyle name="Примечание 14 3" xfId="1482"/>
    <cellStyle name="Примечание 15" xfId="580"/>
    <cellStyle name="Примечание 15 2" xfId="1496"/>
    <cellStyle name="Примечание 16" xfId="2543"/>
    <cellStyle name="Примечание 2" xfId="86"/>
    <cellStyle name="Примечание 2 10" xfId="1159"/>
    <cellStyle name="Примечание 2 2" xfId="201"/>
    <cellStyle name="Примечание 2 2 2" xfId="417"/>
    <cellStyle name="Примечание 2 2 2 2" xfId="831"/>
    <cellStyle name="Примечание 2 2 2_Информ. по 8 отстающим" xfId="2240"/>
    <cellStyle name="Примечание 2 2 3" xfId="368"/>
    <cellStyle name="Примечание 2 2 3 2" xfId="782"/>
    <cellStyle name="Примечание 2 2 3_Информ. по 8 отстающим" xfId="2295"/>
    <cellStyle name="Примечание 2 2 4" xfId="366"/>
    <cellStyle name="Примечание 2 2_Информ. по 8 отстающим" xfId="2072"/>
    <cellStyle name="Примечание 2 3" xfId="272"/>
    <cellStyle name="Примечание 2 3 2" xfId="423"/>
    <cellStyle name="Примечание 2 3 2 2" xfId="836"/>
    <cellStyle name="Примечание 2 3 2 2 2" xfId="1750"/>
    <cellStyle name="Примечание 2 3 2 3" xfId="1342"/>
    <cellStyle name="Примечание 2 3 3" xfId="691"/>
    <cellStyle name="Примечание 2 3 3 2" xfId="1606"/>
    <cellStyle name="Примечание 2 3 4" xfId="1194"/>
    <cellStyle name="Примечание 2 4" xfId="140"/>
    <cellStyle name="Примечание 2 4 2" xfId="643"/>
    <cellStyle name="Примечание 2 4 2 2" xfId="1558"/>
    <cellStyle name="Примечание 2 4 3" xfId="1095"/>
    <cellStyle name="Примечание 2 5" xfId="370"/>
    <cellStyle name="Примечание 2 5 2" xfId="784"/>
    <cellStyle name="Примечание 2 5 2 2" xfId="1699"/>
    <cellStyle name="Примечание 2 5 3" xfId="1290"/>
    <cellStyle name="Примечание 2 6" xfId="596"/>
    <cellStyle name="Примечание 2 6 2" xfId="1512"/>
    <cellStyle name="Примечание 2 7" xfId="991"/>
    <cellStyle name="Примечание 2 7 2" xfId="1909"/>
    <cellStyle name="Примечание 2 8" xfId="1044"/>
    <cellStyle name="Примечание 2 9" xfId="1030"/>
    <cellStyle name="Примечание 3" xfId="87"/>
    <cellStyle name="Примечание 4" xfId="99"/>
    <cellStyle name="Примечание 4 2" xfId="281"/>
    <cellStyle name="Примечание 4 2 2" xfId="428"/>
    <cellStyle name="Примечание 4 2 2 2" xfId="841"/>
    <cellStyle name="Примечание 4 2 2 2 2" xfId="1755"/>
    <cellStyle name="Примечание 4 2 2 3" xfId="1347"/>
    <cellStyle name="Примечание 4 2 3" xfId="696"/>
    <cellStyle name="Примечание 4 2 3 2" xfId="1611"/>
    <cellStyle name="Примечание 4 2 4" xfId="1202"/>
    <cellStyle name="Примечание 4 3" xfId="145"/>
    <cellStyle name="Примечание 4 3 2" xfId="648"/>
    <cellStyle name="Примечание 4 3 2 2" xfId="1563"/>
    <cellStyle name="Примечание 4 3 3" xfId="1100"/>
    <cellStyle name="Примечание 4 4" xfId="375"/>
    <cellStyle name="Примечание 4 4 2" xfId="789"/>
    <cellStyle name="Примечание 4 4 2 2" xfId="1704"/>
    <cellStyle name="Примечание 4 4 3" xfId="1295"/>
    <cellStyle name="Примечание 4 5" xfId="602"/>
    <cellStyle name="Примечание 4 5 2" xfId="1517"/>
    <cellStyle name="Примечание 4 6" xfId="1054"/>
    <cellStyle name="Примечание 5" xfId="113"/>
    <cellStyle name="Примечание 5 2" xfId="295"/>
    <cellStyle name="Примечание 5 2 2" xfId="442"/>
    <cellStyle name="Примечание 5 2 2 2" xfId="855"/>
    <cellStyle name="Примечание 5 2 2 2 2" xfId="1769"/>
    <cellStyle name="Примечание 5 2 2 3" xfId="1361"/>
    <cellStyle name="Примечание 5 2 3" xfId="710"/>
    <cellStyle name="Примечание 5 2 3 2" xfId="1625"/>
    <cellStyle name="Примечание 5 2 4" xfId="1216"/>
    <cellStyle name="Примечание 5 3" xfId="159"/>
    <cellStyle name="Примечание 5 3 2" xfId="662"/>
    <cellStyle name="Примечание 5 3 2 2" xfId="1577"/>
    <cellStyle name="Примечание 5 3 3" xfId="1114"/>
    <cellStyle name="Примечание 5 4" xfId="389"/>
    <cellStyle name="Примечание 5 4 2" xfId="803"/>
    <cellStyle name="Примечание 5 4 2 2" xfId="1718"/>
    <cellStyle name="Примечание 5 4 3" xfId="1309"/>
    <cellStyle name="Примечание 5 5" xfId="616"/>
    <cellStyle name="Примечание 5 5 2" xfId="1531"/>
    <cellStyle name="Примечание 5 6" xfId="1068"/>
    <cellStyle name="Примечание 6" xfId="186"/>
    <cellStyle name="Примечание 6 2" xfId="404"/>
    <cellStyle name="Примечание 6 2 2" xfId="818"/>
    <cellStyle name="Примечание 6 2 2 2" xfId="1733"/>
    <cellStyle name="Примечание 6 2 3" xfId="1324"/>
    <cellStyle name="Примечание 6 3" xfId="676"/>
    <cellStyle name="Примечание 6 3 2" xfId="1591"/>
    <cellStyle name="Примечание 6 4" xfId="1138"/>
    <cellStyle name="Примечание 7" xfId="309"/>
    <cellStyle name="Примечание 7 2" xfId="456"/>
    <cellStyle name="Примечание 7 2 2" xfId="869"/>
    <cellStyle name="Примечание 7 2 2 2" xfId="1783"/>
    <cellStyle name="Примечание 7 2 3" xfId="1375"/>
    <cellStyle name="Примечание 7 3" xfId="724"/>
    <cellStyle name="Примечание 7 3 2" xfId="1639"/>
    <cellStyle name="Примечание 7 4" xfId="1230"/>
    <cellStyle name="Примечание 8" xfId="323"/>
    <cellStyle name="Примечание 8 2" xfId="470"/>
    <cellStyle name="Примечание 8 2 2" xfId="883"/>
    <cellStyle name="Примечание 8 2 2 2" xfId="1797"/>
    <cellStyle name="Примечание 8 2 3" xfId="1389"/>
    <cellStyle name="Примечание 8 3" xfId="738"/>
    <cellStyle name="Примечание 8 3 2" xfId="1653"/>
    <cellStyle name="Примечание 8 4" xfId="1244"/>
    <cellStyle name="Примечание 9" xfId="337"/>
    <cellStyle name="Примечание 9 2" xfId="484"/>
    <cellStyle name="Примечание 9 2 2" xfId="897"/>
    <cellStyle name="Примечание 9 2 2 2" xfId="1811"/>
    <cellStyle name="Примечание 9 2 3" xfId="1403"/>
    <cellStyle name="Примечание 9 3" xfId="752"/>
    <cellStyle name="Примечание 9 3 2" xfId="1667"/>
    <cellStyle name="Примечание 9 4" xfId="1258"/>
    <cellStyle name="Процентный" xfId="95" builtinId="5"/>
    <cellStyle name="Процентный 2" xfId="277"/>
    <cellStyle name="Процентный 3" xfId="598"/>
    <cellStyle name="Процентный 4" xfId="990"/>
    <cellStyle name="Связанная ячейка" xfId="88" builtinId="24" customBuiltin="1"/>
    <cellStyle name="Связанная ячейка 2" xfId="89"/>
    <cellStyle name="Связанная ячейка 2 2" xfId="222"/>
    <cellStyle name="Связанная ячейка 2 3" xfId="273"/>
    <cellStyle name="Текст предупреждения" xfId="90" builtinId="11" customBuiltin="1"/>
    <cellStyle name="Текст предупреждения 2" xfId="91"/>
    <cellStyle name="Текст предупреждения 2 2" xfId="219"/>
    <cellStyle name="Текст предупреждения 2 3" xfId="274"/>
    <cellStyle name="Хороший" xfId="92" builtinId="26" customBuiltin="1"/>
    <cellStyle name="Хороший 2" xfId="93"/>
    <cellStyle name="Хороший 2 2" xfId="227"/>
    <cellStyle name="Хороший 2 3" xfId="275"/>
  </cellStyles>
  <dxfs count="16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Medium9"/>
  <colors>
    <mruColors>
      <color rgb="FFFFFFCC"/>
      <color rgb="FFFFCCFF"/>
      <color rgb="FFFF99FF"/>
      <color rgb="FFFF6699"/>
      <color rgb="FFFF66FF"/>
      <color rgb="FFFF99CC"/>
      <color rgb="FF33CCFF"/>
      <color rgb="FF66FFFF"/>
      <color rgb="FFFFFF99"/>
      <color rgb="FFFF33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gradFill rotWithShape="1">
          <a:gsLst>
            <a:gs pos="0">
              <a:srgbClr val="4F81BD">
                <a:shade val="51000"/>
                <a:satMod val="130000"/>
              </a:srgbClr>
            </a:gs>
            <a:gs pos="80000">
              <a:srgbClr val="4F81BD">
                <a:shade val="93000"/>
                <a:satMod val="130000"/>
              </a:srgbClr>
            </a:gs>
            <a:gs pos="100000">
              <a:srgbClr val="4F81BD">
                <a:shade val="94000"/>
                <a:satMod val="135000"/>
              </a:srgb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spPr>
      <a:bodyPr vertOverflow="clip" horzOverflow="clip" rtlCol="0" anchor="ctr" anchorCtr="0"/>
      <a:lstStyle>
        <a:defPPr marL="0" marR="0" indent="0" algn="ctr" defTabSz="914400" eaLnBrk="1" fontAlgn="auto" latinLnBrk="0" hangingPunct="1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kern="0" cap="none" spc="0" normalizeH="0" baseline="0" noProof="0" smtClean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defRPr>
        </a:defPPr>
      </a:lstStyle>
    </a:sp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AY148"/>
  <sheetViews>
    <sheetView tabSelected="1" zoomScale="85" zoomScaleNormal="85" zoomScaleSheetLayoutView="55" zoomScalePageLayoutView="55" workbookViewId="0">
      <pane xSplit="3" ySplit="4" topLeftCell="AB56" activePane="bottomRight" state="frozen"/>
      <selection pane="topRight" activeCell="D1" sqref="D1"/>
      <selection pane="bottomLeft" activeCell="A5" sqref="A5"/>
      <selection pane="bottomRight" activeCell="Q113" sqref="Q113"/>
    </sheetView>
  </sheetViews>
  <sheetFormatPr defaultRowHeight="15.75" x14ac:dyDescent="0.25"/>
  <cols>
    <col min="1" max="1" width="4.85546875" style="202" customWidth="1"/>
    <col min="2" max="2" width="36.42578125" style="203" customWidth="1"/>
    <col min="3" max="3" width="16.140625" style="203" customWidth="1"/>
    <col min="4" max="4" width="11.140625" style="201" customWidth="1"/>
    <col min="5" max="5" width="10.7109375" style="201" customWidth="1"/>
    <col min="6" max="6" width="5.140625" style="204" customWidth="1"/>
    <col min="7" max="7" width="11.140625" style="201" customWidth="1"/>
    <col min="8" max="8" width="10.140625" style="201" customWidth="1"/>
    <col min="9" max="9" width="4.85546875" style="205" customWidth="1"/>
    <col min="10" max="10" width="10.85546875" style="201" customWidth="1"/>
    <col min="11" max="11" width="8.85546875" style="201" customWidth="1"/>
    <col min="12" max="12" width="4.7109375" style="200" customWidth="1"/>
    <col min="13" max="13" width="9.85546875" style="201" customWidth="1"/>
    <col min="14" max="14" width="11" style="201" customWidth="1"/>
    <col min="15" max="15" width="5" style="205" customWidth="1"/>
    <col min="16" max="16" width="8.140625" style="201" customWidth="1"/>
    <col min="17" max="17" width="5" style="200" customWidth="1"/>
    <col min="18" max="18" width="9.140625" style="205" customWidth="1"/>
    <col min="19" max="19" width="13.5703125" style="201" customWidth="1"/>
    <col min="20" max="20" width="4.7109375" style="200" customWidth="1"/>
    <col min="21" max="21" width="14.28515625" style="206" customWidth="1"/>
    <col min="22" max="22" width="4.5703125" style="200" customWidth="1"/>
    <col min="23" max="23" width="10.85546875" style="202" customWidth="1"/>
    <col min="24" max="24" width="7.85546875" style="200" customWidth="1"/>
    <col min="25" max="25" width="10.28515625" style="202" customWidth="1"/>
    <col min="26" max="26" width="4.85546875" style="200" customWidth="1"/>
    <col min="27" max="27" width="14" style="201" customWidth="1"/>
    <col min="28" max="28" width="4.28515625" style="200" customWidth="1"/>
    <col min="29" max="29" width="10.28515625" style="200" customWidth="1"/>
    <col min="30" max="31" width="11.7109375" style="202" customWidth="1"/>
    <col min="32" max="32" width="5" style="200" customWidth="1"/>
    <col min="33" max="33" width="11.5703125" style="202" customWidth="1"/>
    <col min="34" max="34" width="12" style="202" customWidth="1"/>
    <col min="35" max="35" width="5" style="200" customWidth="1"/>
    <col min="36" max="36" width="11.85546875" style="202" customWidth="1"/>
    <col min="37" max="37" width="11.5703125" style="202" customWidth="1"/>
    <col min="38" max="38" width="5" style="200" customWidth="1"/>
    <col min="39" max="39" width="9.7109375" style="200" customWidth="1"/>
    <col min="40" max="40" width="9.7109375" style="202" customWidth="1"/>
    <col min="41" max="42" width="11" style="202" customWidth="1"/>
    <col min="43" max="43" width="12.7109375" style="202" customWidth="1"/>
    <col min="44" max="44" width="11" style="202" customWidth="1"/>
    <col min="45" max="45" width="13.42578125" style="202" customWidth="1"/>
    <col min="46" max="46" width="9.7109375" style="200" customWidth="1"/>
    <col min="47" max="47" width="13.5703125" style="200" customWidth="1"/>
    <col min="48" max="48" width="18.85546875" style="200" customWidth="1"/>
    <col min="49" max="49" width="23.5703125" style="207" hidden="1" customWidth="1"/>
    <col min="50" max="50" width="15" style="247" customWidth="1"/>
    <col min="51" max="16384" width="9.140625" style="202"/>
  </cols>
  <sheetData>
    <row r="1" spans="1:51" s="145" customFormat="1" ht="29.25" customHeight="1" x14ac:dyDescent="0.25">
      <c r="A1" s="235"/>
      <c r="B1" s="236"/>
      <c r="C1" s="236"/>
      <c r="D1" s="280" t="s">
        <v>267</v>
      </c>
      <c r="E1" s="281"/>
      <c r="F1" s="281"/>
      <c r="G1" s="281"/>
      <c r="H1" s="281"/>
      <c r="I1" s="281"/>
      <c r="J1" s="281"/>
      <c r="K1" s="281"/>
      <c r="L1" s="281"/>
      <c r="M1" s="281"/>
      <c r="N1" s="281"/>
      <c r="O1" s="281"/>
      <c r="P1" s="281"/>
      <c r="Q1" s="281"/>
      <c r="R1" s="281"/>
      <c r="S1" s="281"/>
      <c r="T1" s="281"/>
      <c r="U1" s="281"/>
      <c r="V1" s="281"/>
      <c r="W1" s="281"/>
      <c r="X1" s="281"/>
      <c r="Y1" s="281"/>
      <c r="Z1" s="281"/>
      <c r="AA1" s="281"/>
      <c r="AB1" s="281"/>
      <c r="AC1" s="281"/>
      <c r="AD1" s="281"/>
      <c r="AE1" s="281"/>
      <c r="AF1" s="281"/>
      <c r="AG1" s="281"/>
      <c r="AH1" s="281"/>
      <c r="AI1" s="281"/>
      <c r="AJ1" s="281"/>
      <c r="AK1" s="281"/>
      <c r="AL1" s="281"/>
      <c r="AM1" s="281"/>
      <c r="AN1" s="281"/>
      <c r="AO1" s="281"/>
      <c r="AP1" s="281"/>
      <c r="AQ1" s="281"/>
      <c r="AR1" s="281"/>
      <c r="AS1" s="281"/>
      <c r="AT1" s="281"/>
      <c r="AU1" s="281"/>
      <c r="AV1" s="237"/>
      <c r="AW1" s="238"/>
      <c r="AX1" s="93"/>
    </row>
    <row r="2" spans="1:51" s="145" customFormat="1" ht="21.75" customHeight="1" x14ac:dyDescent="0.25">
      <c r="A2" s="239"/>
      <c r="B2" s="240"/>
      <c r="C2" s="240"/>
      <c r="D2" s="282" t="s">
        <v>268</v>
      </c>
      <c r="E2" s="283"/>
      <c r="F2" s="283"/>
      <c r="G2" s="283"/>
      <c r="H2" s="283"/>
      <c r="I2" s="283"/>
      <c r="J2" s="283"/>
      <c r="K2" s="283"/>
      <c r="L2" s="283"/>
      <c r="M2" s="283"/>
      <c r="N2" s="283"/>
      <c r="O2" s="283"/>
      <c r="P2" s="283"/>
      <c r="Q2" s="283"/>
      <c r="R2" s="283"/>
      <c r="S2" s="283"/>
      <c r="T2" s="283"/>
      <c r="U2" s="283"/>
      <c r="V2" s="283"/>
      <c r="W2" s="283"/>
      <c r="X2" s="283"/>
      <c r="Y2" s="283"/>
      <c r="Z2" s="283"/>
      <c r="AA2" s="283"/>
      <c r="AB2" s="283"/>
      <c r="AC2" s="283"/>
      <c r="AD2" s="283"/>
      <c r="AE2" s="283"/>
      <c r="AF2" s="283"/>
      <c r="AG2" s="283"/>
      <c r="AH2" s="283"/>
      <c r="AI2" s="283"/>
      <c r="AJ2" s="283"/>
      <c r="AK2" s="283"/>
      <c r="AL2" s="283"/>
      <c r="AM2" s="283"/>
      <c r="AN2" s="283"/>
      <c r="AO2" s="283"/>
      <c r="AP2" s="283"/>
      <c r="AQ2" s="283"/>
      <c r="AR2" s="283"/>
      <c r="AS2" s="283"/>
      <c r="AT2" s="283"/>
      <c r="AU2" s="283"/>
      <c r="AV2" s="241"/>
      <c r="AW2" s="242"/>
      <c r="AX2" s="93"/>
    </row>
    <row r="3" spans="1:51" s="182" customFormat="1" ht="54" customHeight="1" x14ac:dyDescent="0.25">
      <c r="A3" s="208"/>
      <c r="B3" s="143" t="s">
        <v>230</v>
      </c>
      <c r="C3" s="144" t="s">
        <v>231</v>
      </c>
      <c r="D3" s="284" t="s">
        <v>114</v>
      </c>
      <c r="E3" s="285"/>
      <c r="F3" s="285"/>
      <c r="G3" s="285"/>
      <c r="H3" s="285"/>
      <c r="I3" s="285"/>
      <c r="J3" s="285"/>
      <c r="K3" s="285"/>
      <c r="L3" s="285"/>
      <c r="M3" s="285"/>
      <c r="N3" s="285"/>
      <c r="O3" s="285"/>
      <c r="P3" s="285"/>
      <c r="Q3" s="285"/>
      <c r="R3" s="286"/>
      <c r="S3" s="287" t="s">
        <v>124</v>
      </c>
      <c r="T3" s="288"/>
      <c r="U3" s="288"/>
      <c r="V3" s="288"/>
      <c r="W3" s="288"/>
      <c r="X3" s="288"/>
      <c r="Y3" s="288"/>
      <c r="Z3" s="288"/>
      <c r="AA3" s="288"/>
      <c r="AB3" s="288"/>
      <c r="AC3" s="289"/>
      <c r="AD3" s="290" t="s">
        <v>115</v>
      </c>
      <c r="AE3" s="291"/>
      <c r="AF3" s="291"/>
      <c r="AG3" s="291"/>
      <c r="AH3" s="291"/>
      <c r="AI3" s="291"/>
      <c r="AJ3" s="291"/>
      <c r="AK3" s="291"/>
      <c r="AL3" s="291"/>
      <c r="AM3" s="292"/>
      <c r="AN3" s="293" t="s">
        <v>219</v>
      </c>
      <c r="AO3" s="294"/>
      <c r="AP3" s="294"/>
      <c r="AQ3" s="294"/>
      <c r="AR3" s="294"/>
      <c r="AS3" s="294"/>
      <c r="AT3" s="209"/>
      <c r="AU3" s="210"/>
      <c r="AV3" s="211"/>
      <c r="AW3" s="212"/>
      <c r="AX3" s="93"/>
    </row>
    <row r="4" spans="1:51" s="161" customFormat="1" ht="138" customHeight="1" x14ac:dyDescent="0.25">
      <c r="A4" s="146"/>
      <c r="B4" s="147"/>
      <c r="C4" s="148"/>
      <c r="D4" s="149" t="s">
        <v>119</v>
      </c>
      <c r="E4" s="150" t="s">
        <v>108</v>
      </c>
      <c r="F4" s="151" t="s">
        <v>6</v>
      </c>
      <c r="G4" s="150" t="s">
        <v>120</v>
      </c>
      <c r="H4" s="150" t="s">
        <v>107</v>
      </c>
      <c r="I4" s="151" t="s">
        <v>6</v>
      </c>
      <c r="J4" s="150" t="s">
        <v>121</v>
      </c>
      <c r="K4" s="150" t="s">
        <v>5</v>
      </c>
      <c r="L4" s="151" t="s">
        <v>6</v>
      </c>
      <c r="M4" s="150" t="s">
        <v>9</v>
      </c>
      <c r="N4" s="150" t="s">
        <v>0</v>
      </c>
      <c r="O4" s="151" t="s">
        <v>4</v>
      </c>
      <c r="P4" s="150" t="s">
        <v>1</v>
      </c>
      <c r="Q4" s="151" t="s">
        <v>6</v>
      </c>
      <c r="R4" s="152" t="s">
        <v>256</v>
      </c>
      <c r="S4" s="153" t="s">
        <v>3</v>
      </c>
      <c r="T4" s="154" t="s">
        <v>4</v>
      </c>
      <c r="U4" s="155" t="s">
        <v>2</v>
      </c>
      <c r="V4" s="154" t="s">
        <v>4</v>
      </c>
      <c r="W4" s="153" t="s">
        <v>7</v>
      </c>
      <c r="X4" s="154" t="s">
        <v>6</v>
      </c>
      <c r="Y4" s="253" t="s">
        <v>106</v>
      </c>
      <c r="Z4" s="154" t="s">
        <v>6</v>
      </c>
      <c r="AA4" s="153" t="s">
        <v>118</v>
      </c>
      <c r="AB4" s="154" t="s">
        <v>4</v>
      </c>
      <c r="AC4" s="251" t="s">
        <v>257</v>
      </c>
      <c r="AD4" s="156" t="s">
        <v>260</v>
      </c>
      <c r="AE4" s="156" t="s">
        <v>103</v>
      </c>
      <c r="AF4" s="157" t="s">
        <v>4</v>
      </c>
      <c r="AG4" s="156" t="s">
        <v>261</v>
      </c>
      <c r="AH4" s="156" t="s">
        <v>104</v>
      </c>
      <c r="AI4" s="157" t="s">
        <v>4</v>
      </c>
      <c r="AJ4" s="156" t="s">
        <v>117</v>
      </c>
      <c r="AK4" s="156" t="s">
        <v>105</v>
      </c>
      <c r="AL4" s="157" t="s">
        <v>6</v>
      </c>
      <c r="AM4" s="158" t="s">
        <v>258</v>
      </c>
      <c r="AN4" s="159" t="s">
        <v>220</v>
      </c>
      <c r="AO4" s="159" t="s">
        <v>221</v>
      </c>
      <c r="AP4" s="159" t="s">
        <v>222</v>
      </c>
      <c r="AQ4" s="159" t="s">
        <v>254</v>
      </c>
      <c r="AR4" s="159" t="s">
        <v>244</v>
      </c>
      <c r="AS4" s="159" t="s">
        <v>245</v>
      </c>
      <c r="AT4" s="243" t="s">
        <v>113</v>
      </c>
      <c r="AU4" s="252" t="s">
        <v>259</v>
      </c>
      <c r="AV4" s="213" t="s">
        <v>110</v>
      </c>
      <c r="AW4" s="160"/>
      <c r="AX4" s="244"/>
    </row>
    <row r="5" spans="1:51" s="183" customFormat="1" ht="15" customHeight="1" x14ac:dyDescent="0.25">
      <c r="A5" s="214">
        <v>1</v>
      </c>
      <c r="B5" s="139" t="s">
        <v>235</v>
      </c>
      <c r="C5" s="139" t="s">
        <v>236</v>
      </c>
      <c r="D5" s="162">
        <v>74</v>
      </c>
      <c r="E5" s="262">
        <v>73</v>
      </c>
      <c r="F5" s="163">
        <v>1</v>
      </c>
      <c r="G5" s="162">
        <v>1285</v>
      </c>
      <c r="H5" s="263">
        <v>1287</v>
      </c>
      <c r="I5" s="164">
        <v>1</v>
      </c>
      <c r="J5" s="162">
        <v>44</v>
      </c>
      <c r="K5" s="264">
        <v>44</v>
      </c>
      <c r="L5" s="165">
        <v>1</v>
      </c>
      <c r="M5" s="265">
        <v>2186</v>
      </c>
      <c r="N5" s="266">
        <v>100</v>
      </c>
      <c r="O5" s="166">
        <v>2</v>
      </c>
      <c r="P5" s="267">
        <v>750</v>
      </c>
      <c r="Q5" s="166">
        <v>1</v>
      </c>
      <c r="R5" s="167">
        <v>6</v>
      </c>
      <c r="S5" s="272">
        <v>98</v>
      </c>
      <c r="T5" s="168">
        <v>2</v>
      </c>
      <c r="U5" s="273">
        <v>98</v>
      </c>
      <c r="V5" s="169">
        <v>2</v>
      </c>
      <c r="W5" s="270">
        <v>72872</v>
      </c>
      <c r="X5" s="168">
        <v>1</v>
      </c>
      <c r="Y5" s="271">
        <v>21631</v>
      </c>
      <c r="Z5" s="170">
        <v>1</v>
      </c>
      <c r="AA5" s="269">
        <v>100</v>
      </c>
      <c r="AB5" s="169">
        <v>2</v>
      </c>
      <c r="AC5" s="171">
        <v>8</v>
      </c>
      <c r="AD5" s="274">
        <v>31345</v>
      </c>
      <c r="AE5" s="172">
        <v>14</v>
      </c>
      <c r="AF5" s="173">
        <v>2</v>
      </c>
      <c r="AG5" s="275">
        <v>23406</v>
      </c>
      <c r="AH5" s="174">
        <v>18</v>
      </c>
      <c r="AI5" s="175">
        <v>2</v>
      </c>
      <c r="AJ5" s="276">
        <v>5379</v>
      </c>
      <c r="AK5" s="174">
        <v>74</v>
      </c>
      <c r="AL5" s="176">
        <v>1</v>
      </c>
      <c r="AM5" s="177">
        <v>5</v>
      </c>
      <c r="AN5" s="178">
        <v>2</v>
      </c>
      <c r="AO5" s="179">
        <v>1</v>
      </c>
      <c r="AP5" s="179">
        <v>1</v>
      </c>
      <c r="AQ5" s="179">
        <v>1</v>
      </c>
      <c r="AR5" s="179">
        <v>1</v>
      </c>
      <c r="AS5" s="179">
        <v>2</v>
      </c>
      <c r="AT5" s="177">
        <v>8</v>
      </c>
      <c r="AU5" s="180">
        <v>27</v>
      </c>
      <c r="AV5" s="181">
        <v>1</v>
      </c>
      <c r="AW5" s="139" t="s">
        <v>235</v>
      </c>
      <c r="AX5" s="246" t="s">
        <v>127</v>
      </c>
      <c r="AY5" s="182"/>
    </row>
    <row r="6" spans="1:51" s="183" customFormat="1" ht="15" customHeight="1" x14ac:dyDescent="0.25">
      <c r="A6" s="214">
        <v>2</v>
      </c>
      <c r="B6" s="140" t="s">
        <v>248</v>
      </c>
      <c r="C6" s="140" t="s">
        <v>233</v>
      </c>
      <c r="D6" s="162">
        <v>56</v>
      </c>
      <c r="E6" s="262">
        <v>56</v>
      </c>
      <c r="F6" s="163">
        <v>1</v>
      </c>
      <c r="G6" s="162">
        <v>941</v>
      </c>
      <c r="H6" s="263">
        <v>939</v>
      </c>
      <c r="I6" s="164">
        <v>1</v>
      </c>
      <c r="J6" s="162">
        <v>32</v>
      </c>
      <c r="K6" s="264">
        <v>32</v>
      </c>
      <c r="L6" s="165">
        <v>1</v>
      </c>
      <c r="M6" s="265">
        <v>1505</v>
      </c>
      <c r="N6" s="266">
        <v>100</v>
      </c>
      <c r="O6" s="166">
        <v>2</v>
      </c>
      <c r="P6" s="267">
        <v>651</v>
      </c>
      <c r="Q6" s="166">
        <v>1</v>
      </c>
      <c r="R6" s="167">
        <v>6</v>
      </c>
      <c r="S6" s="272">
        <v>97</v>
      </c>
      <c r="T6" s="168">
        <v>2</v>
      </c>
      <c r="U6" s="273">
        <v>99</v>
      </c>
      <c r="V6" s="169">
        <v>2</v>
      </c>
      <c r="W6" s="270">
        <v>52523</v>
      </c>
      <c r="X6" s="168">
        <v>1</v>
      </c>
      <c r="Y6" s="271">
        <v>14958</v>
      </c>
      <c r="Z6" s="170">
        <v>1</v>
      </c>
      <c r="AA6" s="269">
        <v>100</v>
      </c>
      <c r="AB6" s="169">
        <v>2</v>
      </c>
      <c r="AC6" s="171">
        <v>8</v>
      </c>
      <c r="AD6" s="274">
        <v>21599</v>
      </c>
      <c r="AE6" s="172">
        <v>14</v>
      </c>
      <c r="AF6" s="173">
        <v>2</v>
      </c>
      <c r="AG6" s="275">
        <v>17941</v>
      </c>
      <c r="AH6" s="174">
        <v>19</v>
      </c>
      <c r="AI6" s="175">
        <v>2</v>
      </c>
      <c r="AJ6" s="276">
        <v>3071</v>
      </c>
      <c r="AK6" s="174">
        <v>55</v>
      </c>
      <c r="AL6" s="176">
        <v>1</v>
      </c>
      <c r="AM6" s="177">
        <v>5</v>
      </c>
      <c r="AN6" s="178">
        <v>2</v>
      </c>
      <c r="AO6" s="179">
        <v>1</v>
      </c>
      <c r="AP6" s="179">
        <v>1</v>
      </c>
      <c r="AQ6" s="179">
        <v>1</v>
      </c>
      <c r="AR6" s="179">
        <v>1</v>
      </c>
      <c r="AS6" s="179">
        <v>2</v>
      </c>
      <c r="AT6" s="177">
        <v>8</v>
      </c>
      <c r="AU6" s="180">
        <v>27</v>
      </c>
      <c r="AV6" s="181">
        <v>1</v>
      </c>
      <c r="AW6" s="140" t="s">
        <v>17</v>
      </c>
      <c r="AX6" s="245" t="s">
        <v>130</v>
      </c>
      <c r="AY6" s="182"/>
    </row>
    <row r="7" spans="1:51" s="182" customFormat="1" ht="15" customHeight="1" x14ac:dyDescent="0.25">
      <c r="A7" s="214">
        <v>3</v>
      </c>
      <c r="B7" s="140" t="s">
        <v>23</v>
      </c>
      <c r="C7" s="140" t="s">
        <v>238</v>
      </c>
      <c r="D7" s="162">
        <v>82</v>
      </c>
      <c r="E7" s="262">
        <v>85</v>
      </c>
      <c r="F7" s="163">
        <v>1</v>
      </c>
      <c r="G7" s="162">
        <v>1673</v>
      </c>
      <c r="H7" s="263">
        <v>1671</v>
      </c>
      <c r="I7" s="164">
        <v>1</v>
      </c>
      <c r="J7" s="162">
        <v>52</v>
      </c>
      <c r="K7" s="264">
        <v>52</v>
      </c>
      <c r="L7" s="165">
        <v>1</v>
      </c>
      <c r="M7" s="265">
        <v>2593</v>
      </c>
      <c r="N7" s="266">
        <v>100</v>
      </c>
      <c r="O7" s="166">
        <v>2</v>
      </c>
      <c r="P7" s="267">
        <v>900</v>
      </c>
      <c r="Q7" s="166">
        <v>1</v>
      </c>
      <c r="R7" s="167">
        <v>6</v>
      </c>
      <c r="S7" s="272">
        <v>99</v>
      </c>
      <c r="T7" s="168">
        <v>2</v>
      </c>
      <c r="U7" s="273">
        <v>99</v>
      </c>
      <c r="V7" s="169">
        <v>2</v>
      </c>
      <c r="W7" s="270">
        <v>81648</v>
      </c>
      <c r="X7" s="168">
        <v>1</v>
      </c>
      <c r="Y7" s="271">
        <v>20232</v>
      </c>
      <c r="Z7" s="170">
        <v>1</v>
      </c>
      <c r="AA7" s="269">
        <v>100</v>
      </c>
      <c r="AB7" s="169">
        <v>2</v>
      </c>
      <c r="AC7" s="171">
        <v>8</v>
      </c>
      <c r="AD7" s="274">
        <v>20553</v>
      </c>
      <c r="AE7" s="172">
        <v>8</v>
      </c>
      <c r="AF7" s="173">
        <v>2</v>
      </c>
      <c r="AG7" s="275">
        <v>22356</v>
      </c>
      <c r="AH7" s="174">
        <v>13</v>
      </c>
      <c r="AI7" s="175">
        <v>2</v>
      </c>
      <c r="AJ7" s="276">
        <v>4882</v>
      </c>
      <c r="AK7" s="174">
        <v>57</v>
      </c>
      <c r="AL7" s="176">
        <v>1</v>
      </c>
      <c r="AM7" s="177">
        <v>5</v>
      </c>
      <c r="AN7" s="178">
        <v>2</v>
      </c>
      <c r="AO7" s="179">
        <v>1</v>
      </c>
      <c r="AP7" s="179">
        <v>1</v>
      </c>
      <c r="AQ7" s="179">
        <v>1</v>
      </c>
      <c r="AR7" s="179">
        <v>1</v>
      </c>
      <c r="AS7" s="179">
        <v>2</v>
      </c>
      <c r="AT7" s="177">
        <v>8</v>
      </c>
      <c r="AU7" s="180">
        <v>27</v>
      </c>
      <c r="AV7" s="181">
        <v>1</v>
      </c>
      <c r="AW7" s="140" t="s">
        <v>23</v>
      </c>
      <c r="AX7" s="245" t="s">
        <v>136</v>
      </c>
      <c r="AY7" s="183"/>
    </row>
    <row r="8" spans="1:51" s="183" customFormat="1" ht="16.5" customHeight="1" x14ac:dyDescent="0.25">
      <c r="A8" s="214">
        <v>4</v>
      </c>
      <c r="B8" s="140" t="s">
        <v>28</v>
      </c>
      <c r="C8" s="140" t="s">
        <v>233</v>
      </c>
      <c r="D8" s="162">
        <v>57</v>
      </c>
      <c r="E8" s="262">
        <v>59</v>
      </c>
      <c r="F8" s="163">
        <v>1</v>
      </c>
      <c r="G8" s="162">
        <v>989</v>
      </c>
      <c r="H8" s="263">
        <v>989</v>
      </c>
      <c r="I8" s="164">
        <v>1</v>
      </c>
      <c r="J8" s="162">
        <v>34</v>
      </c>
      <c r="K8" s="264">
        <v>34</v>
      </c>
      <c r="L8" s="165">
        <v>1</v>
      </c>
      <c r="M8" s="265">
        <v>1247</v>
      </c>
      <c r="N8" s="266">
        <v>100</v>
      </c>
      <c r="O8" s="166">
        <v>2</v>
      </c>
      <c r="P8" s="267">
        <v>801</v>
      </c>
      <c r="Q8" s="166">
        <v>1</v>
      </c>
      <c r="R8" s="167">
        <v>6</v>
      </c>
      <c r="S8" s="272">
        <v>98</v>
      </c>
      <c r="T8" s="168">
        <v>2</v>
      </c>
      <c r="U8" s="273">
        <v>98</v>
      </c>
      <c r="V8" s="169">
        <v>2</v>
      </c>
      <c r="W8" s="270">
        <v>47489</v>
      </c>
      <c r="X8" s="168">
        <v>1</v>
      </c>
      <c r="Y8" s="271">
        <v>12782</v>
      </c>
      <c r="Z8" s="170">
        <v>1</v>
      </c>
      <c r="AA8" s="269">
        <v>100</v>
      </c>
      <c r="AB8" s="169">
        <v>2</v>
      </c>
      <c r="AC8" s="171">
        <v>8</v>
      </c>
      <c r="AD8" s="274">
        <v>10451</v>
      </c>
      <c r="AE8" s="172">
        <v>8</v>
      </c>
      <c r="AF8" s="173">
        <v>2</v>
      </c>
      <c r="AG8" s="275">
        <v>9565</v>
      </c>
      <c r="AH8" s="174">
        <v>10</v>
      </c>
      <c r="AI8" s="175">
        <v>2</v>
      </c>
      <c r="AJ8" s="276">
        <v>2215</v>
      </c>
      <c r="AK8" s="174">
        <v>38</v>
      </c>
      <c r="AL8" s="176">
        <v>1</v>
      </c>
      <c r="AM8" s="177">
        <v>5</v>
      </c>
      <c r="AN8" s="178">
        <v>2</v>
      </c>
      <c r="AO8" s="179">
        <v>1</v>
      </c>
      <c r="AP8" s="179">
        <v>1</v>
      </c>
      <c r="AQ8" s="179">
        <v>1</v>
      </c>
      <c r="AR8" s="179">
        <v>1</v>
      </c>
      <c r="AS8" s="179">
        <v>2</v>
      </c>
      <c r="AT8" s="177">
        <v>8</v>
      </c>
      <c r="AU8" s="180">
        <v>27</v>
      </c>
      <c r="AV8" s="181">
        <v>1</v>
      </c>
      <c r="AW8" s="140" t="s">
        <v>28</v>
      </c>
      <c r="AX8" s="245" t="s">
        <v>141</v>
      </c>
      <c r="AY8" s="182"/>
    </row>
    <row r="9" spans="1:51" s="183" customFormat="1" ht="16.5" customHeight="1" x14ac:dyDescent="0.25">
      <c r="A9" s="214">
        <v>5</v>
      </c>
      <c r="B9" s="141" t="s">
        <v>30</v>
      </c>
      <c r="C9" s="141" t="s">
        <v>234</v>
      </c>
      <c r="D9" s="162">
        <v>85</v>
      </c>
      <c r="E9" s="262">
        <v>96</v>
      </c>
      <c r="F9" s="163">
        <v>1</v>
      </c>
      <c r="G9" s="162">
        <v>2032</v>
      </c>
      <c r="H9" s="263">
        <v>2038</v>
      </c>
      <c r="I9" s="164">
        <v>1</v>
      </c>
      <c r="J9" s="162">
        <v>64</v>
      </c>
      <c r="K9" s="264">
        <v>64</v>
      </c>
      <c r="L9" s="165">
        <v>1</v>
      </c>
      <c r="M9" s="265">
        <v>2554</v>
      </c>
      <c r="N9" s="266">
        <v>99</v>
      </c>
      <c r="O9" s="166">
        <v>2</v>
      </c>
      <c r="P9" s="267">
        <v>1225</v>
      </c>
      <c r="Q9" s="166">
        <v>1</v>
      </c>
      <c r="R9" s="167">
        <v>6</v>
      </c>
      <c r="S9" s="272">
        <v>99</v>
      </c>
      <c r="T9" s="168">
        <v>2</v>
      </c>
      <c r="U9" s="273">
        <v>99</v>
      </c>
      <c r="V9" s="169">
        <v>2</v>
      </c>
      <c r="W9" s="270">
        <v>86775</v>
      </c>
      <c r="X9" s="168">
        <v>1</v>
      </c>
      <c r="Y9" s="271">
        <v>27010</v>
      </c>
      <c r="Z9" s="170">
        <v>1</v>
      </c>
      <c r="AA9" s="269">
        <v>100</v>
      </c>
      <c r="AB9" s="169">
        <v>2</v>
      </c>
      <c r="AC9" s="171">
        <v>8</v>
      </c>
      <c r="AD9" s="274">
        <v>37304</v>
      </c>
      <c r="AE9" s="172">
        <v>15</v>
      </c>
      <c r="AF9" s="173">
        <v>2</v>
      </c>
      <c r="AG9" s="275">
        <v>45037</v>
      </c>
      <c r="AH9" s="174">
        <v>22</v>
      </c>
      <c r="AI9" s="175">
        <v>2</v>
      </c>
      <c r="AJ9" s="276">
        <v>5961</v>
      </c>
      <c r="AK9" s="174">
        <v>62</v>
      </c>
      <c r="AL9" s="176">
        <v>1</v>
      </c>
      <c r="AM9" s="177">
        <v>5</v>
      </c>
      <c r="AN9" s="178">
        <v>2</v>
      </c>
      <c r="AO9" s="179">
        <v>1</v>
      </c>
      <c r="AP9" s="179">
        <v>1</v>
      </c>
      <c r="AQ9" s="179">
        <v>1</v>
      </c>
      <c r="AR9" s="179">
        <v>1</v>
      </c>
      <c r="AS9" s="179">
        <v>2</v>
      </c>
      <c r="AT9" s="177">
        <v>8</v>
      </c>
      <c r="AU9" s="180">
        <v>27</v>
      </c>
      <c r="AV9" s="181">
        <v>1</v>
      </c>
      <c r="AW9" s="141" t="s">
        <v>30</v>
      </c>
      <c r="AX9" s="245" t="s">
        <v>143</v>
      </c>
      <c r="AY9" s="182"/>
    </row>
    <row r="10" spans="1:51" s="183" customFormat="1" ht="15" customHeight="1" x14ac:dyDescent="0.25">
      <c r="A10" s="214">
        <v>6</v>
      </c>
      <c r="B10" s="140" t="s">
        <v>35</v>
      </c>
      <c r="C10" s="140" t="s">
        <v>233</v>
      </c>
      <c r="D10" s="162">
        <v>44</v>
      </c>
      <c r="E10" s="262">
        <v>44</v>
      </c>
      <c r="F10" s="163">
        <v>1</v>
      </c>
      <c r="G10" s="162">
        <v>1099</v>
      </c>
      <c r="H10" s="263">
        <v>1104</v>
      </c>
      <c r="I10" s="164">
        <v>1</v>
      </c>
      <c r="J10" s="162">
        <v>36</v>
      </c>
      <c r="K10" s="264">
        <v>36</v>
      </c>
      <c r="L10" s="165">
        <v>1</v>
      </c>
      <c r="M10" s="265">
        <v>1180</v>
      </c>
      <c r="N10" s="266">
        <v>100</v>
      </c>
      <c r="O10" s="166">
        <v>2</v>
      </c>
      <c r="P10" s="267">
        <v>1256</v>
      </c>
      <c r="Q10" s="166">
        <v>1</v>
      </c>
      <c r="R10" s="167">
        <v>6</v>
      </c>
      <c r="S10" s="272">
        <v>99</v>
      </c>
      <c r="T10" s="168">
        <v>2</v>
      </c>
      <c r="U10" s="273">
        <v>104</v>
      </c>
      <c r="V10" s="169">
        <v>2</v>
      </c>
      <c r="W10" s="270">
        <v>52740</v>
      </c>
      <c r="X10" s="168">
        <v>1</v>
      </c>
      <c r="Y10" s="271">
        <v>18386</v>
      </c>
      <c r="Z10" s="170">
        <v>1</v>
      </c>
      <c r="AA10" s="269">
        <v>100</v>
      </c>
      <c r="AB10" s="169">
        <v>2</v>
      </c>
      <c r="AC10" s="171">
        <v>8</v>
      </c>
      <c r="AD10" s="274">
        <v>14182</v>
      </c>
      <c r="AE10" s="172">
        <v>12</v>
      </c>
      <c r="AF10" s="173">
        <v>2</v>
      </c>
      <c r="AG10" s="275">
        <v>28510</v>
      </c>
      <c r="AH10" s="174">
        <v>26</v>
      </c>
      <c r="AI10" s="175">
        <v>2</v>
      </c>
      <c r="AJ10" s="276">
        <v>4479</v>
      </c>
      <c r="AK10" s="174">
        <v>102</v>
      </c>
      <c r="AL10" s="176">
        <v>1</v>
      </c>
      <c r="AM10" s="177">
        <v>5</v>
      </c>
      <c r="AN10" s="178">
        <v>2</v>
      </c>
      <c r="AO10" s="179">
        <v>1</v>
      </c>
      <c r="AP10" s="179">
        <v>1</v>
      </c>
      <c r="AQ10" s="179">
        <v>1</v>
      </c>
      <c r="AR10" s="179">
        <v>1</v>
      </c>
      <c r="AS10" s="179">
        <v>2</v>
      </c>
      <c r="AT10" s="177">
        <v>8</v>
      </c>
      <c r="AU10" s="180">
        <v>27</v>
      </c>
      <c r="AV10" s="181">
        <v>1</v>
      </c>
      <c r="AW10" s="140" t="s">
        <v>35</v>
      </c>
      <c r="AX10" s="245" t="s">
        <v>148</v>
      </c>
      <c r="AY10" s="182"/>
    </row>
    <row r="11" spans="1:51" s="183" customFormat="1" ht="15" customHeight="1" x14ac:dyDescent="0.25">
      <c r="A11" s="214">
        <v>7</v>
      </c>
      <c r="B11" s="140" t="s">
        <v>36</v>
      </c>
      <c r="C11" s="140" t="s">
        <v>238</v>
      </c>
      <c r="D11" s="162">
        <v>27</v>
      </c>
      <c r="E11" s="262">
        <v>27</v>
      </c>
      <c r="F11" s="163">
        <v>1</v>
      </c>
      <c r="G11" s="162">
        <v>656</v>
      </c>
      <c r="H11" s="263">
        <v>663</v>
      </c>
      <c r="I11" s="164">
        <v>1</v>
      </c>
      <c r="J11" s="162">
        <v>23</v>
      </c>
      <c r="K11" s="264">
        <v>23</v>
      </c>
      <c r="L11" s="165">
        <v>1</v>
      </c>
      <c r="M11" s="265">
        <v>956</v>
      </c>
      <c r="N11" s="266">
        <v>100</v>
      </c>
      <c r="O11" s="166">
        <v>2</v>
      </c>
      <c r="P11" s="267">
        <v>571</v>
      </c>
      <c r="Q11" s="166">
        <v>1</v>
      </c>
      <c r="R11" s="167">
        <v>6</v>
      </c>
      <c r="S11" s="272">
        <v>100</v>
      </c>
      <c r="T11" s="168">
        <v>2</v>
      </c>
      <c r="U11" s="273">
        <v>101</v>
      </c>
      <c r="V11" s="169">
        <v>2</v>
      </c>
      <c r="W11" s="270">
        <v>26866</v>
      </c>
      <c r="X11" s="168">
        <v>1</v>
      </c>
      <c r="Y11" s="271">
        <v>7227</v>
      </c>
      <c r="Z11" s="170">
        <v>1</v>
      </c>
      <c r="AA11" s="269">
        <v>100</v>
      </c>
      <c r="AB11" s="169">
        <v>2</v>
      </c>
      <c r="AC11" s="171">
        <v>8</v>
      </c>
      <c r="AD11" s="274">
        <v>8690</v>
      </c>
      <c r="AE11" s="172">
        <v>9</v>
      </c>
      <c r="AF11" s="173">
        <v>2</v>
      </c>
      <c r="AG11" s="275">
        <v>8476</v>
      </c>
      <c r="AH11" s="174">
        <v>13</v>
      </c>
      <c r="AI11" s="175">
        <v>2</v>
      </c>
      <c r="AJ11" s="276">
        <v>1831</v>
      </c>
      <c r="AK11" s="174">
        <v>68</v>
      </c>
      <c r="AL11" s="176">
        <v>1</v>
      </c>
      <c r="AM11" s="177">
        <v>5</v>
      </c>
      <c r="AN11" s="178">
        <v>2</v>
      </c>
      <c r="AO11" s="179">
        <v>1</v>
      </c>
      <c r="AP11" s="179">
        <v>1</v>
      </c>
      <c r="AQ11" s="179">
        <v>1</v>
      </c>
      <c r="AR11" s="179">
        <v>1</v>
      </c>
      <c r="AS11" s="179">
        <v>2</v>
      </c>
      <c r="AT11" s="177">
        <v>8</v>
      </c>
      <c r="AU11" s="180">
        <v>27</v>
      </c>
      <c r="AV11" s="181">
        <v>1</v>
      </c>
      <c r="AW11" s="140" t="s">
        <v>36</v>
      </c>
      <c r="AX11" s="246" t="s">
        <v>149</v>
      </c>
      <c r="AY11" s="182"/>
    </row>
    <row r="12" spans="1:51" s="183" customFormat="1" ht="15" customHeight="1" x14ac:dyDescent="0.25">
      <c r="A12" s="214">
        <v>8</v>
      </c>
      <c r="B12" s="142" t="s">
        <v>241</v>
      </c>
      <c r="C12" s="142" t="s">
        <v>234</v>
      </c>
      <c r="D12" s="162">
        <v>149</v>
      </c>
      <c r="E12" s="262">
        <v>160</v>
      </c>
      <c r="F12" s="163">
        <v>1</v>
      </c>
      <c r="G12" s="260">
        <v>4320</v>
      </c>
      <c r="H12" s="263">
        <v>4337</v>
      </c>
      <c r="I12" s="164">
        <v>1</v>
      </c>
      <c r="J12" s="162">
        <v>122</v>
      </c>
      <c r="K12" s="264">
        <v>122</v>
      </c>
      <c r="L12" s="165">
        <v>1</v>
      </c>
      <c r="M12" s="265">
        <v>5973</v>
      </c>
      <c r="N12" s="266">
        <v>100</v>
      </c>
      <c r="O12" s="166">
        <v>2</v>
      </c>
      <c r="P12" s="267">
        <v>1309</v>
      </c>
      <c r="Q12" s="166">
        <v>1</v>
      </c>
      <c r="R12" s="167">
        <v>6</v>
      </c>
      <c r="S12" s="272">
        <v>100</v>
      </c>
      <c r="T12" s="168">
        <v>2</v>
      </c>
      <c r="U12" s="273">
        <v>100</v>
      </c>
      <c r="V12" s="169">
        <v>2</v>
      </c>
      <c r="W12" s="270">
        <v>208975</v>
      </c>
      <c r="X12" s="168">
        <v>1</v>
      </c>
      <c r="Y12" s="271">
        <v>58071</v>
      </c>
      <c r="Z12" s="170">
        <v>1</v>
      </c>
      <c r="AA12" s="269">
        <v>100</v>
      </c>
      <c r="AB12" s="169">
        <v>2</v>
      </c>
      <c r="AC12" s="171">
        <v>8</v>
      </c>
      <c r="AD12" s="274">
        <v>68967</v>
      </c>
      <c r="AE12" s="172">
        <v>12</v>
      </c>
      <c r="AF12" s="173">
        <v>2</v>
      </c>
      <c r="AG12" s="275">
        <v>96573</v>
      </c>
      <c r="AH12" s="174">
        <v>22</v>
      </c>
      <c r="AI12" s="175">
        <v>2</v>
      </c>
      <c r="AJ12" s="276">
        <v>12818</v>
      </c>
      <c r="AK12" s="174">
        <v>80</v>
      </c>
      <c r="AL12" s="176">
        <v>1</v>
      </c>
      <c r="AM12" s="177">
        <v>5</v>
      </c>
      <c r="AN12" s="178">
        <v>2</v>
      </c>
      <c r="AO12" s="179">
        <v>1</v>
      </c>
      <c r="AP12" s="179">
        <v>1</v>
      </c>
      <c r="AQ12" s="179">
        <v>1</v>
      </c>
      <c r="AR12" s="179">
        <v>1</v>
      </c>
      <c r="AS12" s="179">
        <v>2</v>
      </c>
      <c r="AT12" s="177">
        <v>8</v>
      </c>
      <c r="AU12" s="180">
        <v>27</v>
      </c>
      <c r="AV12" s="181">
        <v>1</v>
      </c>
      <c r="AW12" s="142" t="s">
        <v>241</v>
      </c>
      <c r="AX12" s="245" t="s">
        <v>243</v>
      </c>
      <c r="AY12" s="182"/>
    </row>
    <row r="13" spans="1:51" s="183" customFormat="1" ht="15" customHeight="1" x14ac:dyDescent="0.25">
      <c r="A13" s="214">
        <v>9</v>
      </c>
      <c r="B13" s="140" t="s">
        <v>52</v>
      </c>
      <c r="C13" s="140" t="s">
        <v>233</v>
      </c>
      <c r="D13" s="162">
        <v>56</v>
      </c>
      <c r="E13" s="262">
        <v>61</v>
      </c>
      <c r="F13" s="163">
        <v>1</v>
      </c>
      <c r="G13" s="162">
        <v>1102</v>
      </c>
      <c r="H13" s="263">
        <v>1106</v>
      </c>
      <c r="I13" s="164">
        <v>1</v>
      </c>
      <c r="J13" s="162">
        <v>40</v>
      </c>
      <c r="K13" s="264">
        <v>40</v>
      </c>
      <c r="L13" s="165">
        <v>1</v>
      </c>
      <c r="M13" s="265">
        <v>1241</v>
      </c>
      <c r="N13" s="266">
        <v>100</v>
      </c>
      <c r="O13" s="166">
        <v>2</v>
      </c>
      <c r="P13" s="267">
        <v>1177</v>
      </c>
      <c r="Q13" s="166">
        <v>1</v>
      </c>
      <c r="R13" s="167">
        <v>6</v>
      </c>
      <c r="S13" s="272">
        <v>100</v>
      </c>
      <c r="T13" s="168">
        <v>2</v>
      </c>
      <c r="U13" s="273">
        <v>100</v>
      </c>
      <c r="V13" s="169">
        <v>2</v>
      </c>
      <c r="W13" s="270">
        <v>43376</v>
      </c>
      <c r="X13" s="168">
        <v>1</v>
      </c>
      <c r="Y13" s="271">
        <v>16560</v>
      </c>
      <c r="Z13" s="170">
        <v>1</v>
      </c>
      <c r="AA13" s="269">
        <v>100</v>
      </c>
      <c r="AB13" s="169">
        <v>2</v>
      </c>
      <c r="AC13" s="171">
        <v>8</v>
      </c>
      <c r="AD13" s="274">
        <v>15965</v>
      </c>
      <c r="AE13" s="172">
        <v>13</v>
      </c>
      <c r="AF13" s="173">
        <v>2</v>
      </c>
      <c r="AG13" s="275">
        <v>20763</v>
      </c>
      <c r="AH13" s="174">
        <v>19</v>
      </c>
      <c r="AI13" s="175">
        <v>2</v>
      </c>
      <c r="AJ13" s="276">
        <v>3782</v>
      </c>
      <c r="AK13" s="174">
        <v>62</v>
      </c>
      <c r="AL13" s="176">
        <v>1</v>
      </c>
      <c r="AM13" s="177">
        <v>5</v>
      </c>
      <c r="AN13" s="178">
        <v>2</v>
      </c>
      <c r="AO13" s="179">
        <v>1</v>
      </c>
      <c r="AP13" s="179">
        <v>1</v>
      </c>
      <c r="AQ13" s="179">
        <v>1</v>
      </c>
      <c r="AR13" s="179">
        <v>1</v>
      </c>
      <c r="AS13" s="179">
        <v>2</v>
      </c>
      <c r="AT13" s="177">
        <v>8</v>
      </c>
      <c r="AU13" s="180">
        <v>27</v>
      </c>
      <c r="AV13" s="181">
        <v>1</v>
      </c>
      <c r="AW13" s="140" t="s">
        <v>52</v>
      </c>
      <c r="AX13" s="245" t="s">
        <v>165</v>
      </c>
    </row>
    <row r="14" spans="1:51" s="183" customFormat="1" ht="15" customHeight="1" x14ac:dyDescent="0.25">
      <c r="A14" s="214">
        <v>10</v>
      </c>
      <c r="B14" s="140" t="s">
        <v>101</v>
      </c>
      <c r="C14" s="140" t="s">
        <v>236</v>
      </c>
      <c r="D14" s="162">
        <v>83</v>
      </c>
      <c r="E14" s="262">
        <v>90</v>
      </c>
      <c r="F14" s="163">
        <v>1</v>
      </c>
      <c r="G14" s="162">
        <v>2235</v>
      </c>
      <c r="H14" s="263">
        <v>2223</v>
      </c>
      <c r="I14" s="164">
        <v>1</v>
      </c>
      <c r="J14" s="162">
        <v>62</v>
      </c>
      <c r="K14" s="264">
        <v>62</v>
      </c>
      <c r="L14" s="165">
        <v>1</v>
      </c>
      <c r="M14" s="265">
        <v>3390</v>
      </c>
      <c r="N14" s="266">
        <v>100</v>
      </c>
      <c r="O14" s="166">
        <v>2</v>
      </c>
      <c r="P14" s="267">
        <v>405</v>
      </c>
      <c r="Q14" s="166">
        <v>1</v>
      </c>
      <c r="R14" s="167">
        <v>6</v>
      </c>
      <c r="S14" s="272">
        <v>99</v>
      </c>
      <c r="T14" s="168">
        <v>2</v>
      </c>
      <c r="U14" s="273">
        <v>98</v>
      </c>
      <c r="V14" s="169">
        <v>2</v>
      </c>
      <c r="W14" s="270">
        <v>97809</v>
      </c>
      <c r="X14" s="168">
        <v>1</v>
      </c>
      <c r="Y14" s="271">
        <v>24258</v>
      </c>
      <c r="Z14" s="170">
        <v>1</v>
      </c>
      <c r="AA14" s="269">
        <v>100</v>
      </c>
      <c r="AB14" s="169">
        <v>2</v>
      </c>
      <c r="AC14" s="171">
        <v>8</v>
      </c>
      <c r="AD14" s="274">
        <v>62899</v>
      </c>
      <c r="AE14" s="172">
        <v>19</v>
      </c>
      <c r="AF14" s="173">
        <v>2</v>
      </c>
      <c r="AG14" s="275">
        <v>31002</v>
      </c>
      <c r="AH14" s="174">
        <v>14</v>
      </c>
      <c r="AI14" s="175">
        <v>2</v>
      </c>
      <c r="AJ14" s="276">
        <v>4491</v>
      </c>
      <c r="AK14" s="174">
        <v>50</v>
      </c>
      <c r="AL14" s="176">
        <v>1</v>
      </c>
      <c r="AM14" s="177">
        <v>5</v>
      </c>
      <c r="AN14" s="178">
        <v>2</v>
      </c>
      <c r="AO14" s="179">
        <v>1</v>
      </c>
      <c r="AP14" s="179">
        <v>1</v>
      </c>
      <c r="AQ14" s="179">
        <v>1</v>
      </c>
      <c r="AR14" s="179">
        <v>1</v>
      </c>
      <c r="AS14" s="179">
        <v>2</v>
      </c>
      <c r="AT14" s="177">
        <v>8</v>
      </c>
      <c r="AU14" s="180">
        <v>27</v>
      </c>
      <c r="AV14" s="181">
        <v>1</v>
      </c>
      <c r="AW14" s="140" t="s">
        <v>101</v>
      </c>
      <c r="AX14" s="245" t="s">
        <v>214</v>
      </c>
      <c r="AY14" s="182"/>
    </row>
    <row r="15" spans="1:51" s="182" customFormat="1" ht="15" customHeight="1" x14ac:dyDescent="0.25">
      <c r="A15" s="214">
        <v>11</v>
      </c>
      <c r="B15" s="140" t="s">
        <v>16</v>
      </c>
      <c r="C15" s="140" t="s">
        <v>236</v>
      </c>
      <c r="D15" s="162">
        <v>70</v>
      </c>
      <c r="E15" s="262">
        <v>75</v>
      </c>
      <c r="F15" s="163">
        <v>1</v>
      </c>
      <c r="G15" s="162">
        <v>1518</v>
      </c>
      <c r="H15" s="263">
        <v>1507</v>
      </c>
      <c r="I15" s="164">
        <v>1</v>
      </c>
      <c r="J15" s="162">
        <v>50</v>
      </c>
      <c r="K15" s="264">
        <v>50</v>
      </c>
      <c r="L15" s="165">
        <v>1</v>
      </c>
      <c r="M15" s="265">
        <v>2417</v>
      </c>
      <c r="N15" s="266">
        <v>100</v>
      </c>
      <c r="O15" s="166">
        <v>2</v>
      </c>
      <c r="P15" s="267">
        <v>317</v>
      </c>
      <c r="Q15" s="166">
        <v>1</v>
      </c>
      <c r="R15" s="167">
        <v>6</v>
      </c>
      <c r="S15" s="272">
        <v>97</v>
      </c>
      <c r="T15" s="168">
        <v>2</v>
      </c>
      <c r="U15" s="273">
        <v>96</v>
      </c>
      <c r="V15" s="169">
        <v>2</v>
      </c>
      <c r="W15" s="270">
        <v>86139</v>
      </c>
      <c r="X15" s="168">
        <v>1</v>
      </c>
      <c r="Y15" s="271">
        <v>14168</v>
      </c>
      <c r="Z15" s="170">
        <v>1</v>
      </c>
      <c r="AA15" s="269">
        <v>100</v>
      </c>
      <c r="AB15" s="169">
        <v>2</v>
      </c>
      <c r="AC15" s="171">
        <v>8</v>
      </c>
      <c r="AD15" s="274">
        <v>22787</v>
      </c>
      <c r="AE15" s="172">
        <v>9</v>
      </c>
      <c r="AF15" s="173">
        <v>2</v>
      </c>
      <c r="AG15" s="275">
        <v>19587</v>
      </c>
      <c r="AH15" s="174">
        <v>13</v>
      </c>
      <c r="AI15" s="175">
        <v>2</v>
      </c>
      <c r="AJ15" s="276">
        <v>3455</v>
      </c>
      <c r="AK15" s="174">
        <v>46</v>
      </c>
      <c r="AL15" s="176">
        <v>1</v>
      </c>
      <c r="AM15" s="177">
        <v>5</v>
      </c>
      <c r="AN15" s="178">
        <v>2</v>
      </c>
      <c r="AO15" s="179">
        <v>1</v>
      </c>
      <c r="AP15" s="179">
        <v>1</v>
      </c>
      <c r="AQ15" s="179">
        <v>0</v>
      </c>
      <c r="AR15" s="179">
        <v>1</v>
      </c>
      <c r="AS15" s="179">
        <v>2</v>
      </c>
      <c r="AT15" s="177">
        <v>7</v>
      </c>
      <c r="AU15" s="180">
        <v>26</v>
      </c>
      <c r="AV15" s="181">
        <v>0.96296296296296291</v>
      </c>
      <c r="AW15" s="140" t="s">
        <v>16</v>
      </c>
      <c r="AX15" s="245" t="s">
        <v>129</v>
      </c>
    </row>
    <row r="16" spans="1:51" s="182" customFormat="1" ht="15" customHeight="1" x14ac:dyDescent="0.25">
      <c r="A16" s="214">
        <v>12</v>
      </c>
      <c r="B16" s="140" t="s">
        <v>18</v>
      </c>
      <c r="C16" s="140" t="s">
        <v>238</v>
      </c>
      <c r="D16" s="162">
        <v>64</v>
      </c>
      <c r="E16" s="262">
        <v>72</v>
      </c>
      <c r="F16" s="163">
        <v>1</v>
      </c>
      <c r="G16" s="162">
        <v>1354</v>
      </c>
      <c r="H16" s="263">
        <v>1353</v>
      </c>
      <c r="I16" s="164">
        <v>1</v>
      </c>
      <c r="J16" s="162">
        <v>50</v>
      </c>
      <c r="K16" s="264">
        <v>50</v>
      </c>
      <c r="L16" s="165">
        <v>1</v>
      </c>
      <c r="M16" s="265">
        <v>1973</v>
      </c>
      <c r="N16" s="266">
        <v>100</v>
      </c>
      <c r="O16" s="166">
        <v>2</v>
      </c>
      <c r="P16" s="267">
        <v>942</v>
      </c>
      <c r="Q16" s="166">
        <v>1</v>
      </c>
      <c r="R16" s="167">
        <v>6</v>
      </c>
      <c r="S16" s="272">
        <v>98</v>
      </c>
      <c r="T16" s="168">
        <v>2</v>
      </c>
      <c r="U16" s="273">
        <v>97</v>
      </c>
      <c r="V16" s="169">
        <v>2</v>
      </c>
      <c r="W16" s="270">
        <v>57495</v>
      </c>
      <c r="X16" s="168">
        <v>1</v>
      </c>
      <c r="Y16" s="271">
        <v>18797</v>
      </c>
      <c r="Z16" s="170">
        <v>1</v>
      </c>
      <c r="AA16" s="269">
        <v>100</v>
      </c>
      <c r="AB16" s="169">
        <v>2</v>
      </c>
      <c r="AC16" s="171">
        <v>8</v>
      </c>
      <c r="AD16" s="274">
        <v>26435</v>
      </c>
      <c r="AE16" s="172">
        <v>13</v>
      </c>
      <c r="AF16" s="173">
        <v>2</v>
      </c>
      <c r="AG16" s="275">
        <v>22994</v>
      </c>
      <c r="AH16" s="174">
        <v>17</v>
      </c>
      <c r="AI16" s="175">
        <v>2</v>
      </c>
      <c r="AJ16" s="276">
        <v>3365</v>
      </c>
      <c r="AK16" s="174">
        <v>47</v>
      </c>
      <c r="AL16" s="176">
        <v>1</v>
      </c>
      <c r="AM16" s="177">
        <v>5</v>
      </c>
      <c r="AN16" s="178">
        <v>2</v>
      </c>
      <c r="AO16" s="179">
        <v>1</v>
      </c>
      <c r="AP16" s="179">
        <v>1</v>
      </c>
      <c r="AQ16" s="179">
        <v>0</v>
      </c>
      <c r="AR16" s="179">
        <v>1</v>
      </c>
      <c r="AS16" s="179">
        <v>2</v>
      </c>
      <c r="AT16" s="177">
        <v>7</v>
      </c>
      <c r="AU16" s="180">
        <v>26</v>
      </c>
      <c r="AV16" s="181">
        <v>0.96296296296296291</v>
      </c>
      <c r="AW16" s="140" t="s">
        <v>18</v>
      </c>
      <c r="AX16" s="245" t="s">
        <v>131</v>
      </c>
    </row>
    <row r="17" spans="1:51" s="184" customFormat="1" ht="15" customHeight="1" x14ac:dyDescent="0.25">
      <c r="A17" s="214">
        <v>13</v>
      </c>
      <c r="B17" s="140" t="s">
        <v>20</v>
      </c>
      <c r="C17" s="140" t="s">
        <v>236</v>
      </c>
      <c r="D17" s="162">
        <v>53</v>
      </c>
      <c r="E17" s="262">
        <v>55</v>
      </c>
      <c r="F17" s="163">
        <v>1</v>
      </c>
      <c r="G17" s="162">
        <v>1092</v>
      </c>
      <c r="H17" s="263">
        <v>1095</v>
      </c>
      <c r="I17" s="164">
        <v>1</v>
      </c>
      <c r="J17" s="162">
        <v>40</v>
      </c>
      <c r="K17" s="264">
        <v>40</v>
      </c>
      <c r="L17" s="165">
        <v>1</v>
      </c>
      <c r="M17" s="265">
        <v>1529</v>
      </c>
      <c r="N17" s="266">
        <v>100</v>
      </c>
      <c r="O17" s="166">
        <v>2</v>
      </c>
      <c r="P17" s="267">
        <v>1293</v>
      </c>
      <c r="Q17" s="166">
        <v>1</v>
      </c>
      <c r="R17" s="167">
        <v>6</v>
      </c>
      <c r="S17" s="272">
        <v>98</v>
      </c>
      <c r="T17" s="168">
        <v>2</v>
      </c>
      <c r="U17" s="273">
        <v>97</v>
      </c>
      <c r="V17" s="169">
        <v>2</v>
      </c>
      <c r="W17" s="270">
        <v>52906</v>
      </c>
      <c r="X17" s="168">
        <v>1</v>
      </c>
      <c r="Y17" s="271">
        <v>16952</v>
      </c>
      <c r="Z17" s="170">
        <v>1</v>
      </c>
      <c r="AA17" s="269">
        <v>100</v>
      </c>
      <c r="AB17" s="169">
        <v>2</v>
      </c>
      <c r="AC17" s="171">
        <v>8</v>
      </c>
      <c r="AD17" s="274">
        <v>14816</v>
      </c>
      <c r="AE17" s="172">
        <v>10</v>
      </c>
      <c r="AF17" s="173">
        <v>2</v>
      </c>
      <c r="AG17" s="275">
        <v>12574</v>
      </c>
      <c r="AH17" s="174">
        <v>11</v>
      </c>
      <c r="AI17" s="175">
        <v>2</v>
      </c>
      <c r="AJ17" s="276">
        <v>3070</v>
      </c>
      <c r="AK17" s="174">
        <v>56</v>
      </c>
      <c r="AL17" s="176">
        <v>1</v>
      </c>
      <c r="AM17" s="177">
        <v>5</v>
      </c>
      <c r="AN17" s="178">
        <v>2</v>
      </c>
      <c r="AO17" s="179">
        <v>1</v>
      </c>
      <c r="AP17" s="179">
        <v>1</v>
      </c>
      <c r="AQ17" s="179">
        <v>0</v>
      </c>
      <c r="AR17" s="179">
        <v>1</v>
      </c>
      <c r="AS17" s="179">
        <v>2</v>
      </c>
      <c r="AT17" s="177">
        <v>7</v>
      </c>
      <c r="AU17" s="180">
        <v>26</v>
      </c>
      <c r="AV17" s="181">
        <v>0.96296296296296291</v>
      </c>
      <c r="AW17" s="140" t="s">
        <v>20</v>
      </c>
      <c r="AX17" s="246" t="s">
        <v>133</v>
      </c>
      <c r="AY17" s="182"/>
    </row>
    <row r="18" spans="1:51" s="182" customFormat="1" ht="15" customHeight="1" x14ac:dyDescent="0.25">
      <c r="A18" s="214">
        <v>14</v>
      </c>
      <c r="B18" s="140" t="s">
        <v>24</v>
      </c>
      <c r="C18" s="140" t="s">
        <v>236</v>
      </c>
      <c r="D18" s="162">
        <v>88</v>
      </c>
      <c r="E18" s="262">
        <v>94</v>
      </c>
      <c r="F18" s="163">
        <v>1</v>
      </c>
      <c r="G18" s="162">
        <v>2016</v>
      </c>
      <c r="H18" s="263">
        <v>2011</v>
      </c>
      <c r="I18" s="164">
        <v>1</v>
      </c>
      <c r="J18" s="162">
        <v>71</v>
      </c>
      <c r="K18" s="264">
        <v>71</v>
      </c>
      <c r="L18" s="165">
        <v>1</v>
      </c>
      <c r="M18" s="265">
        <v>3248</v>
      </c>
      <c r="N18" s="266">
        <v>100</v>
      </c>
      <c r="O18" s="166">
        <v>2</v>
      </c>
      <c r="P18" s="267">
        <v>1798</v>
      </c>
      <c r="Q18" s="166">
        <v>1</v>
      </c>
      <c r="R18" s="167">
        <v>6</v>
      </c>
      <c r="S18" s="272">
        <v>99</v>
      </c>
      <c r="T18" s="168">
        <v>2</v>
      </c>
      <c r="U18" s="273">
        <v>99</v>
      </c>
      <c r="V18" s="169">
        <v>2</v>
      </c>
      <c r="W18" s="270">
        <v>91122</v>
      </c>
      <c r="X18" s="168">
        <v>1</v>
      </c>
      <c r="Y18" s="271">
        <v>33021</v>
      </c>
      <c r="Z18" s="170">
        <v>1</v>
      </c>
      <c r="AA18" s="269">
        <v>100</v>
      </c>
      <c r="AB18" s="169">
        <v>2</v>
      </c>
      <c r="AC18" s="171">
        <v>8</v>
      </c>
      <c r="AD18" s="274">
        <v>49251</v>
      </c>
      <c r="AE18" s="172">
        <v>15</v>
      </c>
      <c r="AF18" s="173">
        <v>2</v>
      </c>
      <c r="AG18" s="275">
        <v>29498</v>
      </c>
      <c r="AH18" s="174">
        <v>15</v>
      </c>
      <c r="AI18" s="175">
        <v>2</v>
      </c>
      <c r="AJ18" s="276">
        <v>6559</v>
      </c>
      <c r="AK18" s="174">
        <v>70</v>
      </c>
      <c r="AL18" s="176">
        <v>1</v>
      </c>
      <c r="AM18" s="177">
        <v>5</v>
      </c>
      <c r="AN18" s="178">
        <v>2</v>
      </c>
      <c r="AO18" s="179">
        <v>1</v>
      </c>
      <c r="AP18" s="179">
        <v>1</v>
      </c>
      <c r="AQ18" s="179">
        <v>0</v>
      </c>
      <c r="AR18" s="179">
        <v>1</v>
      </c>
      <c r="AS18" s="179">
        <v>2</v>
      </c>
      <c r="AT18" s="177">
        <v>7</v>
      </c>
      <c r="AU18" s="180">
        <v>26</v>
      </c>
      <c r="AV18" s="181">
        <v>0.96296296296296291</v>
      </c>
      <c r="AW18" s="140" t="s">
        <v>24</v>
      </c>
      <c r="AX18" s="245" t="s">
        <v>137</v>
      </c>
    </row>
    <row r="19" spans="1:51" s="182" customFormat="1" ht="15" customHeight="1" x14ac:dyDescent="0.25">
      <c r="A19" s="214">
        <v>15</v>
      </c>
      <c r="B19" s="140" t="s">
        <v>27</v>
      </c>
      <c r="C19" s="140" t="s">
        <v>233</v>
      </c>
      <c r="D19" s="162">
        <v>86</v>
      </c>
      <c r="E19" s="262">
        <v>88</v>
      </c>
      <c r="F19" s="163">
        <v>1</v>
      </c>
      <c r="G19" s="162">
        <v>2035</v>
      </c>
      <c r="H19" s="263">
        <v>2028</v>
      </c>
      <c r="I19" s="164">
        <v>1</v>
      </c>
      <c r="J19" s="162">
        <v>64</v>
      </c>
      <c r="K19" s="264">
        <v>64</v>
      </c>
      <c r="L19" s="165">
        <v>1</v>
      </c>
      <c r="M19" s="265">
        <v>2618</v>
      </c>
      <c r="N19" s="266">
        <v>100</v>
      </c>
      <c r="O19" s="166">
        <v>2</v>
      </c>
      <c r="P19" s="267">
        <v>1236</v>
      </c>
      <c r="Q19" s="166">
        <v>1</v>
      </c>
      <c r="R19" s="167">
        <v>6</v>
      </c>
      <c r="S19" s="272">
        <v>100</v>
      </c>
      <c r="T19" s="168">
        <v>2</v>
      </c>
      <c r="U19" s="273">
        <v>98</v>
      </c>
      <c r="V19" s="169">
        <v>2</v>
      </c>
      <c r="W19" s="270">
        <v>84463</v>
      </c>
      <c r="X19" s="168">
        <v>1</v>
      </c>
      <c r="Y19" s="271">
        <v>25957</v>
      </c>
      <c r="Z19" s="170">
        <v>1</v>
      </c>
      <c r="AA19" s="269">
        <v>100</v>
      </c>
      <c r="AB19" s="169">
        <v>2</v>
      </c>
      <c r="AC19" s="171">
        <v>8</v>
      </c>
      <c r="AD19" s="274">
        <v>52016</v>
      </c>
      <c r="AE19" s="172">
        <v>20</v>
      </c>
      <c r="AF19" s="173">
        <v>2</v>
      </c>
      <c r="AG19" s="275">
        <v>19547</v>
      </c>
      <c r="AH19" s="174">
        <v>10</v>
      </c>
      <c r="AI19" s="175">
        <v>2</v>
      </c>
      <c r="AJ19" s="276">
        <v>4501</v>
      </c>
      <c r="AK19" s="174">
        <v>51</v>
      </c>
      <c r="AL19" s="176">
        <v>1</v>
      </c>
      <c r="AM19" s="177">
        <v>5</v>
      </c>
      <c r="AN19" s="178">
        <v>2</v>
      </c>
      <c r="AO19" s="179">
        <v>1</v>
      </c>
      <c r="AP19" s="179">
        <v>1</v>
      </c>
      <c r="AQ19" s="179">
        <v>0</v>
      </c>
      <c r="AR19" s="179">
        <v>1</v>
      </c>
      <c r="AS19" s="179">
        <v>2</v>
      </c>
      <c r="AT19" s="177">
        <v>7</v>
      </c>
      <c r="AU19" s="180">
        <v>26</v>
      </c>
      <c r="AV19" s="181">
        <v>0.96296296296296291</v>
      </c>
      <c r="AW19" s="140" t="s">
        <v>27</v>
      </c>
      <c r="AX19" s="245" t="s">
        <v>140</v>
      </c>
    </row>
    <row r="20" spans="1:51" s="182" customFormat="1" ht="16.5" customHeight="1" x14ac:dyDescent="0.25">
      <c r="A20" s="214">
        <v>16</v>
      </c>
      <c r="B20" s="140" t="s">
        <v>34</v>
      </c>
      <c r="C20" s="140" t="s">
        <v>236</v>
      </c>
      <c r="D20" s="162">
        <v>48</v>
      </c>
      <c r="E20" s="262">
        <v>58</v>
      </c>
      <c r="F20" s="163">
        <v>1</v>
      </c>
      <c r="G20" s="162">
        <v>1257</v>
      </c>
      <c r="H20" s="263">
        <v>1262</v>
      </c>
      <c r="I20" s="164">
        <v>1</v>
      </c>
      <c r="J20" s="162">
        <v>39</v>
      </c>
      <c r="K20" s="264">
        <v>39</v>
      </c>
      <c r="L20" s="165">
        <v>1</v>
      </c>
      <c r="M20" s="265">
        <v>1618</v>
      </c>
      <c r="N20" s="266">
        <v>100</v>
      </c>
      <c r="O20" s="166">
        <v>2</v>
      </c>
      <c r="P20" s="267">
        <v>753</v>
      </c>
      <c r="Q20" s="166">
        <v>1</v>
      </c>
      <c r="R20" s="167">
        <v>6</v>
      </c>
      <c r="S20" s="272">
        <v>100</v>
      </c>
      <c r="T20" s="168">
        <v>2</v>
      </c>
      <c r="U20" s="273">
        <v>99</v>
      </c>
      <c r="V20" s="169">
        <v>2</v>
      </c>
      <c r="W20" s="270">
        <v>52022</v>
      </c>
      <c r="X20" s="168">
        <v>1</v>
      </c>
      <c r="Y20" s="271">
        <v>17858</v>
      </c>
      <c r="Z20" s="170">
        <v>1</v>
      </c>
      <c r="AA20" s="269">
        <v>100</v>
      </c>
      <c r="AB20" s="169">
        <v>2</v>
      </c>
      <c r="AC20" s="171">
        <v>8</v>
      </c>
      <c r="AD20" s="274">
        <v>18479</v>
      </c>
      <c r="AE20" s="172">
        <v>11</v>
      </c>
      <c r="AF20" s="173">
        <v>2</v>
      </c>
      <c r="AG20" s="275">
        <v>13781</v>
      </c>
      <c r="AH20" s="174">
        <v>11</v>
      </c>
      <c r="AI20" s="175">
        <v>2</v>
      </c>
      <c r="AJ20" s="276">
        <v>2395</v>
      </c>
      <c r="AK20" s="174">
        <v>41</v>
      </c>
      <c r="AL20" s="176">
        <v>1</v>
      </c>
      <c r="AM20" s="177">
        <v>5</v>
      </c>
      <c r="AN20" s="178">
        <v>2</v>
      </c>
      <c r="AO20" s="179">
        <v>1</v>
      </c>
      <c r="AP20" s="179">
        <v>1</v>
      </c>
      <c r="AQ20" s="179">
        <v>1</v>
      </c>
      <c r="AR20" s="179">
        <v>1</v>
      </c>
      <c r="AS20" s="179">
        <v>1</v>
      </c>
      <c r="AT20" s="177">
        <v>7</v>
      </c>
      <c r="AU20" s="180">
        <v>26</v>
      </c>
      <c r="AV20" s="181">
        <v>0.96296296296296291</v>
      </c>
      <c r="AW20" s="140" t="s">
        <v>34</v>
      </c>
      <c r="AX20" s="249" t="s">
        <v>147</v>
      </c>
    </row>
    <row r="21" spans="1:51" s="182" customFormat="1" ht="15" customHeight="1" x14ac:dyDescent="0.25">
      <c r="A21" s="214">
        <v>17</v>
      </c>
      <c r="B21" s="140" t="s">
        <v>61</v>
      </c>
      <c r="C21" s="140" t="s">
        <v>233</v>
      </c>
      <c r="D21" s="162">
        <v>58</v>
      </c>
      <c r="E21" s="262">
        <v>66</v>
      </c>
      <c r="F21" s="163">
        <v>1</v>
      </c>
      <c r="G21" s="162">
        <v>1222</v>
      </c>
      <c r="H21" s="263">
        <v>1222</v>
      </c>
      <c r="I21" s="164">
        <v>1</v>
      </c>
      <c r="J21" s="162">
        <v>42</v>
      </c>
      <c r="K21" s="264">
        <v>42</v>
      </c>
      <c r="L21" s="165">
        <v>1</v>
      </c>
      <c r="M21" s="265">
        <v>1765</v>
      </c>
      <c r="N21" s="266">
        <v>100</v>
      </c>
      <c r="O21" s="166">
        <v>2</v>
      </c>
      <c r="P21" s="267">
        <v>771</v>
      </c>
      <c r="Q21" s="166">
        <v>1</v>
      </c>
      <c r="R21" s="167">
        <v>6</v>
      </c>
      <c r="S21" s="272">
        <v>98</v>
      </c>
      <c r="T21" s="168">
        <v>2</v>
      </c>
      <c r="U21" s="273">
        <v>98</v>
      </c>
      <c r="V21" s="169">
        <v>2</v>
      </c>
      <c r="W21" s="270">
        <v>54664</v>
      </c>
      <c r="X21" s="168">
        <v>1</v>
      </c>
      <c r="Y21" s="271">
        <v>14761</v>
      </c>
      <c r="Z21" s="170">
        <v>1</v>
      </c>
      <c r="AA21" s="269">
        <v>97</v>
      </c>
      <c r="AB21" s="169">
        <v>1</v>
      </c>
      <c r="AC21" s="171">
        <v>7</v>
      </c>
      <c r="AD21" s="274">
        <v>19094</v>
      </c>
      <c r="AE21" s="172">
        <v>11</v>
      </c>
      <c r="AF21" s="173">
        <v>2</v>
      </c>
      <c r="AG21" s="275">
        <v>14060</v>
      </c>
      <c r="AH21" s="174">
        <v>12</v>
      </c>
      <c r="AI21" s="175">
        <v>2</v>
      </c>
      <c r="AJ21" s="276">
        <v>2785</v>
      </c>
      <c r="AK21" s="174">
        <v>42</v>
      </c>
      <c r="AL21" s="176">
        <v>1</v>
      </c>
      <c r="AM21" s="177">
        <v>5</v>
      </c>
      <c r="AN21" s="178">
        <v>2</v>
      </c>
      <c r="AO21" s="179">
        <v>1</v>
      </c>
      <c r="AP21" s="179">
        <v>1</v>
      </c>
      <c r="AQ21" s="179">
        <v>1</v>
      </c>
      <c r="AR21" s="179">
        <v>1</v>
      </c>
      <c r="AS21" s="179">
        <v>2</v>
      </c>
      <c r="AT21" s="177">
        <v>8</v>
      </c>
      <c r="AU21" s="180">
        <v>26</v>
      </c>
      <c r="AV21" s="181">
        <v>0.96296296296296291</v>
      </c>
      <c r="AW21" s="140" t="s">
        <v>61</v>
      </c>
      <c r="AX21" s="245" t="s">
        <v>174</v>
      </c>
    </row>
    <row r="22" spans="1:51" s="182" customFormat="1" ht="15" customHeight="1" x14ac:dyDescent="0.25">
      <c r="A22" s="214">
        <v>18</v>
      </c>
      <c r="B22" s="261" t="s">
        <v>265</v>
      </c>
      <c r="C22" s="140" t="s">
        <v>234</v>
      </c>
      <c r="D22" s="162">
        <v>65</v>
      </c>
      <c r="E22" s="262">
        <v>64</v>
      </c>
      <c r="F22" s="163">
        <v>1</v>
      </c>
      <c r="G22" s="162">
        <v>1748</v>
      </c>
      <c r="H22" s="263">
        <v>1748</v>
      </c>
      <c r="I22" s="164">
        <v>1</v>
      </c>
      <c r="J22" s="162">
        <v>51</v>
      </c>
      <c r="K22" s="264">
        <v>51</v>
      </c>
      <c r="L22" s="165">
        <v>1</v>
      </c>
      <c r="M22" s="265">
        <v>2584</v>
      </c>
      <c r="N22" s="266">
        <v>100</v>
      </c>
      <c r="O22" s="166">
        <v>2</v>
      </c>
      <c r="P22" s="267">
        <v>545</v>
      </c>
      <c r="Q22" s="166">
        <v>1</v>
      </c>
      <c r="R22" s="167">
        <v>6</v>
      </c>
      <c r="S22" s="272">
        <v>99</v>
      </c>
      <c r="T22" s="168">
        <v>2</v>
      </c>
      <c r="U22" s="273">
        <v>100</v>
      </c>
      <c r="V22" s="169">
        <v>2</v>
      </c>
      <c r="W22" s="270">
        <v>62493</v>
      </c>
      <c r="X22" s="168">
        <v>1</v>
      </c>
      <c r="Y22" s="271">
        <v>24026</v>
      </c>
      <c r="Z22" s="170">
        <v>1</v>
      </c>
      <c r="AA22" s="269">
        <v>100</v>
      </c>
      <c r="AB22" s="169">
        <v>2</v>
      </c>
      <c r="AC22" s="171">
        <v>8</v>
      </c>
      <c r="AD22" s="274">
        <v>22018</v>
      </c>
      <c r="AE22" s="172">
        <v>9</v>
      </c>
      <c r="AF22" s="173">
        <v>2</v>
      </c>
      <c r="AG22" s="275">
        <v>5761</v>
      </c>
      <c r="AH22" s="174">
        <v>3</v>
      </c>
      <c r="AI22" s="256">
        <v>2</v>
      </c>
      <c r="AJ22" s="276">
        <v>2978</v>
      </c>
      <c r="AK22" s="174">
        <v>47</v>
      </c>
      <c r="AL22" s="176">
        <v>1</v>
      </c>
      <c r="AM22" s="177">
        <v>5</v>
      </c>
      <c r="AN22" s="178">
        <v>1</v>
      </c>
      <c r="AO22" s="179">
        <v>1</v>
      </c>
      <c r="AP22" s="179">
        <v>1</v>
      </c>
      <c r="AQ22" s="179">
        <v>1</v>
      </c>
      <c r="AR22" s="179">
        <v>1</v>
      </c>
      <c r="AS22" s="179">
        <v>2</v>
      </c>
      <c r="AT22" s="177">
        <v>7</v>
      </c>
      <c r="AU22" s="180">
        <v>26</v>
      </c>
      <c r="AV22" s="181">
        <v>0.96296296296296291</v>
      </c>
      <c r="AW22" s="140" t="s">
        <v>95</v>
      </c>
      <c r="AX22" s="246" t="s">
        <v>266</v>
      </c>
      <c r="AY22" s="183"/>
    </row>
    <row r="23" spans="1:51" s="182" customFormat="1" x14ac:dyDescent="0.25">
      <c r="A23" s="214">
        <v>19</v>
      </c>
      <c r="B23" s="140" t="s">
        <v>252</v>
      </c>
      <c r="C23" s="140" t="s">
        <v>238</v>
      </c>
      <c r="D23" s="162">
        <v>37</v>
      </c>
      <c r="E23" s="262">
        <v>13</v>
      </c>
      <c r="F23" s="165">
        <v>1</v>
      </c>
      <c r="G23" s="162">
        <v>209</v>
      </c>
      <c r="H23" s="263">
        <v>203</v>
      </c>
      <c r="I23" s="164">
        <v>1</v>
      </c>
      <c r="J23" s="162">
        <v>8</v>
      </c>
      <c r="K23" s="264">
        <v>8</v>
      </c>
      <c r="L23" s="165">
        <v>1</v>
      </c>
      <c r="M23" s="265">
        <v>246</v>
      </c>
      <c r="N23" s="266">
        <v>100</v>
      </c>
      <c r="O23" s="166">
        <v>2</v>
      </c>
      <c r="P23" s="267">
        <v>29</v>
      </c>
      <c r="Q23" s="279">
        <v>1</v>
      </c>
      <c r="R23" s="167">
        <v>6</v>
      </c>
      <c r="S23" s="272">
        <v>100</v>
      </c>
      <c r="T23" s="168">
        <v>2</v>
      </c>
      <c r="U23" s="273">
        <v>100</v>
      </c>
      <c r="V23" s="169">
        <v>2</v>
      </c>
      <c r="W23" s="270">
        <v>4723</v>
      </c>
      <c r="X23" s="257">
        <v>1</v>
      </c>
      <c r="Y23" s="271">
        <v>2801</v>
      </c>
      <c r="Z23" s="170">
        <v>1</v>
      </c>
      <c r="AA23" s="269">
        <v>100</v>
      </c>
      <c r="AB23" s="169">
        <v>2</v>
      </c>
      <c r="AC23" s="171">
        <v>8</v>
      </c>
      <c r="AD23" s="274">
        <v>1838</v>
      </c>
      <c r="AE23" s="172">
        <v>7</v>
      </c>
      <c r="AF23" s="173">
        <v>2</v>
      </c>
      <c r="AG23" s="275">
        <v>220</v>
      </c>
      <c r="AH23" s="174">
        <v>1</v>
      </c>
      <c r="AI23" s="256">
        <v>1</v>
      </c>
      <c r="AJ23" s="276">
        <v>500</v>
      </c>
      <c r="AK23" s="174">
        <v>38</v>
      </c>
      <c r="AL23" s="176">
        <v>1</v>
      </c>
      <c r="AM23" s="177">
        <v>4</v>
      </c>
      <c r="AN23" s="178">
        <v>2</v>
      </c>
      <c r="AO23" s="179">
        <v>1</v>
      </c>
      <c r="AP23" s="179">
        <v>1</v>
      </c>
      <c r="AQ23" s="179">
        <v>1</v>
      </c>
      <c r="AR23" s="179">
        <v>1</v>
      </c>
      <c r="AS23" s="179">
        <v>2</v>
      </c>
      <c r="AT23" s="177">
        <v>8</v>
      </c>
      <c r="AU23" s="180">
        <v>26</v>
      </c>
      <c r="AV23" s="181">
        <v>0.96296296296296291</v>
      </c>
      <c r="AW23" s="140" t="s">
        <v>252</v>
      </c>
      <c r="AX23" s="245" t="s">
        <v>253</v>
      </c>
    </row>
    <row r="24" spans="1:51" s="182" customFormat="1" ht="15" customHeight="1" x14ac:dyDescent="0.25">
      <c r="A24" s="214">
        <v>20</v>
      </c>
      <c r="B24" s="140" t="s">
        <v>232</v>
      </c>
      <c r="C24" s="140" t="s">
        <v>233</v>
      </c>
      <c r="D24" s="162">
        <v>63</v>
      </c>
      <c r="E24" s="262">
        <v>73</v>
      </c>
      <c r="F24" s="163">
        <v>1</v>
      </c>
      <c r="G24" s="162">
        <v>1595</v>
      </c>
      <c r="H24" s="263">
        <v>1591</v>
      </c>
      <c r="I24" s="164">
        <v>1</v>
      </c>
      <c r="J24" s="162">
        <v>52</v>
      </c>
      <c r="K24" s="264">
        <v>52</v>
      </c>
      <c r="L24" s="165">
        <v>1</v>
      </c>
      <c r="M24" s="265">
        <v>2822</v>
      </c>
      <c r="N24" s="266">
        <v>100</v>
      </c>
      <c r="O24" s="166">
        <v>2</v>
      </c>
      <c r="P24" s="267">
        <v>1076</v>
      </c>
      <c r="Q24" s="166">
        <v>1</v>
      </c>
      <c r="R24" s="167">
        <v>6</v>
      </c>
      <c r="S24" s="272">
        <v>98</v>
      </c>
      <c r="T24" s="168">
        <v>2</v>
      </c>
      <c r="U24" s="273">
        <v>98</v>
      </c>
      <c r="V24" s="169">
        <v>2</v>
      </c>
      <c r="W24" s="270">
        <v>79682</v>
      </c>
      <c r="X24" s="168">
        <v>1</v>
      </c>
      <c r="Y24" s="271">
        <v>21331</v>
      </c>
      <c r="Z24" s="170">
        <v>1</v>
      </c>
      <c r="AA24" s="269">
        <v>100</v>
      </c>
      <c r="AB24" s="169">
        <v>2</v>
      </c>
      <c r="AC24" s="171">
        <v>8</v>
      </c>
      <c r="AD24" s="274">
        <v>26498</v>
      </c>
      <c r="AE24" s="172">
        <v>9</v>
      </c>
      <c r="AF24" s="173">
        <v>2</v>
      </c>
      <c r="AG24" s="275">
        <v>24192</v>
      </c>
      <c r="AH24" s="174">
        <v>15</v>
      </c>
      <c r="AI24" s="175">
        <v>2</v>
      </c>
      <c r="AJ24" s="276">
        <v>3729</v>
      </c>
      <c r="AK24" s="174">
        <v>51</v>
      </c>
      <c r="AL24" s="176">
        <v>1</v>
      </c>
      <c r="AM24" s="177">
        <v>5</v>
      </c>
      <c r="AN24" s="178">
        <v>2</v>
      </c>
      <c r="AO24" s="179">
        <v>0</v>
      </c>
      <c r="AP24" s="179">
        <v>1</v>
      </c>
      <c r="AQ24" s="179">
        <v>0</v>
      </c>
      <c r="AR24" s="179">
        <v>1</v>
      </c>
      <c r="AS24" s="179">
        <v>2</v>
      </c>
      <c r="AT24" s="177">
        <v>6</v>
      </c>
      <c r="AU24" s="180">
        <v>25</v>
      </c>
      <c r="AV24" s="181">
        <v>0.92592592592592593</v>
      </c>
      <c r="AW24" s="140" t="s">
        <v>232</v>
      </c>
      <c r="AX24" s="245" t="s">
        <v>125</v>
      </c>
    </row>
    <row r="25" spans="1:51" s="182" customFormat="1" ht="15" customHeight="1" x14ac:dyDescent="0.25">
      <c r="A25" s="214">
        <v>21</v>
      </c>
      <c r="B25" s="140" t="s">
        <v>13</v>
      </c>
      <c r="C25" s="140" t="s">
        <v>234</v>
      </c>
      <c r="D25" s="162">
        <v>93</v>
      </c>
      <c r="E25" s="262">
        <v>104</v>
      </c>
      <c r="F25" s="163">
        <v>1</v>
      </c>
      <c r="G25" s="162">
        <v>1991</v>
      </c>
      <c r="H25" s="263">
        <v>2000</v>
      </c>
      <c r="I25" s="164">
        <v>1</v>
      </c>
      <c r="J25" s="162">
        <v>62</v>
      </c>
      <c r="K25" s="264">
        <v>62</v>
      </c>
      <c r="L25" s="165">
        <v>1</v>
      </c>
      <c r="M25" s="265">
        <v>3343</v>
      </c>
      <c r="N25" s="266">
        <v>100</v>
      </c>
      <c r="O25" s="166">
        <v>2</v>
      </c>
      <c r="P25" s="267">
        <v>1053</v>
      </c>
      <c r="Q25" s="166">
        <v>1</v>
      </c>
      <c r="R25" s="167">
        <v>6</v>
      </c>
      <c r="S25" s="272">
        <v>99</v>
      </c>
      <c r="T25" s="168">
        <v>2</v>
      </c>
      <c r="U25" s="273">
        <v>98</v>
      </c>
      <c r="V25" s="169">
        <v>2</v>
      </c>
      <c r="W25" s="270">
        <v>83116</v>
      </c>
      <c r="X25" s="168">
        <v>1</v>
      </c>
      <c r="Y25" s="271">
        <v>29685</v>
      </c>
      <c r="Z25" s="170">
        <v>1</v>
      </c>
      <c r="AA25" s="269">
        <v>100</v>
      </c>
      <c r="AB25" s="169">
        <v>2</v>
      </c>
      <c r="AC25" s="171">
        <v>8</v>
      </c>
      <c r="AD25" s="274">
        <v>33189</v>
      </c>
      <c r="AE25" s="172">
        <v>10</v>
      </c>
      <c r="AF25" s="173">
        <v>2</v>
      </c>
      <c r="AG25" s="275">
        <v>25211</v>
      </c>
      <c r="AH25" s="174">
        <v>13</v>
      </c>
      <c r="AI25" s="175">
        <v>2</v>
      </c>
      <c r="AJ25" s="276">
        <v>5318</v>
      </c>
      <c r="AK25" s="174">
        <v>51</v>
      </c>
      <c r="AL25" s="176">
        <v>1</v>
      </c>
      <c r="AM25" s="177">
        <v>5</v>
      </c>
      <c r="AN25" s="178">
        <v>2</v>
      </c>
      <c r="AO25" s="179">
        <v>0</v>
      </c>
      <c r="AP25" s="179">
        <v>1</v>
      </c>
      <c r="AQ25" s="179">
        <v>0</v>
      </c>
      <c r="AR25" s="179">
        <v>1</v>
      </c>
      <c r="AS25" s="179">
        <v>2</v>
      </c>
      <c r="AT25" s="177">
        <v>6</v>
      </c>
      <c r="AU25" s="180">
        <v>25</v>
      </c>
      <c r="AV25" s="181">
        <v>0.92592592592592593</v>
      </c>
      <c r="AW25" s="140" t="s">
        <v>13</v>
      </c>
      <c r="AX25" s="245" t="s">
        <v>126</v>
      </c>
    </row>
    <row r="26" spans="1:51" s="182" customFormat="1" ht="15" customHeight="1" x14ac:dyDescent="0.25">
      <c r="A26" s="214">
        <v>22</v>
      </c>
      <c r="B26" s="140" t="s">
        <v>19</v>
      </c>
      <c r="C26" s="140" t="s">
        <v>238</v>
      </c>
      <c r="D26" s="162">
        <v>65</v>
      </c>
      <c r="E26" s="262">
        <v>69</v>
      </c>
      <c r="F26" s="163">
        <v>1</v>
      </c>
      <c r="G26" s="162">
        <v>1297</v>
      </c>
      <c r="H26" s="263">
        <v>1297</v>
      </c>
      <c r="I26" s="164">
        <v>1</v>
      </c>
      <c r="J26" s="162">
        <v>43</v>
      </c>
      <c r="K26" s="264">
        <v>43</v>
      </c>
      <c r="L26" s="165">
        <v>1</v>
      </c>
      <c r="M26" s="265">
        <v>1906</v>
      </c>
      <c r="N26" s="266">
        <v>100</v>
      </c>
      <c r="O26" s="166">
        <v>2</v>
      </c>
      <c r="P26" s="267">
        <v>654</v>
      </c>
      <c r="Q26" s="166">
        <v>1</v>
      </c>
      <c r="R26" s="167">
        <v>6</v>
      </c>
      <c r="S26" s="272">
        <v>99</v>
      </c>
      <c r="T26" s="168">
        <v>2</v>
      </c>
      <c r="U26" s="273">
        <v>99</v>
      </c>
      <c r="V26" s="169">
        <v>2</v>
      </c>
      <c r="W26" s="270">
        <v>68531</v>
      </c>
      <c r="X26" s="168">
        <v>1</v>
      </c>
      <c r="Y26" s="271">
        <v>19822</v>
      </c>
      <c r="Z26" s="170">
        <v>1</v>
      </c>
      <c r="AA26" s="269">
        <v>100</v>
      </c>
      <c r="AB26" s="169">
        <v>2</v>
      </c>
      <c r="AC26" s="171">
        <v>8</v>
      </c>
      <c r="AD26" s="274">
        <v>37403</v>
      </c>
      <c r="AE26" s="172">
        <v>20</v>
      </c>
      <c r="AF26" s="173">
        <v>2</v>
      </c>
      <c r="AG26" s="275">
        <v>13777</v>
      </c>
      <c r="AH26" s="174">
        <v>11</v>
      </c>
      <c r="AI26" s="175">
        <v>2</v>
      </c>
      <c r="AJ26" s="276">
        <v>3357</v>
      </c>
      <c r="AK26" s="174">
        <v>49</v>
      </c>
      <c r="AL26" s="176">
        <v>1</v>
      </c>
      <c r="AM26" s="177">
        <v>5</v>
      </c>
      <c r="AN26" s="178">
        <v>1</v>
      </c>
      <c r="AO26" s="179">
        <v>1</v>
      </c>
      <c r="AP26" s="179">
        <v>1</v>
      </c>
      <c r="AQ26" s="179">
        <v>1</v>
      </c>
      <c r="AR26" s="179">
        <v>1</v>
      </c>
      <c r="AS26" s="179">
        <v>1</v>
      </c>
      <c r="AT26" s="177">
        <v>6</v>
      </c>
      <c r="AU26" s="180">
        <v>25</v>
      </c>
      <c r="AV26" s="181">
        <v>0.92592592592592593</v>
      </c>
      <c r="AW26" s="140" t="s">
        <v>19</v>
      </c>
      <c r="AX26" s="245" t="s">
        <v>132</v>
      </c>
    </row>
    <row r="27" spans="1:51" s="182" customFormat="1" ht="16.5" customHeight="1" x14ac:dyDescent="0.25">
      <c r="A27" s="214">
        <v>23</v>
      </c>
      <c r="B27" s="140" t="s">
        <v>26</v>
      </c>
      <c r="C27" s="140" t="s">
        <v>233</v>
      </c>
      <c r="D27" s="162">
        <v>63</v>
      </c>
      <c r="E27" s="262">
        <v>64</v>
      </c>
      <c r="F27" s="163">
        <v>1</v>
      </c>
      <c r="G27" s="162">
        <v>930</v>
      </c>
      <c r="H27" s="263">
        <v>927</v>
      </c>
      <c r="I27" s="164">
        <v>1</v>
      </c>
      <c r="J27" s="162">
        <v>37</v>
      </c>
      <c r="K27" s="264">
        <v>37</v>
      </c>
      <c r="L27" s="165">
        <v>1</v>
      </c>
      <c r="M27" s="265">
        <v>1484</v>
      </c>
      <c r="N27" s="266">
        <v>100</v>
      </c>
      <c r="O27" s="166">
        <v>2</v>
      </c>
      <c r="P27" s="267">
        <v>890</v>
      </c>
      <c r="Q27" s="166">
        <v>1</v>
      </c>
      <c r="R27" s="167">
        <v>6</v>
      </c>
      <c r="S27" s="272">
        <v>99</v>
      </c>
      <c r="T27" s="168">
        <v>2</v>
      </c>
      <c r="U27" s="273">
        <v>97</v>
      </c>
      <c r="V27" s="169">
        <v>2</v>
      </c>
      <c r="W27" s="270">
        <v>56933</v>
      </c>
      <c r="X27" s="168">
        <v>1</v>
      </c>
      <c r="Y27" s="271">
        <v>11765</v>
      </c>
      <c r="Z27" s="170">
        <v>1</v>
      </c>
      <c r="AA27" s="269">
        <v>100</v>
      </c>
      <c r="AB27" s="169">
        <v>2</v>
      </c>
      <c r="AC27" s="171">
        <v>8</v>
      </c>
      <c r="AD27" s="274">
        <v>17405</v>
      </c>
      <c r="AE27" s="172">
        <v>12</v>
      </c>
      <c r="AF27" s="173">
        <v>2</v>
      </c>
      <c r="AG27" s="275">
        <v>12189</v>
      </c>
      <c r="AH27" s="174">
        <v>13</v>
      </c>
      <c r="AI27" s="175">
        <v>2</v>
      </c>
      <c r="AJ27" s="276">
        <v>3044</v>
      </c>
      <c r="AK27" s="174">
        <v>48</v>
      </c>
      <c r="AL27" s="176">
        <v>1</v>
      </c>
      <c r="AM27" s="177">
        <v>5</v>
      </c>
      <c r="AN27" s="178">
        <v>2</v>
      </c>
      <c r="AO27" s="179">
        <v>1</v>
      </c>
      <c r="AP27" s="179">
        <v>1</v>
      </c>
      <c r="AQ27" s="179">
        <v>0</v>
      </c>
      <c r="AR27" s="179">
        <v>1</v>
      </c>
      <c r="AS27" s="179">
        <v>1</v>
      </c>
      <c r="AT27" s="177">
        <v>6</v>
      </c>
      <c r="AU27" s="180">
        <v>25</v>
      </c>
      <c r="AV27" s="181">
        <v>0.92592592592592593</v>
      </c>
      <c r="AW27" s="140" t="s">
        <v>26</v>
      </c>
      <c r="AX27" s="245" t="s">
        <v>139</v>
      </c>
      <c r="AY27" s="185"/>
    </row>
    <row r="28" spans="1:51" s="182" customFormat="1" ht="15" customHeight="1" x14ac:dyDescent="0.25">
      <c r="A28" s="214">
        <v>24</v>
      </c>
      <c r="B28" s="140" t="s">
        <v>239</v>
      </c>
      <c r="C28" s="140" t="s">
        <v>233</v>
      </c>
      <c r="D28" s="162">
        <v>70</v>
      </c>
      <c r="E28" s="262">
        <v>77</v>
      </c>
      <c r="F28" s="163">
        <v>1</v>
      </c>
      <c r="G28" s="162">
        <v>1152</v>
      </c>
      <c r="H28" s="263">
        <v>1158</v>
      </c>
      <c r="I28" s="164">
        <v>1</v>
      </c>
      <c r="J28" s="162">
        <v>40</v>
      </c>
      <c r="K28" s="264">
        <v>40</v>
      </c>
      <c r="L28" s="165">
        <v>1</v>
      </c>
      <c r="M28" s="265">
        <v>1100</v>
      </c>
      <c r="N28" s="266">
        <v>100</v>
      </c>
      <c r="O28" s="166">
        <v>2</v>
      </c>
      <c r="P28" s="267">
        <v>1019</v>
      </c>
      <c r="Q28" s="166">
        <v>1</v>
      </c>
      <c r="R28" s="167">
        <v>6</v>
      </c>
      <c r="S28" s="272">
        <v>100</v>
      </c>
      <c r="T28" s="168">
        <v>2</v>
      </c>
      <c r="U28" s="273">
        <v>100</v>
      </c>
      <c r="V28" s="169">
        <v>2</v>
      </c>
      <c r="W28" s="270">
        <v>57516</v>
      </c>
      <c r="X28" s="168">
        <v>1</v>
      </c>
      <c r="Y28" s="271">
        <v>13844</v>
      </c>
      <c r="Z28" s="170">
        <v>1</v>
      </c>
      <c r="AA28" s="269">
        <v>100</v>
      </c>
      <c r="AB28" s="169">
        <v>2</v>
      </c>
      <c r="AC28" s="171">
        <v>8</v>
      </c>
      <c r="AD28" s="274">
        <v>30965</v>
      </c>
      <c r="AE28" s="172">
        <v>28</v>
      </c>
      <c r="AF28" s="173">
        <v>2</v>
      </c>
      <c r="AG28" s="275">
        <v>10886</v>
      </c>
      <c r="AH28" s="174">
        <v>9</v>
      </c>
      <c r="AI28" s="175">
        <v>1</v>
      </c>
      <c r="AJ28" s="276">
        <v>3542</v>
      </c>
      <c r="AK28" s="174">
        <v>46</v>
      </c>
      <c r="AL28" s="176">
        <v>1</v>
      </c>
      <c r="AM28" s="177">
        <v>4</v>
      </c>
      <c r="AN28" s="178">
        <v>2</v>
      </c>
      <c r="AO28" s="179">
        <v>0</v>
      </c>
      <c r="AP28" s="179">
        <v>1</v>
      </c>
      <c r="AQ28" s="179">
        <v>1</v>
      </c>
      <c r="AR28" s="179">
        <v>1</v>
      </c>
      <c r="AS28" s="179">
        <v>2</v>
      </c>
      <c r="AT28" s="177">
        <v>7</v>
      </c>
      <c r="AU28" s="180">
        <v>25</v>
      </c>
      <c r="AV28" s="181">
        <v>0.92592592592592593</v>
      </c>
      <c r="AW28" s="140" t="s">
        <v>239</v>
      </c>
      <c r="AX28" s="246" t="s">
        <v>142</v>
      </c>
    </row>
    <row r="29" spans="1:51" s="182" customFormat="1" ht="16.5" customHeight="1" x14ac:dyDescent="0.25">
      <c r="A29" s="214">
        <v>25</v>
      </c>
      <c r="B29" s="140" t="s">
        <v>31</v>
      </c>
      <c r="C29" s="140" t="s">
        <v>236</v>
      </c>
      <c r="D29" s="162">
        <v>122</v>
      </c>
      <c r="E29" s="262">
        <v>125</v>
      </c>
      <c r="F29" s="163">
        <v>1</v>
      </c>
      <c r="G29" s="162">
        <v>2255</v>
      </c>
      <c r="H29" s="263">
        <v>2269</v>
      </c>
      <c r="I29" s="164">
        <v>1</v>
      </c>
      <c r="J29" s="162">
        <v>79</v>
      </c>
      <c r="K29" s="264">
        <v>79</v>
      </c>
      <c r="L29" s="165">
        <v>1</v>
      </c>
      <c r="M29" s="265">
        <v>3942</v>
      </c>
      <c r="N29" s="266">
        <v>100</v>
      </c>
      <c r="O29" s="166">
        <v>2</v>
      </c>
      <c r="P29" s="267">
        <v>542</v>
      </c>
      <c r="Q29" s="166">
        <v>1</v>
      </c>
      <c r="R29" s="167">
        <v>6</v>
      </c>
      <c r="S29" s="272">
        <v>97</v>
      </c>
      <c r="T29" s="168">
        <v>2</v>
      </c>
      <c r="U29" s="273">
        <v>97</v>
      </c>
      <c r="V29" s="169">
        <v>2</v>
      </c>
      <c r="W29" s="270">
        <v>103903</v>
      </c>
      <c r="X29" s="168">
        <v>1</v>
      </c>
      <c r="Y29" s="271">
        <v>28293</v>
      </c>
      <c r="Z29" s="170">
        <v>1</v>
      </c>
      <c r="AA29" s="269">
        <v>100</v>
      </c>
      <c r="AB29" s="169">
        <v>2</v>
      </c>
      <c r="AC29" s="171">
        <v>8</v>
      </c>
      <c r="AD29" s="274">
        <v>86706</v>
      </c>
      <c r="AE29" s="172">
        <v>22</v>
      </c>
      <c r="AF29" s="173">
        <v>2</v>
      </c>
      <c r="AG29" s="275">
        <v>26058</v>
      </c>
      <c r="AH29" s="174">
        <v>11</v>
      </c>
      <c r="AI29" s="175">
        <v>2</v>
      </c>
      <c r="AJ29" s="276">
        <v>7071</v>
      </c>
      <c r="AK29" s="174">
        <v>57</v>
      </c>
      <c r="AL29" s="176">
        <v>1</v>
      </c>
      <c r="AM29" s="177">
        <v>5</v>
      </c>
      <c r="AN29" s="178">
        <v>2</v>
      </c>
      <c r="AO29" s="179">
        <v>1</v>
      </c>
      <c r="AP29" s="179">
        <v>1</v>
      </c>
      <c r="AQ29" s="179">
        <v>0</v>
      </c>
      <c r="AR29" s="179">
        <v>1</v>
      </c>
      <c r="AS29" s="179">
        <v>1</v>
      </c>
      <c r="AT29" s="177">
        <v>6</v>
      </c>
      <c r="AU29" s="180">
        <v>25</v>
      </c>
      <c r="AV29" s="181">
        <v>0.92592592592592593</v>
      </c>
      <c r="AW29" s="140" t="s">
        <v>31</v>
      </c>
      <c r="AX29" s="245" t="s">
        <v>144</v>
      </c>
      <c r="AY29" s="183"/>
    </row>
    <row r="30" spans="1:51" s="182" customFormat="1" ht="15" customHeight="1" x14ac:dyDescent="0.25">
      <c r="A30" s="214">
        <v>26</v>
      </c>
      <c r="B30" s="140" t="s">
        <v>48</v>
      </c>
      <c r="C30" s="140" t="s">
        <v>233</v>
      </c>
      <c r="D30" s="162">
        <v>44</v>
      </c>
      <c r="E30" s="262">
        <v>42</v>
      </c>
      <c r="F30" s="163">
        <v>1</v>
      </c>
      <c r="G30" s="162">
        <v>796</v>
      </c>
      <c r="H30" s="263">
        <v>786</v>
      </c>
      <c r="I30" s="164">
        <v>1</v>
      </c>
      <c r="J30" s="162">
        <v>31</v>
      </c>
      <c r="K30" s="264">
        <v>31</v>
      </c>
      <c r="L30" s="165">
        <v>1</v>
      </c>
      <c r="M30" s="265">
        <v>1232</v>
      </c>
      <c r="N30" s="266">
        <v>100</v>
      </c>
      <c r="O30" s="166">
        <v>2</v>
      </c>
      <c r="P30" s="267">
        <v>531</v>
      </c>
      <c r="Q30" s="166">
        <v>1</v>
      </c>
      <c r="R30" s="167">
        <v>6</v>
      </c>
      <c r="S30" s="272">
        <v>99</v>
      </c>
      <c r="T30" s="168">
        <v>2</v>
      </c>
      <c r="U30" s="273">
        <v>98</v>
      </c>
      <c r="V30" s="169">
        <v>2</v>
      </c>
      <c r="W30" s="270">
        <v>34378</v>
      </c>
      <c r="X30" s="168">
        <v>1</v>
      </c>
      <c r="Y30" s="271">
        <v>13201</v>
      </c>
      <c r="Z30" s="170">
        <v>1</v>
      </c>
      <c r="AA30" s="269">
        <v>100</v>
      </c>
      <c r="AB30" s="169">
        <v>2</v>
      </c>
      <c r="AC30" s="171">
        <v>8</v>
      </c>
      <c r="AD30" s="274">
        <v>3686</v>
      </c>
      <c r="AE30" s="172">
        <v>3</v>
      </c>
      <c r="AF30" s="173">
        <v>0</v>
      </c>
      <c r="AG30" s="275">
        <v>9144</v>
      </c>
      <c r="AH30" s="174">
        <v>12</v>
      </c>
      <c r="AI30" s="175">
        <v>2</v>
      </c>
      <c r="AJ30" s="276">
        <v>1317</v>
      </c>
      <c r="AK30" s="174">
        <v>31</v>
      </c>
      <c r="AL30" s="176">
        <v>1</v>
      </c>
      <c r="AM30" s="177">
        <v>3</v>
      </c>
      <c r="AN30" s="178">
        <v>2</v>
      </c>
      <c r="AO30" s="179">
        <v>1</v>
      </c>
      <c r="AP30" s="179">
        <v>1</v>
      </c>
      <c r="AQ30" s="179">
        <v>1</v>
      </c>
      <c r="AR30" s="179">
        <v>1</v>
      </c>
      <c r="AS30" s="179">
        <v>2</v>
      </c>
      <c r="AT30" s="177">
        <v>8</v>
      </c>
      <c r="AU30" s="180">
        <v>25</v>
      </c>
      <c r="AV30" s="181">
        <v>0.92592592592592593</v>
      </c>
      <c r="AW30" s="140" t="s">
        <v>48</v>
      </c>
      <c r="AX30" s="245" t="s">
        <v>161</v>
      </c>
      <c r="AY30" s="183"/>
    </row>
    <row r="31" spans="1:51" s="182" customFormat="1" x14ac:dyDescent="0.25">
      <c r="A31" s="214">
        <v>27</v>
      </c>
      <c r="B31" s="140" t="s">
        <v>66</v>
      </c>
      <c r="C31" s="140" t="s">
        <v>238</v>
      </c>
      <c r="D31" s="162">
        <v>41</v>
      </c>
      <c r="E31" s="262">
        <v>51</v>
      </c>
      <c r="F31" s="163">
        <v>1</v>
      </c>
      <c r="G31" s="162">
        <v>822</v>
      </c>
      <c r="H31" s="263">
        <v>816</v>
      </c>
      <c r="I31" s="164">
        <v>1</v>
      </c>
      <c r="J31" s="162">
        <v>31</v>
      </c>
      <c r="K31" s="264">
        <v>31</v>
      </c>
      <c r="L31" s="165">
        <v>1</v>
      </c>
      <c r="M31" s="265">
        <v>1286</v>
      </c>
      <c r="N31" s="266">
        <v>100</v>
      </c>
      <c r="O31" s="166">
        <v>2</v>
      </c>
      <c r="P31" s="267">
        <v>588</v>
      </c>
      <c r="Q31" s="166">
        <v>1</v>
      </c>
      <c r="R31" s="167">
        <v>6</v>
      </c>
      <c r="S31" s="272">
        <v>99</v>
      </c>
      <c r="T31" s="168">
        <v>2</v>
      </c>
      <c r="U31" s="273">
        <v>99</v>
      </c>
      <c r="V31" s="169">
        <v>2</v>
      </c>
      <c r="W31" s="270">
        <v>41766</v>
      </c>
      <c r="X31" s="168">
        <v>1</v>
      </c>
      <c r="Y31" s="271">
        <v>11321</v>
      </c>
      <c r="Z31" s="170">
        <v>1</v>
      </c>
      <c r="AA31" s="269">
        <v>100</v>
      </c>
      <c r="AB31" s="169">
        <v>2</v>
      </c>
      <c r="AC31" s="171">
        <v>8</v>
      </c>
      <c r="AD31" s="274">
        <v>7331</v>
      </c>
      <c r="AE31" s="172">
        <v>6</v>
      </c>
      <c r="AF31" s="173">
        <v>1</v>
      </c>
      <c r="AG31" s="275">
        <v>10675</v>
      </c>
      <c r="AH31" s="174">
        <v>13</v>
      </c>
      <c r="AI31" s="175">
        <v>2</v>
      </c>
      <c r="AJ31" s="276">
        <v>2423</v>
      </c>
      <c r="AK31" s="174">
        <v>48</v>
      </c>
      <c r="AL31" s="176">
        <v>1</v>
      </c>
      <c r="AM31" s="177">
        <v>4</v>
      </c>
      <c r="AN31" s="178">
        <v>2</v>
      </c>
      <c r="AO31" s="179">
        <v>1</v>
      </c>
      <c r="AP31" s="179">
        <v>1</v>
      </c>
      <c r="AQ31" s="179">
        <v>1</v>
      </c>
      <c r="AR31" s="179">
        <v>0</v>
      </c>
      <c r="AS31" s="179">
        <v>2</v>
      </c>
      <c r="AT31" s="177">
        <v>7</v>
      </c>
      <c r="AU31" s="180">
        <v>25</v>
      </c>
      <c r="AV31" s="181">
        <v>0.92592592592592593</v>
      </c>
      <c r="AW31" s="140" t="s">
        <v>66</v>
      </c>
      <c r="AX31" s="246" t="s">
        <v>179</v>
      </c>
    </row>
    <row r="32" spans="1:51" s="182" customFormat="1" ht="15" customHeight="1" x14ac:dyDescent="0.25">
      <c r="A32" s="214">
        <v>28</v>
      </c>
      <c r="B32" s="140" t="s">
        <v>74</v>
      </c>
      <c r="C32" s="140" t="s">
        <v>234</v>
      </c>
      <c r="D32" s="162">
        <v>144</v>
      </c>
      <c r="E32" s="262">
        <v>162</v>
      </c>
      <c r="F32" s="163">
        <v>1</v>
      </c>
      <c r="G32" s="162">
        <v>3950</v>
      </c>
      <c r="H32" s="263">
        <v>3946</v>
      </c>
      <c r="I32" s="164">
        <v>1</v>
      </c>
      <c r="J32" s="162">
        <v>114</v>
      </c>
      <c r="K32" s="264">
        <v>114</v>
      </c>
      <c r="L32" s="165">
        <v>1</v>
      </c>
      <c r="M32" s="265">
        <v>5282</v>
      </c>
      <c r="N32" s="266">
        <v>99</v>
      </c>
      <c r="O32" s="166">
        <v>2</v>
      </c>
      <c r="P32" s="267">
        <v>1055</v>
      </c>
      <c r="Q32" s="166">
        <v>1</v>
      </c>
      <c r="R32" s="167">
        <v>6</v>
      </c>
      <c r="S32" s="272">
        <v>99</v>
      </c>
      <c r="T32" s="168">
        <v>2</v>
      </c>
      <c r="U32" s="273">
        <v>98</v>
      </c>
      <c r="V32" s="169">
        <v>2</v>
      </c>
      <c r="W32" s="270">
        <v>191616</v>
      </c>
      <c r="X32" s="168">
        <v>1</v>
      </c>
      <c r="Y32" s="271">
        <v>56584</v>
      </c>
      <c r="Z32" s="170">
        <v>1</v>
      </c>
      <c r="AA32" s="269">
        <v>100</v>
      </c>
      <c r="AB32" s="169">
        <v>2</v>
      </c>
      <c r="AC32" s="171">
        <v>8</v>
      </c>
      <c r="AD32" s="274">
        <v>67540</v>
      </c>
      <c r="AE32" s="172">
        <v>13</v>
      </c>
      <c r="AF32" s="173">
        <v>2</v>
      </c>
      <c r="AG32" s="275">
        <v>54936</v>
      </c>
      <c r="AH32" s="174">
        <v>14</v>
      </c>
      <c r="AI32" s="175">
        <v>2</v>
      </c>
      <c r="AJ32" s="276">
        <v>10704</v>
      </c>
      <c r="AK32" s="174">
        <v>66</v>
      </c>
      <c r="AL32" s="176">
        <v>1</v>
      </c>
      <c r="AM32" s="177">
        <v>5</v>
      </c>
      <c r="AN32" s="178">
        <v>2</v>
      </c>
      <c r="AO32" s="179">
        <v>1</v>
      </c>
      <c r="AP32" s="179">
        <v>1</v>
      </c>
      <c r="AQ32" s="179">
        <v>0</v>
      </c>
      <c r="AR32" s="179">
        <v>1</v>
      </c>
      <c r="AS32" s="179">
        <v>1</v>
      </c>
      <c r="AT32" s="177">
        <v>6</v>
      </c>
      <c r="AU32" s="180">
        <v>25</v>
      </c>
      <c r="AV32" s="181">
        <v>0.92592592592592593</v>
      </c>
      <c r="AW32" s="140" t="s">
        <v>74</v>
      </c>
      <c r="AX32" s="245" t="s">
        <v>187</v>
      </c>
    </row>
    <row r="33" spans="1:51" s="182" customFormat="1" ht="15" customHeight="1" x14ac:dyDescent="0.25">
      <c r="A33" s="214">
        <v>29</v>
      </c>
      <c r="B33" s="140" t="s">
        <v>80</v>
      </c>
      <c r="C33" s="140" t="s">
        <v>238</v>
      </c>
      <c r="D33" s="162">
        <v>90</v>
      </c>
      <c r="E33" s="262">
        <v>96</v>
      </c>
      <c r="F33" s="163">
        <v>1</v>
      </c>
      <c r="G33" s="162">
        <v>1927</v>
      </c>
      <c r="H33" s="263">
        <v>1930</v>
      </c>
      <c r="I33" s="164">
        <v>1</v>
      </c>
      <c r="J33" s="162">
        <v>63</v>
      </c>
      <c r="K33" s="264">
        <v>63</v>
      </c>
      <c r="L33" s="165">
        <v>1</v>
      </c>
      <c r="M33" s="265">
        <v>2231</v>
      </c>
      <c r="N33" s="266">
        <v>100</v>
      </c>
      <c r="O33" s="166">
        <v>2</v>
      </c>
      <c r="P33" s="267">
        <v>579</v>
      </c>
      <c r="Q33" s="166">
        <v>1</v>
      </c>
      <c r="R33" s="167">
        <v>6</v>
      </c>
      <c r="S33" s="272">
        <v>98</v>
      </c>
      <c r="T33" s="168">
        <v>2</v>
      </c>
      <c r="U33" s="273">
        <v>95</v>
      </c>
      <c r="V33" s="169">
        <v>2</v>
      </c>
      <c r="W33" s="270">
        <v>83000</v>
      </c>
      <c r="X33" s="168">
        <v>1</v>
      </c>
      <c r="Y33" s="271">
        <v>26465</v>
      </c>
      <c r="Z33" s="170">
        <v>1</v>
      </c>
      <c r="AA33" s="269">
        <v>100</v>
      </c>
      <c r="AB33" s="169">
        <v>2</v>
      </c>
      <c r="AC33" s="171">
        <v>8</v>
      </c>
      <c r="AD33" s="274">
        <v>31323</v>
      </c>
      <c r="AE33" s="172">
        <v>14</v>
      </c>
      <c r="AF33" s="173">
        <v>2</v>
      </c>
      <c r="AG33" s="275">
        <v>8622</v>
      </c>
      <c r="AH33" s="174">
        <v>4</v>
      </c>
      <c r="AI33" s="175">
        <v>0</v>
      </c>
      <c r="AJ33" s="276">
        <v>3911</v>
      </c>
      <c r="AK33" s="174">
        <v>41</v>
      </c>
      <c r="AL33" s="176">
        <v>1</v>
      </c>
      <c r="AM33" s="177">
        <v>3</v>
      </c>
      <c r="AN33" s="178">
        <v>2</v>
      </c>
      <c r="AO33" s="179">
        <v>1</v>
      </c>
      <c r="AP33" s="179">
        <v>1</v>
      </c>
      <c r="AQ33" s="179">
        <v>1</v>
      </c>
      <c r="AR33" s="179">
        <v>1</v>
      </c>
      <c r="AS33" s="179">
        <v>2</v>
      </c>
      <c r="AT33" s="177">
        <v>8</v>
      </c>
      <c r="AU33" s="180">
        <v>25</v>
      </c>
      <c r="AV33" s="181">
        <v>0.92592592592592593</v>
      </c>
      <c r="AW33" s="140" t="s">
        <v>80</v>
      </c>
      <c r="AX33" s="246" t="s">
        <v>193</v>
      </c>
    </row>
    <row r="34" spans="1:51" s="182" customFormat="1" x14ac:dyDescent="0.25">
      <c r="A34" s="214">
        <v>30</v>
      </c>
      <c r="B34" s="140" t="s">
        <v>94</v>
      </c>
      <c r="C34" s="140" t="s">
        <v>234</v>
      </c>
      <c r="D34" s="162">
        <v>152</v>
      </c>
      <c r="E34" s="262">
        <v>164</v>
      </c>
      <c r="F34" s="163">
        <v>1</v>
      </c>
      <c r="G34" s="162">
        <v>3676</v>
      </c>
      <c r="H34" s="263">
        <v>3692</v>
      </c>
      <c r="I34" s="164">
        <v>1</v>
      </c>
      <c r="J34" s="162">
        <v>105</v>
      </c>
      <c r="K34" s="264">
        <v>105</v>
      </c>
      <c r="L34" s="165">
        <v>1</v>
      </c>
      <c r="M34" s="265">
        <v>5302</v>
      </c>
      <c r="N34" s="266">
        <v>100</v>
      </c>
      <c r="O34" s="166">
        <v>2</v>
      </c>
      <c r="P34" s="267">
        <v>690</v>
      </c>
      <c r="Q34" s="166">
        <v>1</v>
      </c>
      <c r="R34" s="167">
        <v>6</v>
      </c>
      <c r="S34" s="272">
        <v>99</v>
      </c>
      <c r="T34" s="168">
        <v>2</v>
      </c>
      <c r="U34" s="273">
        <v>98</v>
      </c>
      <c r="V34" s="169">
        <v>2</v>
      </c>
      <c r="W34" s="270">
        <v>144771</v>
      </c>
      <c r="X34" s="168">
        <v>1</v>
      </c>
      <c r="Y34" s="271">
        <v>45020</v>
      </c>
      <c r="Z34" s="170">
        <v>1</v>
      </c>
      <c r="AA34" s="269">
        <v>100</v>
      </c>
      <c r="AB34" s="169">
        <v>2</v>
      </c>
      <c r="AC34" s="171">
        <v>8</v>
      </c>
      <c r="AD34" s="274">
        <v>57632</v>
      </c>
      <c r="AE34" s="172">
        <v>11</v>
      </c>
      <c r="AF34" s="173">
        <v>2</v>
      </c>
      <c r="AG34" s="275">
        <v>39039</v>
      </c>
      <c r="AH34" s="174">
        <v>11</v>
      </c>
      <c r="AI34" s="175">
        <v>2</v>
      </c>
      <c r="AJ34" s="276">
        <v>7075</v>
      </c>
      <c r="AK34" s="174">
        <v>43</v>
      </c>
      <c r="AL34" s="176">
        <v>1</v>
      </c>
      <c r="AM34" s="177">
        <v>5</v>
      </c>
      <c r="AN34" s="178">
        <v>2</v>
      </c>
      <c r="AO34" s="179">
        <v>1</v>
      </c>
      <c r="AP34" s="179">
        <v>1</v>
      </c>
      <c r="AQ34" s="179">
        <v>0</v>
      </c>
      <c r="AR34" s="179">
        <v>1</v>
      </c>
      <c r="AS34" s="179">
        <v>1</v>
      </c>
      <c r="AT34" s="177">
        <v>6</v>
      </c>
      <c r="AU34" s="180">
        <v>25</v>
      </c>
      <c r="AV34" s="181">
        <v>0.92592592592592593</v>
      </c>
      <c r="AW34" s="140" t="s">
        <v>94</v>
      </c>
      <c r="AX34" s="245" t="s">
        <v>207</v>
      </c>
    </row>
    <row r="35" spans="1:51" s="182" customFormat="1" ht="15" customHeight="1" x14ac:dyDescent="0.25">
      <c r="A35" s="214">
        <v>31</v>
      </c>
      <c r="B35" s="140" t="s">
        <v>96</v>
      </c>
      <c r="C35" s="140" t="s">
        <v>234</v>
      </c>
      <c r="D35" s="162">
        <v>91</v>
      </c>
      <c r="E35" s="262">
        <v>96</v>
      </c>
      <c r="F35" s="163">
        <v>1</v>
      </c>
      <c r="G35" s="162">
        <v>2122</v>
      </c>
      <c r="H35" s="263">
        <v>2119</v>
      </c>
      <c r="I35" s="164">
        <v>1</v>
      </c>
      <c r="J35" s="162">
        <v>70</v>
      </c>
      <c r="K35" s="264">
        <v>70</v>
      </c>
      <c r="L35" s="165">
        <v>1</v>
      </c>
      <c r="M35" s="265">
        <v>3236</v>
      </c>
      <c r="N35" s="266">
        <v>99</v>
      </c>
      <c r="O35" s="166">
        <v>2</v>
      </c>
      <c r="P35" s="267">
        <v>1910</v>
      </c>
      <c r="Q35" s="166">
        <v>1</v>
      </c>
      <c r="R35" s="167">
        <v>6</v>
      </c>
      <c r="S35" s="272">
        <v>98</v>
      </c>
      <c r="T35" s="168">
        <v>2</v>
      </c>
      <c r="U35" s="273">
        <v>97</v>
      </c>
      <c r="V35" s="169">
        <v>2</v>
      </c>
      <c r="W35" s="270">
        <v>103047</v>
      </c>
      <c r="X35" s="168">
        <v>1</v>
      </c>
      <c r="Y35" s="271">
        <v>35364</v>
      </c>
      <c r="Z35" s="170">
        <v>1</v>
      </c>
      <c r="AA35" s="269">
        <v>98</v>
      </c>
      <c r="AB35" s="169">
        <v>2</v>
      </c>
      <c r="AC35" s="171">
        <v>8</v>
      </c>
      <c r="AD35" s="274">
        <v>33327</v>
      </c>
      <c r="AE35" s="172">
        <v>10</v>
      </c>
      <c r="AF35" s="173">
        <v>2</v>
      </c>
      <c r="AG35" s="275">
        <v>49985</v>
      </c>
      <c r="AH35" s="174">
        <v>24</v>
      </c>
      <c r="AI35" s="175">
        <v>2</v>
      </c>
      <c r="AJ35" s="276">
        <v>4500</v>
      </c>
      <c r="AK35" s="174">
        <v>47</v>
      </c>
      <c r="AL35" s="176">
        <v>1</v>
      </c>
      <c r="AM35" s="177">
        <v>5</v>
      </c>
      <c r="AN35" s="178">
        <v>2</v>
      </c>
      <c r="AO35" s="179">
        <v>1</v>
      </c>
      <c r="AP35" s="179">
        <v>1</v>
      </c>
      <c r="AQ35" s="179">
        <v>0</v>
      </c>
      <c r="AR35" s="179">
        <v>0</v>
      </c>
      <c r="AS35" s="179">
        <v>2</v>
      </c>
      <c r="AT35" s="177">
        <v>6</v>
      </c>
      <c r="AU35" s="180">
        <v>25</v>
      </c>
      <c r="AV35" s="181">
        <v>0.92592592592592593</v>
      </c>
      <c r="AW35" s="140" t="s">
        <v>96</v>
      </c>
      <c r="AX35" s="245" t="s">
        <v>209</v>
      </c>
    </row>
    <row r="36" spans="1:51" s="182" customFormat="1" ht="15" customHeight="1" x14ac:dyDescent="0.25">
      <c r="A36" s="214">
        <v>32</v>
      </c>
      <c r="B36" s="140" t="s">
        <v>237</v>
      </c>
      <c r="C36" s="140" t="s">
        <v>236</v>
      </c>
      <c r="D36" s="162">
        <v>70</v>
      </c>
      <c r="E36" s="262">
        <v>80</v>
      </c>
      <c r="F36" s="163">
        <v>1</v>
      </c>
      <c r="G36" s="162">
        <v>1371</v>
      </c>
      <c r="H36" s="263">
        <v>1357</v>
      </c>
      <c r="I36" s="164">
        <v>1</v>
      </c>
      <c r="J36" s="162">
        <v>43</v>
      </c>
      <c r="K36" s="264">
        <v>43</v>
      </c>
      <c r="L36" s="165">
        <v>1</v>
      </c>
      <c r="M36" s="265">
        <v>1897</v>
      </c>
      <c r="N36" s="266">
        <v>100</v>
      </c>
      <c r="O36" s="166">
        <v>2</v>
      </c>
      <c r="P36" s="267">
        <v>1452</v>
      </c>
      <c r="Q36" s="166">
        <v>1</v>
      </c>
      <c r="R36" s="167">
        <v>6</v>
      </c>
      <c r="S36" s="272">
        <v>97</v>
      </c>
      <c r="T36" s="168">
        <v>2</v>
      </c>
      <c r="U36" s="273">
        <v>96</v>
      </c>
      <c r="V36" s="169">
        <v>2</v>
      </c>
      <c r="W36" s="270">
        <v>45392</v>
      </c>
      <c r="X36" s="168">
        <v>1</v>
      </c>
      <c r="Y36" s="271">
        <v>20277</v>
      </c>
      <c r="Z36" s="170">
        <v>1</v>
      </c>
      <c r="AA36" s="269">
        <v>100</v>
      </c>
      <c r="AB36" s="169">
        <v>2</v>
      </c>
      <c r="AC36" s="171">
        <v>8</v>
      </c>
      <c r="AD36" s="274">
        <v>20008</v>
      </c>
      <c r="AE36" s="172">
        <v>11</v>
      </c>
      <c r="AF36" s="173">
        <v>2</v>
      </c>
      <c r="AG36" s="275">
        <v>13449</v>
      </c>
      <c r="AH36" s="174">
        <v>10</v>
      </c>
      <c r="AI36" s="175">
        <v>2</v>
      </c>
      <c r="AJ36" s="276">
        <v>3410</v>
      </c>
      <c r="AK36" s="174">
        <v>43</v>
      </c>
      <c r="AL36" s="176">
        <v>1</v>
      </c>
      <c r="AM36" s="177">
        <v>5</v>
      </c>
      <c r="AN36" s="178">
        <v>2</v>
      </c>
      <c r="AO36" s="179">
        <v>0</v>
      </c>
      <c r="AP36" s="179">
        <v>1</v>
      </c>
      <c r="AQ36" s="179">
        <v>0</v>
      </c>
      <c r="AR36" s="179">
        <v>0</v>
      </c>
      <c r="AS36" s="179">
        <v>2</v>
      </c>
      <c r="AT36" s="177">
        <v>5</v>
      </c>
      <c r="AU36" s="180">
        <v>24</v>
      </c>
      <c r="AV36" s="181">
        <v>0.88888888888888884</v>
      </c>
      <c r="AW36" s="140" t="s">
        <v>237</v>
      </c>
      <c r="AX36" s="245" t="s">
        <v>128</v>
      </c>
      <c r="AY36" s="183"/>
    </row>
    <row r="37" spans="1:51" s="182" customFormat="1" x14ac:dyDescent="0.25">
      <c r="A37" s="214">
        <v>33</v>
      </c>
      <c r="B37" s="140" t="s">
        <v>21</v>
      </c>
      <c r="C37" s="140" t="s">
        <v>238</v>
      </c>
      <c r="D37" s="162">
        <v>79</v>
      </c>
      <c r="E37" s="262">
        <v>81</v>
      </c>
      <c r="F37" s="163">
        <v>1</v>
      </c>
      <c r="G37" s="162">
        <v>1605</v>
      </c>
      <c r="H37" s="263">
        <v>1613</v>
      </c>
      <c r="I37" s="164">
        <v>1</v>
      </c>
      <c r="J37" s="162">
        <v>47</v>
      </c>
      <c r="K37" s="264">
        <v>47</v>
      </c>
      <c r="L37" s="165">
        <v>1</v>
      </c>
      <c r="M37" s="265">
        <v>2233</v>
      </c>
      <c r="N37" s="266">
        <v>100</v>
      </c>
      <c r="O37" s="166">
        <v>2</v>
      </c>
      <c r="P37" s="267">
        <v>922</v>
      </c>
      <c r="Q37" s="166">
        <v>1</v>
      </c>
      <c r="R37" s="167">
        <v>6</v>
      </c>
      <c r="S37" s="272">
        <v>98</v>
      </c>
      <c r="T37" s="168">
        <v>2</v>
      </c>
      <c r="U37" s="273">
        <v>98</v>
      </c>
      <c r="V37" s="169">
        <v>2</v>
      </c>
      <c r="W37" s="270">
        <v>75975</v>
      </c>
      <c r="X37" s="168">
        <v>1</v>
      </c>
      <c r="Y37" s="271">
        <v>34349</v>
      </c>
      <c r="Z37" s="170">
        <v>1</v>
      </c>
      <c r="AA37" s="269">
        <v>100</v>
      </c>
      <c r="AB37" s="169">
        <v>2</v>
      </c>
      <c r="AC37" s="171">
        <v>8</v>
      </c>
      <c r="AD37" s="274">
        <v>48522</v>
      </c>
      <c r="AE37" s="172">
        <v>22</v>
      </c>
      <c r="AF37" s="173">
        <v>2</v>
      </c>
      <c r="AG37" s="275">
        <v>27858</v>
      </c>
      <c r="AH37" s="174">
        <v>17</v>
      </c>
      <c r="AI37" s="175">
        <v>2</v>
      </c>
      <c r="AJ37" s="276">
        <v>4880</v>
      </c>
      <c r="AK37" s="174">
        <v>60</v>
      </c>
      <c r="AL37" s="176">
        <v>1</v>
      </c>
      <c r="AM37" s="177">
        <v>5</v>
      </c>
      <c r="AN37" s="178">
        <v>2</v>
      </c>
      <c r="AO37" s="179">
        <v>0</v>
      </c>
      <c r="AP37" s="179">
        <v>1</v>
      </c>
      <c r="AQ37" s="179">
        <v>0</v>
      </c>
      <c r="AR37" s="179">
        <v>0</v>
      </c>
      <c r="AS37" s="179">
        <v>2</v>
      </c>
      <c r="AT37" s="177">
        <v>5</v>
      </c>
      <c r="AU37" s="180">
        <v>24</v>
      </c>
      <c r="AV37" s="181">
        <v>0.88888888888888884</v>
      </c>
      <c r="AW37" s="140" t="s">
        <v>21</v>
      </c>
      <c r="AX37" s="245" t="s">
        <v>134</v>
      </c>
      <c r="AY37" s="183"/>
    </row>
    <row r="38" spans="1:51" s="182" customFormat="1" ht="15" customHeight="1" x14ac:dyDescent="0.25">
      <c r="A38" s="214">
        <v>34</v>
      </c>
      <c r="B38" s="140" t="s">
        <v>22</v>
      </c>
      <c r="C38" s="140" t="s">
        <v>234</v>
      </c>
      <c r="D38" s="162">
        <v>66</v>
      </c>
      <c r="E38" s="262">
        <v>71</v>
      </c>
      <c r="F38" s="163">
        <v>1</v>
      </c>
      <c r="G38" s="162">
        <v>1737</v>
      </c>
      <c r="H38" s="263">
        <v>1728</v>
      </c>
      <c r="I38" s="164">
        <v>1</v>
      </c>
      <c r="J38" s="162">
        <v>52</v>
      </c>
      <c r="K38" s="264">
        <v>52</v>
      </c>
      <c r="L38" s="165">
        <v>1</v>
      </c>
      <c r="M38" s="265">
        <v>2657</v>
      </c>
      <c r="N38" s="266">
        <v>100</v>
      </c>
      <c r="O38" s="166">
        <v>2</v>
      </c>
      <c r="P38" s="267">
        <v>878</v>
      </c>
      <c r="Q38" s="166">
        <v>1</v>
      </c>
      <c r="R38" s="167">
        <v>6</v>
      </c>
      <c r="S38" s="272">
        <v>99</v>
      </c>
      <c r="T38" s="168">
        <v>2</v>
      </c>
      <c r="U38" s="273">
        <v>99</v>
      </c>
      <c r="V38" s="169">
        <v>2</v>
      </c>
      <c r="W38" s="270">
        <v>73297</v>
      </c>
      <c r="X38" s="168">
        <v>1</v>
      </c>
      <c r="Y38" s="271">
        <v>24563</v>
      </c>
      <c r="Z38" s="170">
        <v>1</v>
      </c>
      <c r="AA38" s="269">
        <v>100</v>
      </c>
      <c r="AB38" s="169">
        <v>2</v>
      </c>
      <c r="AC38" s="171">
        <v>8</v>
      </c>
      <c r="AD38" s="274">
        <v>23827</v>
      </c>
      <c r="AE38" s="172">
        <v>9</v>
      </c>
      <c r="AF38" s="173">
        <v>2</v>
      </c>
      <c r="AG38" s="275">
        <v>17618</v>
      </c>
      <c r="AH38" s="174">
        <v>10</v>
      </c>
      <c r="AI38" s="175">
        <v>2</v>
      </c>
      <c r="AJ38" s="276">
        <v>4052</v>
      </c>
      <c r="AK38" s="174">
        <v>57</v>
      </c>
      <c r="AL38" s="176">
        <v>1</v>
      </c>
      <c r="AM38" s="177">
        <v>5</v>
      </c>
      <c r="AN38" s="178">
        <v>2</v>
      </c>
      <c r="AO38" s="179">
        <v>0</v>
      </c>
      <c r="AP38" s="179">
        <v>1</v>
      </c>
      <c r="AQ38" s="179">
        <v>0</v>
      </c>
      <c r="AR38" s="179">
        <v>1</v>
      </c>
      <c r="AS38" s="179">
        <v>1</v>
      </c>
      <c r="AT38" s="177">
        <v>5</v>
      </c>
      <c r="AU38" s="180">
        <v>24</v>
      </c>
      <c r="AV38" s="181">
        <v>0.88888888888888884</v>
      </c>
      <c r="AW38" s="140" t="s">
        <v>22</v>
      </c>
      <c r="AX38" s="245" t="s">
        <v>135</v>
      </c>
    </row>
    <row r="39" spans="1:51" s="182" customFormat="1" ht="15" customHeight="1" x14ac:dyDescent="0.25">
      <c r="A39" s="214">
        <v>35</v>
      </c>
      <c r="B39" s="140" t="s">
        <v>25</v>
      </c>
      <c r="C39" s="140" t="s">
        <v>238</v>
      </c>
      <c r="D39" s="162">
        <v>54</v>
      </c>
      <c r="E39" s="262">
        <v>60</v>
      </c>
      <c r="F39" s="163">
        <v>1</v>
      </c>
      <c r="G39" s="162">
        <v>1015</v>
      </c>
      <c r="H39" s="263">
        <v>1012</v>
      </c>
      <c r="I39" s="164">
        <v>1</v>
      </c>
      <c r="J39" s="162">
        <v>35</v>
      </c>
      <c r="K39" s="264">
        <v>35</v>
      </c>
      <c r="L39" s="165">
        <v>1</v>
      </c>
      <c r="M39" s="265">
        <v>1435</v>
      </c>
      <c r="N39" s="266">
        <v>100</v>
      </c>
      <c r="O39" s="166">
        <v>2</v>
      </c>
      <c r="P39" s="267">
        <v>763</v>
      </c>
      <c r="Q39" s="166">
        <v>1</v>
      </c>
      <c r="R39" s="167">
        <v>6</v>
      </c>
      <c r="S39" s="272">
        <v>98</v>
      </c>
      <c r="T39" s="168">
        <v>2</v>
      </c>
      <c r="U39" s="273">
        <v>96</v>
      </c>
      <c r="V39" s="169">
        <v>2</v>
      </c>
      <c r="W39" s="270">
        <v>54564</v>
      </c>
      <c r="X39" s="168">
        <v>1</v>
      </c>
      <c r="Y39" s="271">
        <v>12752</v>
      </c>
      <c r="Z39" s="170">
        <v>1</v>
      </c>
      <c r="AA39" s="269">
        <v>99</v>
      </c>
      <c r="AB39" s="169">
        <v>2</v>
      </c>
      <c r="AC39" s="171">
        <v>8</v>
      </c>
      <c r="AD39" s="274">
        <v>14282</v>
      </c>
      <c r="AE39" s="172">
        <v>10</v>
      </c>
      <c r="AF39" s="173">
        <v>2</v>
      </c>
      <c r="AG39" s="275">
        <v>6592</v>
      </c>
      <c r="AH39" s="174">
        <v>7</v>
      </c>
      <c r="AI39" s="175">
        <v>1</v>
      </c>
      <c r="AJ39" s="276">
        <v>3203</v>
      </c>
      <c r="AK39" s="174">
        <v>53</v>
      </c>
      <c r="AL39" s="176">
        <v>1</v>
      </c>
      <c r="AM39" s="177">
        <v>4</v>
      </c>
      <c r="AN39" s="178">
        <v>2</v>
      </c>
      <c r="AO39" s="179">
        <v>0</v>
      </c>
      <c r="AP39" s="179">
        <v>1</v>
      </c>
      <c r="AQ39" s="179">
        <v>0</v>
      </c>
      <c r="AR39" s="179">
        <v>1</v>
      </c>
      <c r="AS39" s="179">
        <v>2</v>
      </c>
      <c r="AT39" s="177">
        <v>6</v>
      </c>
      <c r="AU39" s="180">
        <v>24</v>
      </c>
      <c r="AV39" s="181">
        <v>0.88888888888888884</v>
      </c>
      <c r="AW39" s="140" t="s">
        <v>25</v>
      </c>
      <c r="AX39" s="245" t="s">
        <v>138</v>
      </c>
    </row>
    <row r="40" spans="1:51" s="182" customFormat="1" ht="15" customHeight="1" x14ac:dyDescent="0.25">
      <c r="A40" s="214">
        <v>36</v>
      </c>
      <c r="B40" s="140" t="s">
        <v>249</v>
      </c>
      <c r="C40" s="140" t="s">
        <v>233</v>
      </c>
      <c r="D40" s="162">
        <v>59</v>
      </c>
      <c r="E40" s="262">
        <v>63</v>
      </c>
      <c r="F40" s="163">
        <v>1</v>
      </c>
      <c r="G40" s="162">
        <v>1070</v>
      </c>
      <c r="H40" s="263">
        <v>1067</v>
      </c>
      <c r="I40" s="164">
        <v>1</v>
      </c>
      <c r="J40" s="162">
        <v>39</v>
      </c>
      <c r="K40" s="264">
        <v>39</v>
      </c>
      <c r="L40" s="165">
        <v>1</v>
      </c>
      <c r="M40" s="265">
        <v>1343</v>
      </c>
      <c r="N40" s="266">
        <v>100</v>
      </c>
      <c r="O40" s="166">
        <v>2</v>
      </c>
      <c r="P40" s="267">
        <v>772</v>
      </c>
      <c r="Q40" s="166">
        <v>1</v>
      </c>
      <c r="R40" s="167">
        <v>6</v>
      </c>
      <c r="S40" s="272">
        <v>99</v>
      </c>
      <c r="T40" s="168">
        <v>2</v>
      </c>
      <c r="U40" s="273">
        <v>100</v>
      </c>
      <c r="V40" s="169">
        <v>2</v>
      </c>
      <c r="W40" s="270">
        <v>56910</v>
      </c>
      <c r="X40" s="168">
        <v>1</v>
      </c>
      <c r="Y40" s="271">
        <v>17182</v>
      </c>
      <c r="Z40" s="170">
        <v>1</v>
      </c>
      <c r="AA40" s="269">
        <v>100</v>
      </c>
      <c r="AB40" s="169">
        <v>2</v>
      </c>
      <c r="AC40" s="171">
        <v>8</v>
      </c>
      <c r="AD40" s="274">
        <v>13682</v>
      </c>
      <c r="AE40" s="172">
        <v>10</v>
      </c>
      <c r="AF40" s="173">
        <v>2</v>
      </c>
      <c r="AG40" s="275">
        <v>8369</v>
      </c>
      <c r="AH40" s="174">
        <v>8</v>
      </c>
      <c r="AI40" s="175">
        <v>1</v>
      </c>
      <c r="AJ40" s="276">
        <v>2865</v>
      </c>
      <c r="AK40" s="174">
        <v>45</v>
      </c>
      <c r="AL40" s="176">
        <v>1</v>
      </c>
      <c r="AM40" s="177">
        <v>4</v>
      </c>
      <c r="AN40" s="178">
        <v>2</v>
      </c>
      <c r="AO40" s="179">
        <v>0</v>
      </c>
      <c r="AP40" s="179">
        <v>1</v>
      </c>
      <c r="AQ40" s="179">
        <v>0</v>
      </c>
      <c r="AR40" s="179">
        <v>1</v>
      </c>
      <c r="AS40" s="179">
        <v>2</v>
      </c>
      <c r="AT40" s="177">
        <v>6</v>
      </c>
      <c r="AU40" s="180">
        <v>24</v>
      </c>
      <c r="AV40" s="181">
        <v>0.88888888888888884</v>
      </c>
      <c r="AW40" s="140" t="s">
        <v>33</v>
      </c>
      <c r="AX40" s="245" t="s">
        <v>146</v>
      </c>
      <c r="AY40" s="183"/>
    </row>
    <row r="41" spans="1:51" s="182" customFormat="1" ht="15" customHeight="1" x14ac:dyDescent="0.25">
      <c r="A41" s="214">
        <v>37</v>
      </c>
      <c r="B41" s="140" t="s">
        <v>38</v>
      </c>
      <c r="C41" s="140" t="s">
        <v>233</v>
      </c>
      <c r="D41" s="162">
        <v>66</v>
      </c>
      <c r="E41" s="262">
        <v>74</v>
      </c>
      <c r="F41" s="163">
        <v>1</v>
      </c>
      <c r="G41" s="162">
        <v>1459</v>
      </c>
      <c r="H41" s="263">
        <v>1459</v>
      </c>
      <c r="I41" s="164">
        <v>1</v>
      </c>
      <c r="J41" s="162">
        <v>49</v>
      </c>
      <c r="K41" s="264">
        <v>49</v>
      </c>
      <c r="L41" s="165">
        <v>1</v>
      </c>
      <c r="M41" s="265">
        <v>1741</v>
      </c>
      <c r="N41" s="266">
        <v>100</v>
      </c>
      <c r="O41" s="166">
        <v>2</v>
      </c>
      <c r="P41" s="267">
        <v>1087</v>
      </c>
      <c r="Q41" s="166">
        <v>1</v>
      </c>
      <c r="R41" s="167">
        <v>6</v>
      </c>
      <c r="S41" s="272">
        <v>99</v>
      </c>
      <c r="T41" s="168">
        <v>2</v>
      </c>
      <c r="U41" s="273">
        <v>98</v>
      </c>
      <c r="V41" s="169">
        <v>2</v>
      </c>
      <c r="W41" s="270">
        <v>76289</v>
      </c>
      <c r="X41" s="168">
        <v>1</v>
      </c>
      <c r="Y41" s="271">
        <v>22988</v>
      </c>
      <c r="Z41" s="170">
        <v>1</v>
      </c>
      <c r="AA41" s="269">
        <v>100</v>
      </c>
      <c r="AB41" s="169">
        <v>2</v>
      </c>
      <c r="AC41" s="171">
        <v>8</v>
      </c>
      <c r="AD41" s="274">
        <v>17157</v>
      </c>
      <c r="AE41" s="172">
        <v>10</v>
      </c>
      <c r="AF41" s="173">
        <v>2</v>
      </c>
      <c r="AG41" s="275">
        <v>17960</v>
      </c>
      <c r="AH41" s="174">
        <v>12</v>
      </c>
      <c r="AI41" s="175">
        <v>2</v>
      </c>
      <c r="AJ41" s="276">
        <v>3313</v>
      </c>
      <c r="AK41" s="174">
        <v>45</v>
      </c>
      <c r="AL41" s="176">
        <v>1</v>
      </c>
      <c r="AM41" s="177">
        <v>5</v>
      </c>
      <c r="AN41" s="178">
        <v>2</v>
      </c>
      <c r="AO41" s="179">
        <v>0</v>
      </c>
      <c r="AP41" s="179">
        <v>1</v>
      </c>
      <c r="AQ41" s="179">
        <v>0</v>
      </c>
      <c r="AR41" s="179">
        <v>1</v>
      </c>
      <c r="AS41" s="179">
        <v>1</v>
      </c>
      <c r="AT41" s="177">
        <v>5</v>
      </c>
      <c r="AU41" s="180">
        <v>24</v>
      </c>
      <c r="AV41" s="181">
        <v>0.88888888888888884</v>
      </c>
      <c r="AW41" s="140" t="s">
        <v>38</v>
      </c>
      <c r="AX41" s="245" t="s">
        <v>151</v>
      </c>
    </row>
    <row r="42" spans="1:51" s="182" customFormat="1" ht="15" customHeight="1" x14ac:dyDescent="0.25">
      <c r="A42" s="214">
        <v>38</v>
      </c>
      <c r="B42" s="140" t="s">
        <v>44</v>
      </c>
      <c r="C42" s="140" t="s">
        <v>238</v>
      </c>
      <c r="D42" s="162">
        <v>63</v>
      </c>
      <c r="E42" s="262">
        <v>69</v>
      </c>
      <c r="F42" s="163">
        <v>1</v>
      </c>
      <c r="G42" s="162">
        <v>1499</v>
      </c>
      <c r="H42" s="263">
        <v>1500</v>
      </c>
      <c r="I42" s="164">
        <v>1</v>
      </c>
      <c r="J42" s="162">
        <v>47</v>
      </c>
      <c r="K42" s="264">
        <v>47</v>
      </c>
      <c r="L42" s="165">
        <v>1</v>
      </c>
      <c r="M42" s="265">
        <v>2234</v>
      </c>
      <c r="N42" s="266">
        <v>100</v>
      </c>
      <c r="O42" s="166">
        <v>2</v>
      </c>
      <c r="P42" s="267">
        <v>777</v>
      </c>
      <c r="Q42" s="166">
        <v>1</v>
      </c>
      <c r="R42" s="167">
        <v>6</v>
      </c>
      <c r="S42" s="272">
        <v>100</v>
      </c>
      <c r="T42" s="168">
        <v>2</v>
      </c>
      <c r="U42" s="273">
        <v>101</v>
      </c>
      <c r="V42" s="169">
        <v>2</v>
      </c>
      <c r="W42" s="270">
        <v>88309</v>
      </c>
      <c r="X42" s="168">
        <v>1</v>
      </c>
      <c r="Y42" s="271">
        <v>22598</v>
      </c>
      <c r="Z42" s="170">
        <v>1</v>
      </c>
      <c r="AA42" s="269">
        <v>100</v>
      </c>
      <c r="AB42" s="169">
        <v>2</v>
      </c>
      <c r="AC42" s="171">
        <v>8</v>
      </c>
      <c r="AD42" s="274">
        <v>43599</v>
      </c>
      <c r="AE42" s="172">
        <v>20</v>
      </c>
      <c r="AF42" s="173">
        <v>2</v>
      </c>
      <c r="AG42" s="275">
        <v>19806</v>
      </c>
      <c r="AH42" s="174">
        <v>13</v>
      </c>
      <c r="AI42" s="175">
        <v>2</v>
      </c>
      <c r="AJ42" s="276">
        <v>5738</v>
      </c>
      <c r="AK42" s="174">
        <v>83</v>
      </c>
      <c r="AL42" s="176">
        <v>1</v>
      </c>
      <c r="AM42" s="177">
        <v>5</v>
      </c>
      <c r="AN42" s="178">
        <v>1</v>
      </c>
      <c r="AO42" s="179">
        <v>1</v>
      </c>
      <c r="AP42" s="179">
        <v>1</v>
      </c>
      <c r="AQ42" s="179">
        <v>0</v>
      </c>
      <c r="AR42" s="179">
        <v>1</v>
      </c>
      <c r="AS42" s="179">
        <v>1</v>
      </c>
      <c r="AT42" s="177">
        <v>5</v>
      </c>
      <c r="AU42" s="180">
        <v>24</v>
      </c>
      <c r="AV42" s="181">
        <v>0.88888888888888884</v>
      </c>
      <c r="AW42" s="140" t="s">
        <v>44</v>
      </c>
      <c r="AX42" s="245" t="s">
        <v>157</v>
      </c>
    </row>
    <row r="43" spans="1:51" s="182" customFormat="1" ht="16.5" customHeight="1" x14ac:dyDescent="0.25">
      <c r="A43" s="214">
        <v>39</v>
      </c>
      <c r="B43" s="140" t="s">
        <v>60</v>
      </c>
      <c r="C43" s="140" t="s">
        <v>238</v>
      </c>
      <c r="D43" s="162">
        <v>117</v>
      </c>
      <c r="E43" s="262">
        <v>135</v>
      </c>
      <c r="F43" s="163">
        <v>1</v>
      </c>
      <c r="G43" s="162">
        <v>3343</v>
      </c>
      <c r="H43" s="263">
        <v>3384</v>
      </c>
      <c r="I43" s="164">
        <v>1</v>
      </c>
      <c r="J43" s="162">
        <v>86</v>
      </c>
      <c r="K43" s="264">
        <v>86</v>
      </c>
      <c r="L43" s="165">
        <v>1</v>
      </c>
      <c r="M43" s="265">
        <v>5127</v>
      </c>
      <c r="N43" s="266">
        <v>100</v>
      </c>
      <c r="O43" s="166">
        <v>2</v>
      </c>
      <c r="P43" s="267">
        <v>2280</v>
      </c>
      <c r="Q43" s="166">
        <v>1</v>
      </c>
      <c r="R43" s="167">
        <v>6</v>
      </c>
      <c r="S43" s="272">
        <v>100</v>
      </c>
      <c r="T43" s="168">
        <v>2</v>
      </c>
      <c r="U43" s="273">
        <v>101</v>
      </c>
      <c r="V43" s="169">
        <v>2</v>
      </c>
      <c r="W43" s="270">
        <v>138756</v>
      </c>
      <c r="X43" s="168">
        <v>1</v>
      </c>
      <c r="Y43" s="271">
        <v>51150</v>
      </c>
      <c r="Z43" s="170">
        <v>1</v>
      </c>
      <c r="AA43" s="269">
        <v>100</v>
      </c>
      <c r="AB43" s="169">
        <v>2</v>
      </c>
      <c r="AC43" s="171">
        <v>8</v>
      </c>
      <c r="AD43" s="274">
        <v>42791</v>
      </c>
      <c r="AE43" s="172">
        <v>8</v>
      </c>
      <c r="AF43" s="173">
        <v>2</v>
      </c>
      <c r="AG43" s="275">
        <v>40968</v>
      </c>
      <c r="AH43" s="174">
        <v>12</v>
      </c>
      <c r="AI43" s="175">
        <v>2</v>
      </c>
      <c r="AJ43" s="276">
        <v>6852</v>
      </c>
      <c r="AK43" s="174">
        <v>51</v>
      </c>
      <c r="AL43" s="176">
        <v>1</v>
      </c>
      <c r="AM43" s="177">
        <v>5</v>
      </c>
      <c r="AN43" s="178">
        <v>2</v>
      </c>
      <c r="AO43" s="179">
        <v>0</v>
      </c>
      <c r="AP43" s="179">
        <v>1</v>
      </c>
      <c r="AQ43" s="179">
        <v>0</v>
      </c>
      <c r="AR43" s="179">
        <v>1</v>
      </c>
      <c r="AS43" s="179">
        <v>1</v>
      </c>
      <c r="AT43" s="177">
        <v>5</v>
      </c>
      <c r="AU43" s="180">
        <v>24</v>
      </c>
      <c r="AV43" s="181">
        <v>0.88888888888888884</v>
      </c>
      <c r="AW43" s="140" t="s">
        <v>60</v>
      </c>
      <c r="AX43" s="245" t="s">
        <v>173</v>
      </c>
    </row>
    <row r="44" spans="1:51" s="182" customFormat="1" ht="16.5" customHeight="1" x14ac:dyDescent="0.25">
      <c r="A44" s="214">
        <v>40</v>
      </c>
      <c r="B44" s="140" t="s">
        <v>65</v>
      </c>
      <c r="C44" s="140" t="s">
        <v>238</v>
      </c>
      <c r="D44" s="162">
        <v>132</v>
      </c>
      <c r="E44" s="262">
        <v>127</v>
      </c>
      <c r="F44" s="163">
        <v>1</v>
      </c>
      <c r="G44" s="162">
        <v>3055</v>
      </c>
      <c r="H44" s="263">
        <v>3060</v>
      </c>
      <c r="I44" s="164">
        <v>1</v>
      </c>
      <c r="J44" s="162">
        <v>91</v>
      </c>
      <c r="K44" s="264">
        <v>91</v>
      </c>
      <c r="L44" s="165">
        <v>1</v>
      </c>
      <c r="M44" s="265">
        <v>4947</v>
      </c>
      <c r="N44" s="266">
        <v>100</v>
      </c>
      <c r="O44" s="166">
        <v>2</v>
      </c>
      <c r="P44" s="267">
        <v>2323</v>
      </c>
      <c r="Q44" s="166">
        <v>1</v>
      </c>
      <c r="R44" s="167">
        <v>6</v>
      </c>
      <c r="S44" s="272">
        <v>99</v>
      </c>
      <c r="T44" s="168">
        <v>2</v>
      </c>
      <c r="U44" s="273">
        <v>98</v>
      </c>
      <c r="V44" s="169">
        <v>2</v>
      </c>
      <c r="W44" s="270">
        <v>153911</v>
      </c>
      <c r="X44" s="168">
        <v>1</v>
      </c>
      <c r="Y44" s="271">
        <v>34375</v>
      </c>
      <c r="Z44" s="170">
        <v>1</v>
      </c>
      <c r="AA44" s="269">
        <v>100</v>
      </c>
      <c r="AB44" s="169">
        <v>2</v>
      </c>
      <c r="AC44" s="171">
        <v>8</v>
      </c>
      <c r="AD44" s="274">
        <v>49834</v>
      </c>
      <c r="AE44" s="172">
        <v>10</v>
      </c>
      <c r="AF44" s="173">
        <v>2</v>
      </c>
      <c r="AG44" s="275">
        <v>26582</v>
      </c>
      <c r="AH44" s="174">
        <v>9</v>
      </c>
      <c r="AI44" s="175">
        <v>1</v>
      </c>
      <c r="AJ44" s="276">
        <v>8625</v>
      </c>
      <c r="AK44" s="174">
        <v>68</v>
      </c>
      <c r="AL44" s="176">
        <v>1</v>
      </c>
      <c r="AM44" s="177">
        <v>4</v>
      </c>
      <c r="AN44" s="178">
        <v>2</v>
      </c>
      <c r="AO44" s="179">
        <v>0</v>
      </c>
      <c r="AP44" s="179">
        <v>1</v>
      </c>
      <c r="AQ44" s="179">
        <v>0</v>
      </c>
      <c r="AR44" s="179">
        <v>1</v>
      </c>
      <c r="AS44" s="179">
        <v>2</v>
      </c>
      <c r="AT44" s="177">
        <v>6</v>
      </c>
      <c r="AU44" s="180">
        <v>24</v>
      </c>
      <c r="AV44" s="181">
        <v>0.88888888888888884</v>
      </c>
      <c r="AW44" s="140" t="s">
        <v>65</v>
      </c>
      <c r="AX44" s="246" t="s">
        <v>178</v>
      </c>
    </row>
    <row r="45" spans="1:51" s="183" customFormat="1" ht="15" customHeight="1" x14ac:dyDescent="0.25">
      <c r="A45" s="214">
        <v>41</v>
      </c>
      <c r="B45" s="140" t="s">
        <v>72</v>
      </c>
      <c r="C45" s="140" t="s">
        <v>234</v>
      </c>
      <c r="D45" s="162">
        <v>88</v>
      </c>
      <c r="E45" s="262">
        <v>95</v>
      </c>
      <c r="F45" s="163">
        <v>1</v>
      </c>
      <c r="G45" s="162">
        <v>2545</v>
      </c>
      <c r="H45" s="263">
        <v>2553</v>
      </c>
      <c r="I45" s="164">
        <v>1</v>
      </c>
      <c r="J45" s="162">
        <v>75</v>
      </c>
      <c r="K45" s="264">
        <v>75</v>
      </c>
      <c r="L45" s="165">
        <v>1</v>
      </c>
      <c r="M45" s="265">
        <v>3075</v>
      </c>
      <c r="N45" s="266">
        <v>99</v>
      </c>
      <c r="O45" s="166">
        <v>2</v>
      </c>
      <c r="P45" s="267">
        <v>1080</v>
      </c>
      <c r="Q45" s="166">
        <v>1</v>
      </c>
      <c r="R45" s="167">
        <v>6</v>
      </c>
      <c r="S45" s="272">
        <v>96</v>
      </c>
      <c r="T45" s="168">
        <v>2</v>
      </c>
      <c r="U45" s="273">
        <v>97</v>
      </c>
      <c r="V45" s="169">
        <v>2</v>
      </c>
      <c r="W45" s="270">
        <v>109774</v>
      </c>
      <c r="X45" s="168">
        <v>1</v>
      </c>
      <c r="Y45" s="271">
        <v>33909</v>
      </c>
      <c r="Z45" s="170">
        <v>1</v>
      </c>
      <c r="AA45" s="269">
        <v>100</v>
      </c>
      <c r="AB45" s="169">
        <v>2</v>
      </c>
      <c r="AC45" s="171">
        <v>8</v>
      </c>
      <c r="AD45" s="274">
        <v>20656</v>
      </c>
      <c r="AE45" s="172">
        <v>7</v>
      </c>
      <c r="AF45" s="173">
        <v>2</v>
      </c>
      <c r="AG45" s="275">
        <v>30118</v>
      </c>
      <c r="AH45" s="174">
        <v>12</v>
      </c>
      <c r="AI45" s="175">
        <v>2</v>
      </c>
      <c r="AJ45" s="276">
        <v>6818</v>
      </c>
      <c r="AK45" s="174">
        <v>72</v>
      </c>
      <c r="AL45" s="176">
        <v>1</v>
      </c>
      <c r="AM45" s="177">
        <v>5</v>
      </c>
      <c r="AN45" s="178">
        <v>1</v>
      </c>
      <c r="AO45" s="179">
        <v>1</v>
      </c>
      <c r="AP45" s="179">
        <v>1</v>
      </c>
      <c r="AQ45" s="179">
        <v>0</v>
      </c>
      <c r="AR45" s="179">
        <v>0</v>
      </c>
      <c r="AS45" s="179">
        <v>2</v>
      </c>
      <c r="AT45" s="177">
        <v>5</v>
      </c>
      <c r="AU45" s="180">
        <v>24</v>
      </c>
      <c r="AV45" s="181">
        <v>0.88888888888888884</v>
      </c>
      <c r="AW45" s="140" t="s">
        <v>72</v>
      </c>
      <c r="AX45" s="245" t="s">
        <v>185</v>
      </c>
      <c r="AY45" s="182"/>
    </row>
    <row r="46" spans="1:51" s="183" customFormat="1" ht="15" customHeight="1" x14ac:dyDescent="0.25">
      <c r="A46" s="214">
        <v>42</v>
      </c>
      <c r="B46" s="140" t="s">
        <v>79</v>
      </c>
      <c r="C46" s="140" t="s">
        <v>234</v>
      </c>
      <c r="D46" s="162">
        <v>261</v>
      </c>
      <c r="E46" s="262">
        <v>314</v>
      </c>
      <c r="F46" s="163">
        <v>1</v>
      </c>
      <c r="G46" s="162">
        <v>7433</v>
      </c>
      <c r="H46" s="263">
        <v>7424</v>
      </c>
      <c r="I46" s="164">
        <v>1</v>
      </c>
      <c r="J46" s="162">
        <v>223</v>
      </c>
      <c r="K46" s="264">
        <v>224</v>
      </c>
      <c r="L46" s="165">
        <v>1</v>
      </c>
      <c r="M46" s="265">
        <v>10638</v>
      </c>
      <c r="N46" s="266">
        <v>98</v>
      </c>
      <c r="O46" s="166">
        <v>2</v>
      </c>
      <c r="P46" s="267">
        <v>4538</v>
      </c>
      <c r="Q46" s="166">
        <v>1</v>
      </c>
      <c r="R46" s="167">
        <v>6</v>
      </c>
      <c r="S46" s="272">
        <v>98</v>
      </c>
      <c r="T46" s="168">
        <v>2</v>
      </c>
      <c r="U46" s="273">
        <v>97</v>
      </c>
      <c r="V46" s="169">
        <v>2</v>
      </c>
      <c r="W46" s="270">
        <v>371789</v>
      </c>
      <c r="X46" s="168">
        <v>1</v>
      </c>
      <c r="Y46" s="271">
        <v>107891</v>
      </c>
      <c r="Z46" s="170">
        <v>1</v>
      </c>
      <c r="AA46" s="269">
        <v>100</v>
      </c>
      <c r="AB46" s="169">
        <v>2</v>
      </c>
      <c r="AC46" s="171">
        <v>8</v>
      </c>
      <c r="AD46" s="274">
        <v>137369</v>
      </c>
      <c r="AE46" s="172">
        <v>13</v>
      </c>
      <c r="AF46" s="173">
        <v>2</v>
      </c>
      <c r="AG46" s="275">
        <v>148214</v>
      </c>
      <c r="AH46" s="174">
        <v>20</v>
      </c>
      <c r="AI46" s="175">
        <v>2</v>
      </c>
      <c r="AJ46" s="276">
        <v>17985</v>
      </c>
      <c r="AK46" s="174">
        <v>57</v>
      </c>
      <c r="AL46" s="176">
        <v>1</v>
      </c>
      <c r="AM46" s="177">
        <v>5</v>
      </c>
      <c r="AN46" s="178">
        <v>2</v>
      </c>
      <c r="AO46" s="179">
        <v>0</v>
      </c>
      <c r="AP46" s="179">
        <v>1</v>
      </c>
      <c r="AQ46" s="179">
        <v>0</v>
      </c>
      <c r="AR46" s="179">
        <v>0</v>
      </c>
      <c r="AS46" s="179">
        <v>2</v>
      </c>
      <c r="AT46" s="177">
        <v>5</v>
      </c>
      <c r="AU46" s="180">
        <v>24</v>
      </c>
      <c r="AV46" s="181">
        <v>0.88888888888888884</v>
      </c>
      <c r="AW46" s="140" t="s">
        <v>79</v>
      </c>
      <c r="AX46" s="245" t="s">
        <v>192</v>
      </c>
      <c r="AY46" s="182"/>
    </row>
    <row r="47" spans="1:51" s="182" customFormat="1" ht="16.5" customHeight="1" x14ac:dyDescent="0.25">
      <c r="A47" s="214">
        <v>43</v>
      </c>
      <c r="B47" s="140" t="s">
        <v>84</v>
      </c>
      <c r="C47" s="140" t="s">
        <v>234</v>
      </c>
      <c r="D47" s="162">
        <v>33</v>
      </c>
      <c r="E47" s="262">
        <v>39</v>
      </c>
      <c r="F47" s="163">
        <v>1</v>
      </c>
      <c r="G47" s="162">
        <v>781</v>
      </c>
      <c r="H47" s="263">
        <v>789</v>
      </c>
      <c r="I47" s="164">
        <v>1</v>
      </c>
      <c r="J47" s="162">
        <v>29</v>
      </c>
      <c r="K47" s="264">
        <v>29</v>
      </c>
      <c r="L47" s="165">
        <v>1</v>
      </c>
      <c r="M47" s="265">
        <v>1105</v>
      </c>
      <c r="N47" s="266">
        <v>100</v>
      </c>
      <c r="O47" s="166">
        <v>2</v>
      </c>
      <c r="P47" s="267">
        <v>791</v>
      </c>
      <c r="Q47" s="166">
        <v>1</v>
      </c>
      <c r="R47" s="167">
        <v>6</v>
      </c>
      <c r="S47" s="272">
        <v>99</v>
      </c>
      <c r="T47" s="168">
        <v>2</v>
      </c>
      <c r="U47" s="273">
        <v>99</v>
      </c>
      <c r="V47" s="169">
        <v>2</v>
      </c>
      <c r="W47" s="270">
        <v>46825</v>
      </c>
      <c r="X47" s="168">
        <v>1</v>
      </c>
      <c r="Y47" s="271">
        <v>13794</v>
      </c>
      <c r="Z47" s="170">
        <v>1</v>
      </c>
      <c r="AA47" s="269">
        <v>99</v>
      </c>
      <c r="AB47" s="169">
        <v>2</v>
      </c>
      <c r="AC47" s="171">
        <v>8</v>
      </c>
      <c r="AD47" s="274">
        <v>6571</v>
      </c>
      <c r="AE47" s="172">
        <v>6</v>
      </c>
      <c r="AF47" s="173">
        <v>1</v>
      </c>
      <c r="AG47" s="275">
        <v>7126</v>
      </c>
      <c r="AH47" s="174">
        <v>9</v>
      </c>
      <c r="AI47" s="175">
        <v>1</v>
      </c>
      <c r="AJ47" s="276">
        <v>1613</v>
      </c>
      <c r="AK47" s="174">
        <v>41</v>
      </c>
      <c r="AL47" s="176">
        <v>1</v>
      </c>
      <c r="AM47" s="177">
        <v>3</v>
      </c>
      <c r="AN47" s="178">
        <v>2</v>
      </c>
      <c r="AO47" s="179">
        <v>1</v>
      </c>
      <c r="AP47" s="179">
        <v>1</v>
      </c>
      <c r="AQ47" s="179">
        <v>1</v>
      </c>
      <c r="AR47" s="179">
        <v>0</v>
      </c>
      <c r="AS47" s="179">
        <v>2</v>
      </c>
      <c r="AT47" s="177">
        <v>7</v>
      </c>
      <c r="AU47" s="180">
        <v>24</v>
      </c>
      <c r="AV47" s="181">
        <v>0.88888888888888884</v>
      </c>
      <c r="AW47" s="140" t="s">
        <v>84</v>
      </c>
      <c r="AX47" s="245" t="s">
        <v>197</v>
      </c>
    </row>
    <row r="48" spans="1:51" s="183" customFormat="1" ht="15" customHeight="1" x14ac:dyDescent="0.25">
      <c r="A48" s="214">
        <v>44</v>
      </c>
      <c r="B48" s="140" t="s">
        <v>88</v>
      </c>
      <c r="C48" s="140" t="s">
        <v>238</v>
      </c>
      <c r="D48" s="162">
        <v>51</v>
      </c>
      <c r="E48" s="262">
        <v>56</v>
      </c>
      <c r="F48" s="163">
        <v>1</v>
      </c>
      <c r="G48" s="162">
        <v>1060</v>
      </c>
      <c r="H48" s="263">
        <v>1068</v>
      </c>
      <c r="I48" s="164">
        <v>1</v>
      </c>
      <c r="J48" s="162">
        <v>36</v>
      </c>
      <c r="K48" s="264">
        <v>36</v>
      </c>
      <c r="L48" s="165">
        <v>1</v>
      </c>
      <c r="M48" s="265">
        <v>1686</v>
      </c>
      <c r="N48" s="266">
        <v>100</v>
      </c>
      <c r="O48" s="166">
        <v>2</v>
      </c>
      <c r="P48" s="267">
        <v>667</v>
      </c>
      <c r="Q48" s="166">
        <v>1</v>
      </c>
      <c r="R48" s="167">
        <v>6</v>
      </c>
      <c r="S48" s="272">
        <v>97</v>
      </c>
      <c r="T48" s="168">
        <v>2</v>
      </c>
      <c r="U48" s="273">
        <v>98</v>
      </c>
      <c r="V48" s="169">
        <v>2</v>
      </c>
      <c r="W48" s="270">
        <v>55706</v>
      </c>
      <c r="X48" s="168">
        <v>1</v>
      </c>
      <c r="Y48" s="271">
        <v>17172</v>
      </c>
      <c r="Z48" s="170">
        <v>1</v>
      </c>
      <c r="AA48" s="269">
        <v>99</v>
      </c>
      <c r="AB48" s="169">
        <v>2</v>
      </c>
      <c r="AC48" s="171">
        <v>8</v>
      </c>
      <c r="AD48" s="274">
        <v>10503</v>
      </c>
      <c r="AE48" s="172">
        <v>6</v>
      </c>
      <c r="AF48" s="173">
        <v>1</v>
      </c>
      <c r="AG48" s="275">
        <v>6514</v>
      </c>
      <c r="AH48" s="174">
        <v>6</v>
      </c>
      <c r="AI48" s="175">
        <v>0</v>
      </c>
      <c r="AJ48" s="276">
        <v>2637</v>
      </c>
      <c r="AK48" s="174">
        <v>47</v>
      </c>
      <c r="AL48" s="176">
        <v>1</v>
      </c>
      <c r="AM48" s="177">
        <v>2</v>
      </c>
      <c r="AN48" s="178">
        <v>2</v>
      </c>
      <c r="AO48" s="179">
        <v>1</v>
      </c>
      <c r="AP48" s="179">
        <v>1</v>
      </c>
      <c r="AQ48" s="179">
        <v>1</v>
      </c>
      <c r="AR48" s="179">
        <v>1</v>
      </c>
      <c r="AS48" s="179">
        <v>2</v>
      </c>
      <c r="AT48" s="177">
        <v>8</v>
      </c>
      <c r="AU48" s="180">
        <v>24</v>
      </c>
      <c r="AV48" s="181">
        <v>0.88888888888888884</v>
      </c>
      <c r="AW48" s="140" t="s">
        <v>88</v>
      </c>
      <c r="AX48" s="246" t="s">
        <v>201</v>
      </c>
      <c r="AY48" s="182"/>
    </row>
    <row r="49" spans="1:51" s="183" customFormat="1" ht="15" customHeight="1" x14ac:dyDescent="0.25">
      <c r="A49" s="214">
        <v>45</v>
      </c>
      <c r="B49" s="140" t="s">
        <v>90</v>
      </c>
      <c r="C49" s="140" t="s">
        <v>238</v>
      </c>
      <c r="D49" s="162">
        <v>102</v>
      </c>
      <c r="E49" s="262">
        <v>110</v>
      </c>
      <c r="F49" s="163">
        <v>1</v>
      </c>
      <c r="G49" s="162">
        <v>2483</v>
      </c>
      <c r="H49" s="263">
        <v>2478</v>
      </c>
      <c r="I49" s="164">
        <v>1</v>
      </c>
      <c r="J49" s="162">
        <v>74</v>
      </c>
      <c r="K49" s="264">
        <v>74</v>
      </c>
      <c r="L49" s="165">
        <v>1</v>
      </c>
      <c r="M49" s="265">
        <v>3985</v>
      </c>
      <c r="N49" s="266">
        <v>100</v>
      </c>
      <c r="O49" s="166">
        <v>2</v>
      </c>
      <c r="P49" s="267">
        <v>473</v>
      </c>
      <c r="Q49" s="166">
        <v>1</v>
      </c>
      <c r="R49" s="167">
        <v>6</v>
      </c>
      <c r="S49" s="272">
        <v>99</v>
      </c>
      <c r="T49" s="168">
        <v>2</v>
      </c>
      <c r="U49" s="273">
        <v>99</v>
      </c>
      <c r="V49" s="169">
        <v>2</v>
      </c>
      <c r="W49" s="270">
        <v>104994</v>
      </c>
      <c r="X49" s="168">
        <v>1</v>
      </c>
      <c r="Y49" s="271">
        <v>35542</v>
      </c>
      <c r="Z49" s="170">
        <v>1</v>
      </c>
      <c r="AA49" s="269">
        <v>99</v>
      </c>
      <c r="AB49" s="169">
        <v>2</v>
      </c>
      <c r="AC49" s="171">
        <v>8</v>
      </c>
      <c r="AD49" s="274">
        <v>20474</v>
      </c>
      <c r="AE49" s="172">
        <v>5</v>
      </c>
      <c r="AF49" s="173">
        <v>1</v>
      </c>
      <c r="AG49" s="275">
        <v>24021</v>
      </c>
      <c r="AH49" s="174">
        <v>10</v>
      </c>
      <c r="AI49" s="175">
        <v>2</v>
      </c>
      <c r="AJ49" s="276">
        <v>5911</v>
      </c>
      <c r="AK49" s="174">
        <v>54</v>
      </c>
      <c r="AL49" s="176">
        <v>1</v>
      </c>
      <c r="AM49" s="177">
        <v>4</v>
      </c>
      <c r="AN49" s="178">
        <v>1</v>
      </c>
      <c r="AO49" s="179">
        <v>1</v>
      </c>
      <c r="AP49" s="179">
        <v>1</v>
      </c>
      <c r="AQ49" s="179">
        <v>1</v>
      </c>
      <c r="AR49" s="179">
        <v>0</v>
      </c>
      <c r="AS49" s="179">
        <v>2</v>
      </c>
      <c r="AT49" s="177">
        <v>6</v>
      </c>
      <c r="AU49" s="180">
        <v>24</v>
      </c>
      <c r="AV49" s="181">
        <v>0.88888888888888884</v>
      </c>
      <c r="AW49" s="140" t="s">
        <v>90</v>
      </c>
      <c r="AX49" s="245" t="s">
        <v>203</v>
      </c>
    </row>
    <row r="50" spans="1:51" s="183" customFormat="1" ht="15" customHeight="1" x14ac:dyDescent="0.25">
      <c r="A50" s="214">
        <v>46</v>
      </c>
      <c r="B50" s="140" t="s">
        <v>91</v>
      </c>
      <c r="C50" s="140" t="s">
        <v>238</v>
      </c>
      <c r="D50" s="162">
        <v>50</v>
      </c>
      <c r="E50" s="262">
        <v>51</v>
      </c>
      <c r="F50" s="163">
        <v>1</v>
      </c>
      <c r="G50" s="162">
        <v>1009</v>
      </c>
      <c r="H50" s="263">
        <v>1017</v>
      </c>
      <c r="I50" s="164">
        <v>1</v>
      </c>
      <c r="J50" s="162">
        <v>38</v>
      </c>
      <c r="K50" s="264">
        <v>38</v>
      </c>
      <c r="L50" s="165">
        <v>1</v>
      </c>
      <c r="M50" s="265">
        <v>1426</v>
      </c>
      <c r="N50" s="266">
        <v>100</v>
      </c>
      <c r="O50" s="166">
        <v>2</v>
      </c>
      <c r="P50" s="267">
        <v>935</v>
      </c>
      <c r="Q50" s="166">
        <v>1</v>
      </c>
      <c r="R50" s="167">
        <v>6</v>
      </c>
      <c r="S50" s="272">
        <v>99</v>
      </c>
      <c r="T50" s="168">
        <v>2</v>
      </c>
      <c r="U50" s="273">
        <v>99</v>
      </c>
      <c r="V50" s="169">
        <v>2</v>
      </c>
      <c r="W50" s="270">
        <v>50624</v>
      </c>
      <c r="X50" s="168">
        <v>1</v>
      </c>
      <c r="Y50" s="271">
        <v>14938</v>
      </c>
      <c r="Z50" s="170">
        <v>1</v>
      </c>
      <c r="AA50" s="269">
        <v>100</v>
      </c>
      <c r="AB50" s="169">
        <v>2</v>
      </c>
      <c r="AC50" s="171">
        <v>8</v>
      </c>
      <c r="AD50" s="274">
        <v>4607</v>
      </c>
      <c r="AE50" s="172">
        <v>3</v>
      </c>
      <c r="AF50" s="173">
        <v>0</v>
      </c>
      <c r="AG50" s="275">
        <v>8103</v>
      </c>
      <c r="AH50" s="174">
        <v>8</v>
      </c>
      <c r="AI50" s="175">
        <v>1</v>
      </c>
      <c r="AJ50" s="276">
        <v>2277</v>
      </c>
      <c r="AK50" s="174">
        <v>45</v>
      </c>
      <c r="AL50" s="176">
        <v>1</v>
      </c>
      <c r="AM50" s="177">
        <v>2</v>
      </c>
      <c r="AN50" s="178">
        <v>2</v>
      </c>
      <c r="AO50" s="179">
        <v>1</v>
      </c>
      <c r="AP50" s="179">
        <v>1</v>
      </c>
      <c r="AQ50" s="179">
        <v>1</v>
      </c>
      <c r="AR50" s="179">
        <v>1</v>
      </c>
      <c r="AS50" s="179">
        <v>2</v>
      </c>
      <c r="AT50" s="177">
        <v>8</v>
      </c>
      <c r="AU50" s="180">
        <v>24</v>
      </c>
      <c r="AV50" s="181">
        <v>0.88888888888888884</v>
      </c>
      <c r="AW50" s="140" t="s">
        <v>91</v>
      </c>
      <c r="AX50" s="245" t="s">
        <v>204</v>
      </c>
      <c r="AY50" s="182"/>
    </row>
    <row r="51" spans="1:51" s="183" customFormat="1" ht="16.5" customHeight="1" x14ac:dyDescent="0.25">
      <c r="A51" s="214">
        <v>47</v>
      </c>
      <c r="B51" s="140" t="s">
        <v>93</v>
      </c>
      <c r="C51" s="140" t="s">
        <v>236</v>
      </c>
      <c r="D51" s="162">
        <v>88</v>
      </c>
      <c r="E51" s="262">
        <v>98</v>
      </c>
      <c r="F51" s="163">
        <v>1</v>
      </c>
      <c r="G51" s="162">
        <v>2134</v>
      </c>
      <c r="H51" s="263">
        <v>2130</v>
      </c>
      <c r="I51" s="164">
        <v>1</v>
      </c>
      <c r="J51" s="162">
        <v>65</v>
      </c>
      <c r="K51" s="264">
        <v>65</v>
      </c>
      <c r="L51" s="165">
        <v>1</v>
      </c>
      <c r="M51" s="265">
        <v>3229</v>
      </c>
      <c r="N51" s="266">
        <v>100</v>
      </c>
      <c r="O51" s="166">
        <v>2</v>
      </c>
      <c r="P51" s="267">
        <v>661</v>
      </c>
      <c r="Q51" s="166">
        <v>1</v>
      </c>
      <c r="R51" s="167">
        <v>6</v>
      </c>
      <c r="S51" s="272">
        <v>98</v>
      </c>
      <c r="T51" s="168">
        <v>2</v>
      </c>
      <c r="U51" s="273">
        <v>100</v>
      </c>
      <c r="V51" s="169">
        <v>2</v>
      </c>
      <c r="W51" s="270">
        <v>108902</v>
      </c>
      <c r="X51" s="168">
        <v>1</v>
      </c>
      <c r="Y51" s="271">
        <v>30519</v>
      </c>
      <c r="Z51" s="170">
        <v>1</v>
      </c>
      <c r="AA51" s="269">
        <v>100</v>
      </c>
      <c r="AB51" s="169">
        <v>2</v>
      </c>
      <c r="AC51" s="171">
        <v>8</v>
      </c>
      <c r="AD51" s="274">
        <v>53915</v>
      </c>
      <c r="AE51" s="172">
        <v>17</v>
      </c>
      <c r="AF51" s="173">
        <v>2</v>
      </c>
      <c r="AG51" s="275">
        <v>35736</v>
      </c>
      <c r="AH51" s="174">
        <v>17</v>
      </c>
      <c r="AI51" s="175">
        <v>2</v>
      </c>
      <c r="AJ51" s="276">
        <v>6714</v>
      </c>
      <c r="AK51" s="174">
        <v>69</v>
      </c>
      <c r="AL51" s="176">
        <v>1</v>
      </c>
      <c r="AM51" s="177">
        <v>5</v>
      </c>
      <c r="AN51" s="178">
        <v>2</v>
      </c>
      <c r="AO51" s="179">
        <v>0</v>
      </c>
      <c r="AP51" s="179">
        <v>1</v>
      </c>
      <c r="AQ51" s="179">
        <v>0</v>
      </c>
      <c r="AR51" s="179">
        <v>0</v>
      </c>
      <c r="AS51" s="179">
        <v>2</v>
      </c>
      <c r="AT51" s="177">
        <v>5</v>
      </c>
      <c r="AU51" s="180">
        <v>24</v>
      </c>
      <c r="AV51" s="181">
        <v>0.88888888888888884</v>
      </c>
      <c r="AW51" s="140" t="s">
        <v>93</v>
      </c>
      <c r="AX51" s="245" t="s">
        <v>206</v>
      </c>
      <c r="AY51" s="182"/>
    </row>
    <row r="52" spans="1:51" s="183" customFormat="1" ht="15" customHeight="1" x14ac:dyDescent="0.25">
      <c r="A52" s="214">
        <v>48</v>
      </c>
      <c r="B52" s="140" t="s">
        <v>97</v>
      </c>
      <c r="C52" s="140" t="s">
        <v>234</v>
      </c>
      <c r="D52" s="162">
        <v>101</v>
      </c>
      <c r="E52" s="262">
        <v>107</v>
      </c>
      <c r="F52" s="163">
        <v>1</v>
      </c>
      <c r="G52" s="162">
        <v>2442</v>
      </c>
      <c r="H52" s="263">
        <v>2438</v>
      </c>
      <c r="I52" s="164">
        <v>1</v>
      </c>
      <c r="J52" s="162">
        <v>68</v>
      </c>
      <c r="K52" s="264">
        <v>68</v>
      </c>
      <c r="L52" s="165">
        <v>1</v>
      </c>
      <c r="M52" s="265">
        <v>4239</v>
      </c>
      <c r="N52" s="266">
        <v>100</v>
      </c>
      <c r="O52" s="166">
        <v>2</v>
      </c>
      <c r="P52" s="267">
        <v>1409</v>
      </c>
      <c r="Q52" s="166">
        <v>1</v>
      </c>
      <c r="R52" s="167">
        <v>6</v>
      </c>
      <c r="S52" s="272">
        <v>99</v>
      </c>
      <c r="T52" s="168">
        <v>2</v>
      </c>
      <c r="U52" s="273">
        <v>99</v>
      </c>
      <c r="V52" s="169">
        <v>2</v>
      </c>
      <c r="W52" s="270">
        <v>109051</v>
      </c>
      <c r="X52" s="168">
        <v>1</v>
      </c>
      <c r="Y52" s="271">
        <v>37639</v>
      </c>
      <c r="Z52" s="170">
        <v>1</v>
      </c>
      <c r="AA52" s="269">
        <v>100</v>
      </c>
      <c r="AB52" s="169">
        <v>2</v>
      </c>
      <c r="AC52" s="171">
        <v>8</v>
      </c>
      <c r="AD52" s="274">
        <v>28542</v>
      </c>
      <c r="AE52" s="172">
        <v>7</v>
      </c>
      <c r="AF52" s="173">
        <v>2</v>
      </c>
      <c r="AG52" s="275">
        <v>50721</v>
      </c>
      <c r="AH52" s="174">
        <v>21</v>
      </c>
      <c r="AI52" s="175">
        <v>2</v>
      </c>
      <c r="AJ52" s="276">
        <v>8691</v>
      </c>
      <c r="AK52" s="174">
        <v>81</v>
      </c>
      <c r="AL52" s="176">
        <v>1</v>
      </c>
      <c r="AM52" s="177">
        <v>5</v>
      </c>
      <c r="AN52" s="178">
        <v>2</v>
      </c>
      <c r="AO52" s="179">
        <v>0</v>
      </c>
      <c r="AP52" s="179">
        <v>1</v>
      </c>
      <c r="AQ52" s="179">
        <v>0</v>
      </c>
      <c r="AR52" s="179">
        <v>1</v>
      </c>
      <c r="AS52" s="179">
        <v>1</v>
      </c>
      <c r="AT52" s="177">
        <v>5</v>
      </c>
      <c r="AU52" s="180">
        <v>24</v>
      </c>
      <c r="AV52" s="181">
        <v>0.88888888888888884</v>
      </c>
      <c r="AW52" s="140" t="s">
        <v>97</v>
      </c>
      <c r="AX52" s="245" t="s">
        <v>210</v>
      </c>
    </row>
    <row r="53" spans="1:51" s="183" customFormat="1" ht="15" customHeight="1" x14ac:dyDescent="0.25">
      <c r="A53" s="214">
        <v>49</v>
      </c>
      <c r="B53" s="140" t="s">
        <v>98</v>
      </c>
      <c r="C53" s="140" t="s">
        <v>234</v>
      </c>
      <c r="D53" s="162">
        <v>64</v>
      </c>
      <c r="E53" s="262">
        <v>77</v>
      </c>
      <c r="F53" s="163">
        <v>1</v>
      </c>
      <c r="G53" s="162">
        <v>1852</v>
      </c>
      <c r="H53" s="263">
        <v>1841</v>
      </c>
      <c r="I53" s="164">
        <v>1</v>
      </c>
      <c r="J53" s="162">
        <v>52</v>
      </c>
      <c r="K53" s="264">
        <v>52</v>
      </c>
      <c r="L53" s="165">
        <v>1</v>
      </c>
      <c r="M53" s="265">
        <v>3070</v>
      </c>
      <c r="N53" s="266">
        <v>100</v>
      </c>
      <c r="O53" s="166">
        <v>2</v>
      </c>
      <c r="P53" s="267">
        <v>1803</v>
      </c>
      <c r="Q53" s="166">
        <v>1</v>
      </c>
      <c r="R53" s="167">
        <v>6</v>
      </c>
      <c r="S53" s="272">
        <v>96</v>
      </c>
      <c r="T53" s="168">
        <v>2</v>
      </c>
      <c r="U53" s="273">
        <v>97</v>
      </c>
      <c r="V53" s="169">
        <v>2</v>
      </c>
      <c r="W53" s="270">
        <v>96043</v>
      </c>
      <c r="X53" s="168">
        <v>1</v>
      </c>
      <c r="Y53" s="271">
        <v>29315</v>
      </c>
      <c r="Z53" s="170">
        <v>1</v>
      </c>
      <c r="AA53" s="269">
        <v>100</v>
      </c>
      <c r="AB53" s="169">
        <v>2</v>
      </c>
      <c r="AC53" s="171">
        <v>8</v>
      </c>
      <c r="AD53" s="274">
        <v>45667</v>
      </c>
      <c r="AE53" s="172">
        <v>15</v>
      </c>
      <c r="AF53" s="173">
        <v>2</v>
      </c>
      <c r="AG53" s="275">
        <v>53527</v>
      </c>
      <c r="AH53" s="174">
        <v>29</v>
      </c>
      <c r="AI53" s="175">
        <v>2</v>
      </c>
      <c r="AJ53" s="276">
        <v>6422</v>
      </c>
      <c r="AK53" s="174">
        <v>83</v>
      </c>
      <c r="AL53" s="176">
        <v>1</v>
      </c>
      <c r="AM53" s="177">
        <v>5</v>
      </c>
      <c r="AN53" s="178">
        <v>2</v>
      </c>
      <c r="AO53" s="179">
        <v>0</v>
      </c>
      <c r="AP53" s="179">
        <v>1</v>
      </c>
      <c r="AQ53" s="179">
        <v>0</v>
      </c>
      <c r="AR53" s="179">
        <v>1</v>
      </c>
      <c r="AS53" s="179">
        <v>1</v>
      </c>
      <c r="AT53" s="177">
        <v>5</v>
      </c>
      <c r="AU53" s="180">
        <v>24</v>
      </c>
      <c r="AV53" s="181">
        <v>0.88888888888888884</v>
      </c>
      <c r="AW53" s="140" t="s">
        <v>98</v>
      </c>
      <c r="AX53" s="245" t="s">
        <v>211</v>
      </c>
      <c r="AY53" s="182"/>
    </row>
    <row r="54" spans="1:51" s="183" customFormat="1" ht="16.5" customHeight="1" x14ac:dyDescent="0.25">
      <c r="A54" s="214">
        <v>50</v>
      </c>
      <c r="B54" s="140" t="s">
        <v>42</v>
      </c>
      <c r="C54" s="140" t="s">
        <v>234</v>
      </c>
      <c r="D54" s="162">
        <v>66</v>
      </c>
      <c r="E54" s="262">
        <v>73</v>
      </c>
      <c r="F54" s="163">
        <v>1</v>
      </c>
      <c r="G54" s="162">
        <v>1602</v>
      </c>
      <c r="H54" s="263">
        <v>1612</v>
      </c>
      <c r="I54" s="164">
        <v>1</v>
      </c>
      <c r="J54" s="162">
        <v>57</v>
      </c>
      <c r="K54" s="264">
        <v>57</v>
      </c>
      <c r="L54" s="165">
        <v>1</v>
      </c>
      <c r="M54" s="265">
        <v>2366</v>
      </c>
      <c r="N54" s="266">
        <v>100</v>
      </c>
      <c r="O54" s="166">
        <v>2</v>
      </c>
      <c r="P54" s="267">
        <v>2451</v>
      </c>
      <c r="Q54" s="166">
        <v>1</v>
      </c>
      <c r="R54" s="167">
        <v>6</v>
      </c>
      <c r="S54" s="272">
        <v>97</v>
      </c>
      <c r="T54" s="168">
        <v>2</v>
      </c>
      <c r="U54" s="273">
        <v>97</v>
      </c>
      <c r="V54" s="169">
        <v>2</v>
      </c>
      <c r="W54" s="270">
        <v>74597</v>
      </c>
      <c r="X54" s="168">
        <v>1</v>
      </c>
      <c r="Y54" s="271">
        <v>23094</v>
      </c>
      <c r="Z54" s="170">
        <v>1</v>
      </c>
      <c r="AA54" s="269">
        <v>100</v>
      </c>
      <c r="AB54" s="169">
        <v>2</v>
      </c>
      <c r="AC54" s="171">
        <v>8</v>
      </c>
      <c r="AD54" s="274">
        <v>18841</v>
      </c>
      <c r="AE54" s="172">
        <v>8</v>
      </c>
      <c r="AF54" s="173">
        <v>2</v>
      </c>
      <c r="AG54" s="275">
        <v>15037</v>
      </c>
      <c r="AH54" s="174">
        <v>9</v>
      </c>
      <c r="AI54" s="175">
        <v>1</v>
      </c>
      <c r="AJ54" s="276">
        <v>3546</v>
      </c>
      <c r="AK54" s="174">
        <v>49</v>
      </c>
      <c r="AL54" s="176">
        <v>1</v>
      </c>
      <c r="AM54" s="177">
        <v>4</v>
      </c>
      <c r="AN54" s="178">
        <v>2</v>
      </c>
      <c r="AO54" s="179">
        <v>0</v>
      </c>
      <c r="AP54" s="179">
        <v>1</v>
      </c>
      <c r="AQ54" s="179">
        <v>0</v>
      </c>
      <c r="AR54" s="179">
        <v>1</v>
      </c>
      <c r="AS54" s="179">
        <v>1</v>
      </c>
      <c r="AT54" s="177">
        <v>5</v>
      </c>
      <c r="AU54" s="180">
        <v>23</v>
      </c>
      <c r="AV54" s="181">
        <v>0.85185185185185186</v>
      </c>
      <c r="AW54" s="140" t="s">
        <v>42</v>
      </c>
      <c r="AX54" s="246" t="s">
        <v>155</v>
      </c>
      <c r="AY54" s="182"/>
    </row>
    <row r="55" spans="1:51" s="182" customFormat="1" ht="15" customHeight="1" x14ac:dyDescent="0.25">
      <c r="A55" s="214">
        <v>51</v>
      </c>
      <c r="B55" s="140" t="s">
        <v>45</v>
      </c>
      <c r="C55" s="140" t="s">
        <v>233</v>
      </c>
      <c r="D55" s="162">
        <v>39</v>
      </c>
      <c r="E55" s="262">
        <v>39</v>
      </c>
      <c r="F55" s="163">
        <v>1</v>
      </c>
      <c r="G55" s="162">
        <v>643</v>
      </c>
      <c r="H55" s="263">
        <v>644</v>
      </c>
      <c r="I55" s="164">
        <v>1</v>
      </c>
      <c r="J55" s="162">
        <v>28</v>
      </c>
      <c r="K55" s="264">
        <v>28</v>
      </c>
      <c r="L55" s="165">
        <v>1</v>
      </c>
      <c r="M55" s="265">
        <v>883</v>
      </c>
      <c r="N55" s="266">
        <v>100</v>
      </c>
      <c r="O55" s="166">
        <v>2</v>
      </c>
      <c r="P55" s="267">
        <v>396</v>
      </c>
      <c r="Q55" s="166">
        <v>1</v>
      </c>
      <c r="R55" s="167">
        <v>6</v>
      </c>
      <c r="S55" s="272">
        <v>99</v>
      </c>
      <c r="T55" s="168">
        <v>2</v>
      </c>
      <c r="U55" s="273">
        <v>100</v>
      </c>
      <c r="V55" s="169">
        <v>2</v>
      </c>
      <c r="W55" s="270">
        <v>31439</v>
      </c>
      <c r="X55" s="168">
        <v>1</v>
      </c>
      <c r="Y55" s="271">
        <v>7553</v>
      </c>
      <c r="Z55" s="170">
        <v>1</v>
      </c>
      <c r="AA55" s="269">
        <v>100</v>
      </c>
      <c r="AB55" s="169">
        <v>2</v>
      </c>
      <c r="AC55" s="171">
        <v>8</v>
      </c>
      <c r="AD55" s="274">
        <v>1852</v>
      </c>
      <c r="AE55" s="172">
        <v>2</v>
      </c>
      <c r="AF55" s="173">
        <v>0</v>
      </c>
      <c r="AG55" s="275">
        <v>3777</v>
      </c>
      <c r="AH55" s="174">
        <v>6</v>
      </c>
      <c r="AI55" s="175">
        <v>0</v>
      </c>
      <c r="AJ55" s="276">
        <v>1600</v>
      </c>
      <c r="AK55" s="174">
        <v>41</v>
      </c>
      <c r="AL55" s="176">
        <v>1</v>
      </c>
      <c r="AM55" s="177">
        <v>1</v>
      </c>
      <c r="AN55" s="178">
        <v>2</v>
      </c>
      <c r="AO55" s="179">
        <v>1</v>
      </c>
      <c r="AP55" s="179">
        <v>1</v>
      </c>
      <c r="AQ55" s="179">
        <v>1</v>
      </c>
      <c r="AR55" s="179">
        <v>1</v>
      </c>
      <c r="AS55" s="179">
        <v>2</v>
      </c>
      <c r="AT55" s="177">
        <v>8</v>
      </c>
      <c r="AU55" s="180">
        <v>23</v>
      </c>
      <c r="AV55" s="181">
        <v>0.85185185185185186</v>
      </c>
      <c r="AW55" s="140" t="s">
        <v>45</v>
      </c>
      <c r="AX55" s="245" t="s">
        <v>158</v>
      </c>
    </row>
    <row r="56" spans="1:51" s="182" customFormat="1" ht="15" customHeight="1" x14ac:dyDescent="0.25">
      <c r="A56" s="214">
        <v>52</v>
      </c>
      <c r="B56" s="140" t="s">
        <v>49</v>
      </c>
      <c r="C56" s="140" t="s">
        <v>236</v>
      </c>
      <c r="D56" s="162">
        <v>59</v>
      </c>
      <c r="E56" s="262">
        <v>66</v>
      </c>
      <c r="F56" s="163">
        <v>1</v>
      </c>
      <c r="G56" s="162">
        <v>1293</v>
      </c>
      <c r="H56" s="263">
        <v>1294</v>
      </c>
      <c r="I56" s="164">
        <v>1</v>
      </c>
      <c r="J56" s="162">
        <v>43</v>
      </c>
      <c r="K56" s="264">
        <v>43</v>
      </c>
      <c r="L56" s="165">
        <v>1</v>
      </c>
      <c r="M56" s="265">
        <v>1825</v>
      </c>
      <c r="N56" s="266">
        <v>99</v>
      </c>
      <c r="O56" s="166">
        <v>2</v>
      </c>
      <c r="P56" s="267">
        <v>626</v>
      </c>
      <c r="Q56" s="166">
        <v>1</v>
      </c>
      <c r="R56" s="167">
        <v>6</v>
      </c>
      <c r="S56" s="272">
        <v>99</v>
      </c>
      <c r="T56" s="168">
        <v>2</v>
      </c>
      <c r="U56" s="273">
        <v>97</v>
      </c>
      <c r="V56" s="169">
        <v>2</v>
      </c>
      <c r="W56" s="270">
        <v>51898</v>
      </c>
      <c r="X56" s="168">
        <v>1</v>
      </c>
      <c r="Y56" s="271">
        <v>21282</v>
      </c>
      <c r="Z56" s="170">
        <v>1</v>
      </c>
      <c r="AA56" s="269">
        <v>100</v>
      </c>
      <c r="AB56" s="169">
        <v>2</v>
      </c>
      <c r="AC56" s="171">
        <v>8</v>
      </c>
      <c r="AD56" s="274">
        <v>20672</v>
      </c>
      <c r="AE56" s="172">
        <v>11</v>
      </c>
      <c r="AF56" s="173">
        <v>2</v>
      </c>
      <c r="AG56" s="275">
        <v>18093</v>
      </c>
      <c r="AH56" s="174">
        <v>14</v>
      </c>
      <c r="AI56" s="175">
        <v>2</v>
      </c>
      <c r="AJ56" s="276">
        <v>3723</v>
      </c>
      <c r="AK56" s="174">
        <v>56</v>
      </c>
      <c r="AL56" s="176">
        <v>1</v>
      </c>
      <c r="AM56" s="177">
        <v>5</v>
      </c>
      <c r="AN56" s="178">
        <v>2</v>
      </c>
      <c r="AO56" s="179">
        <v>0</v>
      </c>
      <c r="AP56" s="179">
        <v>1</v>
      </c>
      <c r="AQ56" s="179">
        <v>0</v>
      </c>
      <c r="AR56" s="179">
        <v>0</v>
      </c>
      <c r="AS56" s="179">
        <v>1</v>
      </c>
      <c r="AT56" s="177">
        <v>4</v>
      </c>
      <c r="AU56" s="180">
        <v>23</v>
      </c>
      <c r="AV56" s="181">
        <v>0.85185185185185186</v>
      </c>
      <c r="AW56" s="140" t="s">
        <v>49</v>
      </c>
      <c r="AX56" s="245" t="s">
        <v>162</v>
      </c>
      <c r="AY56" s="183"/>
    </row>
    <row r="57" spans="1:51" s="185" customFormat="1" ht="16.5" customHeight="1" x14ac:dyDescent="0.25">
      <c r="A57" s="214">
        <v>53</v>
      </c>
      <c r="B57" s="140" t="s">
        <v>51</v>
      </c>
      <c r="C57" s="140" t="s">
        <v>233</v>
      </c>
      <c r="D57" s="162">
        <v>42</v>
      </c>
      <c r="E57" s="262">
        <v>45</v>
      </c>
      <c r="F57" s="163">
        <v>1</v>
      </c>
      <c r="G57" s="162">
        <v>752</v>
      </c>
      <c r="H57" s="263">
        <v>750</v>
      </c>
      <c r="I57" s="164">
        <v>1</v>
      </c>
      <c r="J57" s="162">
        <v>28</v>
      </c>
      <c r="K57" s="264">
        <v>28</v>
      </c>
      <c r="L57" s="165">
        <v>1</v>
      </c>
      <c r="M57" s="265">
        <v>990</v>
      </c>
      <c r="N57" s="266">
        <v>100</v>
      </c>
      <c r="O57" s="166">
        <v>2</v>
      </c>
      <c r="P57" s="267">
        <v>462</v>
      </c>
      <c r="Q57" s="166">
        <v>1</v>
      </c>
      <c r="R57" s="167">
        <v>6</v>
      </c>
      <c r="S57" s="272">
        <v>98</v>
      </c>
      <c r="T57" s="168">
        <v>2</v>
      </c>
      <c r="U57" s="273">
        <v>96</v>
      </c>
      <c r="V57" s="169">
        <v>2</v>
      </c>
      <c r="W57" s="270">
        <v>31146</v>
      </c>
      <c r="X57" s="168">
        <v>1</v>
      </c>
      <c r="Y57" s="271">
        <v>14572</v>
      </c>
      <c r="Z57" s="170">
        <v>1</v>
      </c>
      <c r="AA57" s="269">
        <v>100</v>
      </c>
      <c r="AB57" s="169">
        <v>2</v>
      </c>
      <c r="AC57" s="171">
        <v>8</v>
      </c>
      <c r="AD57" s="274">
        <v>13354</v>
      </c>
      <c r="AE57" s="172">
        <v>13</v>
      </c>
      <c r="AF57" s="173">
        <v>2</v>
      </c>
      <c r="AG57" s="275">
        <v>5336</v>
      </c>
      <c r="AH57" s="174">
        <v>7</v>
      </c>
      <c r="AI57" s="175">
        <v>1</v>
      </c>
      <c r="AJ57" s="276">
        <v>2790</v>
      </c>
      <c r="AK57" s="174">
        <v>62</v>
      </c>
      <c r="AL57" s="176">
        <v>1</v>
      </c>
      <c r="AM57" s="177">
        <v>4</v>
      </c>
      <c r="AN57" s="178">
        <v>2</v>
      </c>
      <c r="AO57" s="179">
        <v>0</v>
      </c>
      <c r="AP57" s="179">
        <v>1</v>
      </c>
      <c r="AQ57" s="179">
        <v>0</v>
      </c>
      <c r="AR57" s="179">
        <v>1</v>
      </c>
      <c r="AS57" s="179">
        <v>1</v>
      </c>
      <c r="AT57" s="177">
        <v>5</v>
      </c>
      <c r="AU57" s="180">
        <v>23</v>
      </c>
      <c r="AV57" s="181">
        <v>0.85185185185185186</v>
      </c>
      <c r="AW57" s="140" t="s">
        <v>51</v>
      </c>
      <c r="AX57" s="245" t="s">
        <v>164</v>
      </c>
      <c r="AY57" s="182"/>
    </row>
    <row r="58" spans="1:51" s="182" customFormat="1" x14ac:dyDescent="0.25">
      <c r="A58" s="214">
        <v>54</v>
      </c>
      <c r="B58" s="140" t="s">
        <v>53</v>
      </c>
      <c r="C58" s="140" t="s">
        <v>238</v>
      </c>
      <c r="D58" s="162">
        <v>63</v>
      </c>
      <c r="E58" s="262">
        <v>78</v>
      </c>
      <c r="F58" s="163">
        <v>1</v>
      </c>
      <c r="G58" s="162">
        <v>1395</v>
      </c>
      <c r="H58" s="263">
        <v>1402</v>
      </c>
      <c r="I58" s="164">
        <v>1</v>
      </c>
      <c r="J58" s="162">
        <v>50</v>
      </c>
      <c r="K58" s="264">
        <v>50</v>
      </c>
      <c r="L58" s="165">
        <v>1</v>
      </c>
      <c r="M58" s="265">
        <v>2363</v>
      </c>
      <c r="N58" s="266">
        <v>100</v>
      </c>
      <c r="O58" s="166">
        <v>2</v>
      </c>
      <c r="P58" s="267">
        <v>534</v>
      </c>
      <c r="Q58" s="166">
        <v>1</v>
      </c>
      <c r="R58" s="167">
        <v>6</v>
      </c>
      <c r="S58" s="272">
        <v>100</v>
      </c>
      <c r="T58" s="168">
        <v>2</v>
      </c>
      <c r="U58" s="273">
        <v>100</v>
      </c>
      <c r="V58" s="169">
        <v>2</v>
      </c>
      <c r="W58" s="270">
        <v>80137</v>
      </c>
      <c r="X58" s="168">
        <v>1</v>
      </c>
      <c r="Y58" s="271">
        <v>25327</v>
      </c>
      <c r="Z58" s="170">
        <v>1</v>
      </c>
      <c r="AA58" s="269">
        <v>100</v>
      </c>
      <c r="AB58" s="169">
        <v>2</v>
      </c>
      <c r="AC58" s="171">
        <v>8</v>
      </c>
      <c r="AD58" s="274">
        <v>21843</v>
      </c>
      <c r="AE58" s="172">
        <v>9</v>
      </c>
      <c r="AF58" s="173">
        <v>2</v>
      </c>
      <c r="AG58" s="275">
        <v>6252</v>
      </c>
      <c r="AH58" s="174">
        <v>4</v>
      </c>
      <c r="AI58" s="175">
        <v>0</v>
      </c>
      <c r="AJ58" s="276">
        <v>4556</v>
      </c>
      <c r="AK58" s="174">
        <v>58</v>
      </c>
      <c r="AL58" s="176">
        <v>1</v>
      </c>
      <c r="AM58" s="177">
        <v>3</v>
      </c>
      <c r="AN58" s="178">
        <v>2</v>
      </c>
      <c r="AO58" s="179">
        <v>0</v>
      </c>
      <c r="AP58" s="179">
        <v>1</v>
      </c>
      <c r="AQ58" s="179">
        <v>0</v>
      </c>
      <c r="AR58" s="179">
        <v>1</v>
      </c>
      <c r="AS58" s="179">
        <v>2</v>
      </c>
      <c r="AT58" s="177">
        <v>6</v>
      </c>
      <c r="AU58" s="180">
        <v>23</v>
      </c>
      <c r="AV58" s="181">
        <v>0.85185185185185186</v>
      </c>
      <c r="AW58" s="140" t="s">
        <v>53</v>
      </c>
      <c r="AX58" s="245" t="s">
        <v>166</v>
      </c>
    </row>
    <row r="59" spans="1:51" s="182" customFormat="1" x14ac:dyDescent="0.25">
      <c r="A59" s="214">
        <v>55</v>
      </c>
      <c r="B59" s="140" t="s">
        <v>56</v>
      </c>
      <c r="C59" s="140" t="s">
        <v>236</v>
      </c>
      <c r="D59" s="162">
        <v>43</v>
      </c>
      <c r="E59" s="262">
        <v>46</v>
      </c>
      <c r="F59" s="163">
        <v>1</v>
      </c>
      <c r="G59" s="162">
        <v>903</v>
      </c>
      <c r="H59" s="263">
        <v>898</v>
      </c>
      <c r="I59" s="164">
        <v>1</v>
      </c>
      <c r="J59" s="162">
        <v>32</v>
      </c>
      <c r="K59" s="264">
        <v>32</v>
      </c>
      <c r="L59" s="165">
        <v>1</v>
      </c>
      <c r="M59" s="265">
        <v>1125</v>
      </c>
      <c r="N59" s="266">
        <v>100</v>
      </c>
      <c r="O59" s="166">
        <v>2</v>
      </c>
      <c r="P59" s="267">
        <v>410</v>
      </c>
      <c r="Q59" s="166">
        <v>1</v>
      </c>
      <c r="R59" s="167">
        <v>6</v>
      </c>
      <c r="S59" s="272">
        <v>100</v>
      </c>
      <c r="T59" s="168">
        <v>2</v>
      </c>
      <c r="U59" s="273">
        <v>100</v>
      </c>
      <c r="V59" s="169">
        <v>2</v>
      </c>
      <c r="W59" s="270">
        <v>43483</v>
      </c>
      <c r="X59" s="168">
        <v>1</v>
      </c>
      <c r="Y59" s="271">
        <v>10578</v>
      </c>
      <c r="Z59" s="170">
        <v>1</v>
      </c>
      <c r="AA59" s="269">
        <v>99</v>
      </c>
      <c r="AB59" s="169">
        <v>2</v>
      </c>
      <c r="AC59" s="171">
        <v>8</v>
      </c>
      <c r="AD59" s="274">
        <v>8596</v>
      </c>
      <c r="AE59" s="172">
        <v>8</v>
      </c>
      <c r="AF59" s="173">
        <v>2</v>
      </c>
      <c r="AG59" s="275">
        <v>7153</v>
      </c>
      <c r="AH59" s="174">
        <v>8</v>
      </c>
      <c r="AI59" s="175">
        <v>1</v>
      </c>
      <c r="AJ59" s="276">
        <v>2029</v>
      </c>
      <c r="AK59" s="174">
        <v>44</v>
      </c>
      <c r="AL59" s="176">
        <v>1</v>
      </c>
      <c r="AM59" s="177">
        <v>4</v>
      </c>
      <c r="AN59" s="178">
        <v>2</v>
      </c>
      <c r="AO59" s="179">
        <v>0</v>
      </c>
      <c r="AP59" s="179">
        <v>1</v>
      </c>
      <c r="AQ59" s="179">
        <v>0</v>
      </c>
      <c r="AR59" s="179">
        <v>1</v>
      </c>
      <c r="AS59" s="179">
        <v>1</v>
      </c>
      <c r="AT59" s="177">
        <v>5</v>
      </c>
      <c r="AU59" s="180">
        <v>23</v>
      </c>
      <c r="AV59" s="181">
        <v>0.85185185185185186</v>
      </c>
      <c r="AW59" s="140" t="s">
        <v>56</v>
      </c>
      <c r="AX59" s="245" t="s">
        <v>169</v>
      </c>
      <c r="AY59" s="183"/>
    </row>
    <row r="60" spans="1:51" s="182" customFormat="1" ht="16.5" customHeight="1" x14ac:dyDescent="0.25">
      <c r="A60" s="214">
        <v>56</v>
      </c>
      <c r="B60" s="140" t="s">
        <v>251</v>
      </c>
      <c r="C60" s="140" t="s">
        <v>234</v>
      </c>
      <c r="D60" s="162">
        <v>41</v>
      </c>
      <c r="E60" s="262">
        <v>41</v>
      </c>
      <c r="F60" s="163">
        <v>1</v>
      </c>
      <c r="G60" s="162">
        <v>705</v>
      </c>
      <c r="H60" s="263">
        <v>715</v>
      </c>
      <c r="I60" s="164">
        <v>1</v>
      </c>
      <c r="J60" s="162">
        <v>30</v>
      </c>
      <c r="K60" s="264">
        <v>30</v>
      </c>
      <c r="L60" s="165">
        <v>1</v>
      </c>
      <c r="M60" s="265">
        <v>827</v>
      </c>
      <c r="N60" s="266">
        <v>100</v>
      </c>
      <c r="O60" s="166">
        <v>2</v>
      </c>
      <c r="P60" s="267">
        <v>535</v>
      </c>
      <c r="Q60" s="166">
        <v>1</v>
      </c>
      <c r="R60" s="167">
        <v>6</v>
      </c>
      <c r="S60" s="272">
        <v>100</v>
      </c>
      <c r="T60" s="168">
        <v>2</v>
      </c>
      <c r="U60" s="273">
        <v>101</v>
      </c>
      <c r="V60" s="169">
        <v>2</v>
      </c>
      <c r="W60" s="270">
        <v>32061</v>
      </c>
      <c r="X60" s="168">
        <v>1</v>
      </c>
      <c r="Y60" s="271">
        <v>12791</v>
      </c>
      <c r="Z60" s="170">
        <v>1</v>
      </c>
      <c r="AA60" s="269">
        <v>100</v>
      </c>
      <c r="AB60" s="169">
        <v>2</v>
      </c>
      <c r="AC60" s="171">
        <v>8</v>
      </c>
      <c r="AD60" s="274">
        <v>4235</v>
      </c>
      <c r="AE60" s="172">
        <v>5</v>
      </c>
      <c r="AF60" s="173">
        <v>1</v>
      </c>
      <c r="AG60" s="275">
        <v>8501</v>
      </c>
      <c r="AH60" s="174">
        <v>12</v>
      </c>
      <c r="AI60" s="175">
        <v>2</v>
      </c>
      <c r="AJ60" s="276">
        <v>2475</v>
      </c>
      <c r="AK60" s="174">
        <v>60</v>
      </c>
      <c r="AL60" s="176">
        <v>1</v>
      </c>
      <c r="AM60" s="177">
        <v>4</v>
      </c>
      <c r="AN60" s="178">
        <v>2</v>
      </c>
      <c r="AO60" s="179">
        <v>0</v>
      </c>
      <c r="AP60" s="179">
        <v>1</v>
      </c>
      <c r="AQ60" s="179">
        <v>0</v>
      </c>
      <c r="AR60" s="179">
        <v>1</v>
      </c>
      <c r="AS60" s="179">
        <v>1</v>
      </c>
      <c r="AT60" s="177">
        <v>5</v>
      </c>
      <c r="AU60" s="180">
        <v>23</v>
      </c>
      <c r="AV60" s="181">
        <v>0.85185185185185186</v>
      </c>
      <c r="AW60" s="140" t="s">
        <v>59</v>
      </c>
      <c r="AX60" s="245" t="s">
        <v>172</v>
      </c>
      <c r="AY60" s="183"/>
    </row>
    <row r="61" spans="1:51" s="182" customFormat="1" ht="16.5" customHeight="1" x14ac:dyDescent="0.25">
      <c r="A61" s="214">
        <v>57</v>
      </c>
      <c r="B61" s="140" t="s">
        <v>62</v>
      </c>
      <c r="C61" s="140" t="s">
        <v>238</v>
      </c>
      <c r="D61" s="162">
        <v>51</v>
      </c>
      <c r="E61" s="262">
        <v>60</v>
      </c>
      <c r="F61" s="163">
        <v>1</v>
      </c>
      <c r="G61" s="162">
        <v>1054</v>
      </c>
      <c r="H61" s="263">
        <v>1055</v>
      </c>
      <c r="I61" s="164">
        <v>1</v>
      </c>
      <c r="J61" s="162">
        <v>38</v>
      </c>
      <c r="K61" s="264">
        <v>38</v>
      </c>
      <c r="L61" s="165">
        <v>1</v>
      </c>
      <c r="M61" s="265">
        <v>1689</v>
      </c>
      <c r="N61" s="266">
        <v>100</v>
      </c>
      <c r="O61" s="166">
        <v>2</v>
      </c>
      <c r="P61" s="267">
        <v>562</v>
      </c>
      <c r="Q61" s="166">
        <v>1</v>
      </c>
      <c r="R61" s="167">
        <v>6</v>
      </c>
      <c r="S61" s="272">
        <v>99</v>
      </c>
      <c r="T61" s="168">
        <v>2</v>
      </c>
      <c r="U61" s="273">
        <v>99</v>
      </c>
      <c r="V61" s="169">
        <v>2</v>
      </c>
      <c r="W61" s="270">
        <v>49339</v>
      </c>
      <c r="X61" s="168">
        <v>1</v>
      </c>
      <c r="Y61" s="271">
        <v>14605</v>
      </c>
      <c r="Z61" s="170">
        <v>1</v>
      </c>
      <c r="AA61" s="269">
        <v>99</v>
      </c>
      <c r="AB61" s="169">
        <v>2</v>
      </c>
      <c r="AC61" s="171">
        <v>8</v>
      </c>
      <c r="AD61" s="274">
        <v>6460</v>
      </c>
      <c r="AE61" s="172">
        <v>4</v>
      </c>
      <c r="AF61" s="173">
        <v>0</v>
      </c>
      <c r="AG61" s="275">
        <v>5579</v>
      </c>
      <c r="AH61" s="174">
        <v>5</v>
      </c>
      <c r="AI61" s="175">
        <v>0</v>
      </c>
      <c r="AJ61" s="276">
        <v>2494</v>
      </c>
      <c r="AK61" s="174">
        <v>42</v>
      </c>
      <c r="AL61" s="176">
        <v>1</v>
      </c>
      <c r="AM61" s="177">
        <v>1</v>
      </c>
      <c r="AN61" s="178">
        <v>2</v>
      </c>
      <c r="AO61" s="179">
        <v>1</v>
      </c>
      <c r="AP61" s="179">
        <v>1</v>
      </c>
      <c r="AQ61" s="179">
        <v>1</v>
      </c>
      <c r="AR61" s="179">
        <v>1</v>
      </c>
      <c r="AS61" s="179">
        <v>2</v>
      </c>
      <c r="AT61" s="177">
        <v>8</v>
      </c>
      <c r="AU61" s="180">
        <v>23</v>
      </c>
      <c r="AV61" s="181">
        <v>0.85185185185185186</v>
      </c>
      <c r="AW61" s="140" t="s">
        <v>62</v>
      </c>
      <c r="AX61" s="246" t="s">
        <v>175</v>
      </c>
      <c r="AY61" s="183"/>
    </row>
    <row r="62" spans="1:51" s="182" customFormat="1" ht="15" customHeight="1" x14ac:dyDescent="0.25">
      <c r="A62" s="214">
        <v>58</v>
      </c>
      <c r="B62" s="140" t="s">
        <v>63</v>
      </c>
      <c r="C62" s="140" t="s">
        <v>234</v>
      </c>
      <c r="D62" s="162">
        <v>115</v>
      </c>
      <c r="E62" s="262">
        <v>135</v>
      </c>
      <c r="F62" s="163">
        <v>1</v>
      </c>
      <c r="G62" s="162">
        <v>3343</v>
      </c>
      <c r="H62" s="263">
        <v>3360</v>
      </c>
      <c r="I62" s="164">
        <v>1</v>
      </c>
      <c r="J62" s="162">
        <v>87</v>
      </c>
      <c r="K62" s="264">
        <v>87</v>
      </c>
      <c r="L62" s="165">
        <v>1</v>
      </c>
      <c r="M62" s="265">
        <v>4544</v>
      </c>
      <c r="N62" s="266">
        <v>100</v>
      </c>
      <c r="O62" s="166">
        <v>2</v>
      </c>
      <c r="P62" s="267">
        <v>442</v>
      </c>
      <c r="Q62" s="166">
        <v>1</v>
      </c>
      <c r="R62" s="167">
        <v>6</v>
      </c>
      <c r="S62" s="272">
        <v>98</v>
      </c>
      <c r="T62" s="168">
        <v>2</v>
      </c>
      <c r="U62" s="273">
        <v>96</v>
      </c>
      <c r="V62" s="169">
        <v>2</v>
      </c>
      <c r="W62" s="270">
        <v>159541</v>
      </c>
      <c r="X62" s="168">
        <v>1</v>
      </c>
      <c r="Y62" s="271">
        <v>62510</v>
      </c>
      <c r="Z62" s="170">
        <v>1</v>
      </c>
      <c r="AA62" s="269">
        <v>100</v>
      </c>
      <c r="AB62" s="169">
        <v>2</v>
      </c>
      <c r="AC62" s="171">
        <v>8</v>
      </c>
      <c r="AD62" s="274">
        <v>50251</v>
      </c>
      <c r="AE62" s="172">
        <v>11</v>
      </c>
      <c r="AF62" s="173">
        <v>2</v>
      </c>
      <c r="AG62" s="275">
        <v>27746</v>
      </c>
      <c r="AH62" s="174">
        <v>8</v>
      </c>
      <c r="AI62" s="175">
        <v>1</v>
      </c>
      <c r="AJ62" s="276">
        <v>8498</v>
      </c>
      <c r="AK62" s="174">
        <v>63</v>
      </c>
      <c r="AL62" s="176">
        <v>1</v>
      </c>
      <c r="AM62" s="177">
        <v>4</v>
      </c>
      <c r="AN62" s="178">
        <v>2</v>
      </c>
      <c r="AO62" s="179">
        <v>0</v>
      </c>
      <c r="AP62" s="179">
        <v>1</v>
      </c>
      <c r="AQ62" s="179">
        <v>0</v>
      </c>
      <c r="AR62" s="179">
        <v>0</v>
      </c>
      <c r="AS62" s="179">
        <v>2</v>
      </c>
      <c r="AT62" s="177">
        <v>5</v>
      </c>
      <c r="AU62" s="180">
        <v>23</v>
      </c>
      <c r="AV62" s="181">
        <v>0.85185185185185186</v>
      </c>
      <c r="AW62" s="140" t="s">
        <v>63</v>
      </c>
      <c r="AX62" s="245" t="s">
        <v>176</v>
      </c>
    </row>
    <row r="63" spans="1:51" s="182" customFormat="1" ht="15" customHeight="1" x14ac:dyDescent="0.25">
      <c r="A63" s="214">
        <v>59</v>
      </c>
      <c r="B63" s="140" t="s">
        <v>64</v>
      </c>
      <c r="C63" s="140" t="s">
        <v>233</v>
      </c>
      <c r="D63" s="162">
        <v>57</v>
      </c>
      <c r="E63" s="262">
        <v>58</v>
      </c>
      <c r="F63" s="163">
        <v>1</v>
      </c>
      <c r="G63" s="162">
        <v>1208</v>
      </c>
      <c r="H63" s="263">
        <v>1206</v>
      </c>
      <c r="I63" s="164">
        <v>1</v>
      </c>
      <c r="J63" s="162">
        <v>47</v>
      </c>
      <c r="K63" s="264">
        <v>47</v>
      </c>
      <c r="L63" s="165">
        <v>1</v>
      </c>
      <c r="M63" s="265">
        <v>1365</v>
      </c>
      <c r="N63" s="266">
        <v>100</v>
      </c>
      <c r="O63" s="166">
        <v>2</v>
      </c>
      <c r="P63" s="267">
        <v>909</v>
      </c>
      <c r="Q63" s="166">
        <v>1</v>
      </c>
      <c r="R63" s="167">
        <v>6</v>
      </c>
      <c r="S63" s="272">
        <v>99</v>
      </c>
      <c r="T63" s="168">
        <v>2</v>
      </c>
      <c r="U63" s="273">
        <v>99</v>
      </c>
      <c r="V63" s="169">
        <v>2</v>
      </c>
      <c r="W63" s="270">
        <v>42561</v>
      </c>
      <c r="X63" s="168">
        <v>1</v>
      </c>
      <c r="Y63" s="271">
        <v>18240</v>
      </c>
      <c r="Z63" s="170">
        <v>1</v>
      </c>
      <c r="AA63" s="269">
        <v>100</v>
      </c>
      <c r="AB63" s="169">
        <v>2</v>
      </c>
      <c r="AC63" s="171">
        <v>8</v>
      </c>
      <c r="AD63" s="274">
        <v>18048</v>
      </c>
      <c r="AE63" s="172">
        <v>13</v>
      </c>
      <c r="AF63" s="173">
        <v>2</v>
      </c>
      <c r="AG63" s="275">
        <v>21973</v>
      </c>
      <c r="AH63" s="174">
        <v>18</v>
      </c>
      <c r="AI63" s="175">
        <v>2</v>
      </c>
      <c r="AJ63" s="276">
        <v>3564</v>
      </c>
      <c r="AK63" s="174">
        <v>61</v>
      </c>
      <c r="AL63" s="176">
        <v>1</v>
      </c>
      <c r="AM63" s="177">
        <v>5</v>
      </c>
      <c r="AN63" s="178">
        <v>2</v>
      </c>
      <c r="AO63" s="179">
        <v>0</v>
      </c>
      <c r="AP63" s="179">
        <v>1</v>
      </c>
      <c r="AQ63" s="179">
        <v>0</v>
      </c>
      <c r="AR63" s="179">
        <v>0</v>
      </c>
      <c r="AS63" s="179">
        <v>1</v>
      </c>
      <c r="AT63" s="177">
        <v>4</v>
      </c>
      <c r="AU63" s="180">
        <v>23</v>
      </c>
      <c r="AV63" s="181">
        <v>0.85185185185185186</v>
      </c>
      <c r="AW63" s="140" t="s">
        <v>64</v>
      </c>
      <c r="AX63" s="245" t="s">
        <v>177</v>
      </c>
    </row>
    <row r="64" spans="1:51" s="182" customFormat="1" ht="15" customHeight="1" x14ac:dyDescent="0.25">
      <c r="A64" s="214">
        <v>60</v>
      </c>
      <c r="B64" s="140" t="s">
        <v>68</v>
      </c>
      <c r="C64" s="140" t="s">
        <v>238</v>
      </c>
      <c r="D64" s="162">
        <v>54</v>
      </c>
      <c r="E64" s="262">
        <v>64</v>
      </c>
      <c r="F64" s="163">
        <v>1</v>
      </c>
      <c r="G64" s="162">
        <v>1333</v>
      </c>
      <c r="H64" s="263">
        <v>1329</v>
      </c>
      <c r="I64" s="164">
        <v>1</v>
      </c>
      <c r="J64" s="162">
        <v>45</v>
      </c>
      <c r="K64" s="264">
        <v>45</v>
      </c>
      <c r="L64" s="165">
        <v>1</v>
      </c>
      <c r="M64" s="265">
        <v>1584</v>
      </c>
      <c r="N64" s="266">
        <v>99</v>
      </c>
      <c r="O64" s="166">
        <v>2</v>
      </c>
      <c r="P64" s="267">
        <v>1270</v>
      </c>
      <c r="Q64" s="166">
        <v>1</v>
      </c>
      <c r="R64" s="167">
        <v>6</v>
      </c>
      <c r="S64" s="272">
        <v>98</v>
      </c>
      <c r="T64" s="168">
        <v>2</v>
      </c>
      <c r="U64" s="273">
        <v>98</v>
      </c>
      <c r="V64" s="169">
        <v>2</v>
      </c>
      <c r="W64" s="270">
        <v>64616</v>
      </c>
      <c r="X64" s="168">
        <v>1</v>
      </c>
      <c r="Y64" s="271">
        <v>20148</v>
      </c>
      <c r="Z64" s="170">
        <v>1</v>
      </c>
      <c r="AA64" s="269">
        <v>100</v>
      </c>
      <c r="AB64" s="169">
        <v>2</v>
      </c>
      <c r="AC64" s="171">
        <v>8</v>
      </c>
      <c r="AD64" s="274">
        <v>11507</v>
      </c>
      <c r="AE64" s="172">
        <v>7</v>
      </c>
      <c r="AF64" s="173">
        <v>2</v>
      </c>
      <c r="AG64" s="275">
        <v>8203</v>
      </c>
      <c r="AH64" s="174">
        <v>6</v>
      </c>
      <c r="AI64" s="175">
        <v>0</v>
      </c>
      <c r="AJ64" s="276">
        <v>2718</v>
      </c>
      <c r="AK64" s="174">
        <v>42</v>
      </c>
      <c r="AL64" s="176">
        <v>1</v>
      </c>
      <c r="AM64" s="177">
        <v>3</v>
      </c>
      <c r="AN64" s="178">
        <v>2</v>
      </c>
      <c r="AO64" s="179">
        <v>1</v>
      </c>
      <c r="AP64" s="179">
        <v>1</v>
      </c>
      <c r="AQ64" s="179">
        <v>0</v>
      </c>
      <c r="AR64" s="179">
        <v>0</v>
      </c>
      <c r="AS64" s="179">
        <v>2</v>
      </c>
      <c r="AT64" s="177">
        <v>6</v>
      </c>
      <c r="AU64" s="180">
        <v>23</v>
      </c>
      <c r="AV64" s="181">
        <v>0.85185185185185186</v>
      </c>
      <c r="AW64" s="140" t="s">
        <v>68</v>
      </c>
      <c r="AX64" s="245" t="s">
        <v>181</v>
      </c>
    </row>
    <row r="65" spans="1:51" s="182" customFormat="1" ht="15" customHeight="1" x14ac:dyDescent="0.25">
      <c r="A65" s="214">
        <v>61</v>
      </c>
      <c r="B65" s="140" t="s">
        <v>69</v>
      </c>
      <c r="C65" s="140" t="s">
        <v>238</v>
      </c>
      <c r="D65" s="162">
        <v>38</v>
      </c>
      <c r="E65" s="262">
        <v>47</v>
      </c>
      <c r="F65" s="163">
        <v>1</v>
      </c>
      <c r="G65" s="162">
        <v>835</v>
      </c>
      <c r="H65" s="263">
        <v>841</v>
      </c>
      <c r="I65" s="164">
        <v>1</v>
      </c>
      <c r="J65" s="162">
        <v>29</v>
      </c>
      <c r="K65" s="264">
        <v>30</v>
      </c>
      <c r="L65" s="165">
        <v>1</v>
      </c>
      <c r="M65" s="265">
        <v>1189</v>
      </c>
      <c r="N65" s="266">
        <v>100</v>
      </c>
      <c r="O65" s="166">
        <v>2</v>
      </c>
      <c r="P65" s="267">
        <v>1088</v>
      </c>
      <c r="Q65" s="166">
        <v>1</v>
      </c>
      <c r="R65" s="167">
        <v>6</v>
      </c>
      <c r="S65" s="272">
        <v>99</v>
      </c>
      <c r="T65" s="168">
        <v>2</v>
      </c>
      <c r="U65" s="273">
        <v>99</v>
      </c>
      <c r="V65" s="169">
        <v>2</v>
      </c>
      <c r="W65" s="270">
        <v>40769</v>
      </c>
      <c r="X65" s="168">
        <v>1</v>
      </c>
      <c r="Y65" s="271">
        <v>11128</v>
      </c>
      <c r="Z65" s="170">
        <v>1</v>
      </c>
      <c r="AA65" s="269">
        <v>99</v>
      </c>
      <c r="AB65" s="169">
        <v>2</v>
      </c>
      <c r="AC65" s="171">
        <v>8</v>
      </c>
      <c r="AD65" s="274">
        <v>8277</v>
      </c>
      <c r="AE65" s="172">
        <v>7</v>
      </c>
      <c r="AF65" s="173">
        <v>2</v>
      </c>
      <c r="AG65" s="275">
        <v>4947</v>
      </c>
      <c r="AH65" s="174">
        <v>6</v>
      </c>
      <c r="AI65" s="175">
        <v>0</v>
      </c>
      <c r="AJ65" s="276">
        <v>2392</v>
      </c>
      <c r="AK65" s="174">
        <v>51</v>
      </c>
      <c r="AL65" s="176">
        <v>1</v>
      </c>
      <c r="AM65" s="177">
        <v>3</v>
      </c>
      <c r="AN65" s="178">
        <v>2</v>
      </c>
      <c r="AO65" s="179">
        <v>0</v>
      </c>
      <c r="AP65" s="179">
        <v>1</v>
      </c>
      <c r="AQ65" s="179">
        <v>0</v>
      </c>
      <c r="AR65" s="179">
        <v>1</v>
      </c>
      <c r="AS65" s="179">
        <v>2</v>
      </c>
      <c r="AT65" s="177">
        <v>6</v>
      </c>
      <c r="AU65" s="180">
        <v>23</v>
      </c>
      <c r="AV65" s="181">
        <v>0.85185185185185186</v>
      </c>
      <c r="AW65" s="140" t="s">
        <v>69</v>
      </c>
      <c r="AX65" s="245" t="s">
        <v>182</v>
      </c>
    </row>
    <row r="66" spans="1:51" s="182" customFormat="1" ht="16.5" customHeight="1" x14ac:dyDescent="0.25">
      <c r="A66" s="214">
        <v>62</v>
      </c>
      <c r="B66" s="140" t="s">
        <v>71</v>
      </c>
      <c r="C66" s="140" t="s">
        <v>238</v>
      </c>
      <c r="D66" s="162">
        <v>88</v>
      </c>
      <c r="E66" s="262">
        <v>101</v>
      </c>
      <c r="F66" s="163">
        <v>1</v>
      </c>
      <c r="G66" s="162">
        <v>2434</v>
      </c>
      <c r="H66" s="263">
        <v>2454</v>
      </c>
      <c r="I66" s="164">
        <v>1</v>
      </c>
      <c r="J66" s="162">
        <v>75</v>
      </c>
      <c r="K66" s="264">
        <v>75</v>
      </c>
      <c r="L66" s="165">
        <v>1</v>
      </c>
      <c r="M66" s="265">
        <v>3432</v>
      </c>
      <c r="N66" s="266">
        <v>100</v>
      </c>
      <c r="O66" s="166">
        <v>2</v>
      </c>
      <c r="P66" s="267">
        <v>1803</v>
      </c>
      <c r="Q66" s="166">
        <v>1</v>
      </c>
      <c r="R66" s="167">
        <v>6</v>
      </c>
      <c r="S66" s="272">
        <v>99</v>
      </c>
      <c r="T66" s="168">
        <v>2</v>
      </c>
      <c r="U66" s="273">
        <v>99</v>
      </c>
      <c r="V66" s="169">
        <v>2</v>
      </c>
      <c r="W66" s="270">
        <v>128023</v>
      </c>
      <c r="X66" s="168">
        <v>1</v>
      </c>
      <c r="Y66" s="271">
        <v>35847</v>
      </c>
      <c r="Z66" s="170">
        <v>1</v>
      </c>
      <c r="AA66" s="269">
        <v>100</v>
      </c>
      <c r="AB66" s="169">
        <v>2</v>
      </c>
      <c r="AC66" s="171">
        <v>8</v>
      </c>
      <c r="AD66" s="274">
        <v>49485</v>
      </c>
      <c r="AE66" s="172">
        <v>14</v>
      </c>
      <c r="AF66" s="173">
        <v>2</v>
      </c>
      <c r="AG66" s="275">
        <v>24686</v>
      </c>
      <c r="AH66" s="174">
        <v>10</v>
      </c>
      <c r="AI66" s="175">
        <v>2</v>
      </c>
      <c r="AJ66" s="276">
        <v>5834</v>
      </c>
      <c r="AK66" s="174">
        <v>58</v>
      </c>
      <c r="AL66" s="176">
        <v>1</v>
      </c>
      <c r="AM66" s="177">
        <v>5</v>
      </c>
      <c r="AN66" s="178">
        <v>1</v>
      </c>
      <c r="AO66" s="179">
        <v>0</v>
      </c>
      <c r="AP66" s="179">
        <v>1</v>
      </c>
      <c r="AQ66" s="179">
        <v>0</v>
      </c>
      <c r="AR66" s="179">
        <v>0</v>
      </c>
      <c r="AS66" s="179">
        <v>2</v>
      </c>
      <c r="AT66" s="177">
        <v>4</v>
      </c>
      <c r="AU66" s="180">
        <v>23</v>
      </c>
      <c r="AV66" s="181">
        <v>0.85185185185185186</v>
      </c>
      <c r="AW66" s="140" t="s">
        <v>71</v>
      </c>
      <c r="AX66" s="245" t="s">
        <v>184</v>
      </c>
    </row>
    <row r="67" spans="1:51" s="182" customFormat="1" ht="15" customHeight="1" x14ac:dyDescent="0.25">
      <c r="A67" s="214">
        <v>63</v>
      </c>
      <c r="B67" s="140" t="s">
        <v>73</v>
      </c>
      <c r="C67" s="140" t="s">
        <v>234</v>
      </c>
      <c r="D67" s="162">
        <v>52</v>
      </c>
      <c r="E67" s="262">
        <v>57</v>
      </c>
      <c r="F67" s="163">
        <v>1</v>
      </c>
      <c r="G67" s="162">
        <v>1185</v>
      </c>
      <c r="H67" s="263">
        <v>1172</v>
      </c>
      <c r="I67" s="164">
        <v>1</v>
      </c>
      <c r="J67" s="162">
        <v>43</v>
      </c>
      <c r="K67" s="264">
        <v>43</v>
      </c>
      <c r="L67" s="165">
        <v>1</v>
      </c>
      <c r="M67" s="265">
        <v>1537</v>
      </c>
      <c r="N67" s="266">
        <v>100</v>
      </c>
      <c r="O67" s="166">
        <v>2</v>
      </c>
      <c r="P67" s="267">
        <v>503</v>
      </c>
      <c r="Q67" s="166">
        <v>1</v>
      </c>
      <c r="R67" s="167">
        <v>6</v>
      </c>
      <c r="S67" s="272">
        <v>100</v>
      </c>
      <c r="T67" s="168">
        <v>2</v>
      </c>
      <c r="U67" s="273">
        <v>100</v>
      </c>
      <c r="V67" s="169">
        <v>2</v>
      </c>
      <c r="W67" s="270">
        <v>60368</v>
      </c>
      <c r="X67" s="168">
        <v>1</v>
      </c>
      <c r="Y67" s="271">
        <v>18589</v>
      </c>
      <c r="Z67" s="170">
        <v>1</v>
      </c>
      <c r="AA67" s="269">
        <v>100</v>
      </c>
      <c r="AB67" s="169">
        <v>2</v>
      </c>
      <c r="AC67" s="171">
        <v>8</v>
      </c>
      <c r="AD67" s="274">
        <v>18367</v>
      </c>
      <c r="AE67" s="172">
        <v>12</v>
      </c>
      <c r="AF67" s="173">
        <v>2</v>
      </c>
      <c r="AG67" s="275">
        <v>3526</v>
      </c>
      <c r="AH67" s="174">
        <v>3</v>
      </c>
      <c r="AI67" s="175">
        <v>0</v>
      </c>
      <c r="AJ67" s="276">
        <v>2861</v>
      </c>
      <c r="AK67" s="174">
        <v>50</v>
      </c>
      <c r="AL67" s="176">
        <v>1</v>
      </c>
      <c r="AM67" s="177">
        <v>3</v>
      </c>
      <c r="AN67" s="178">
        <v>2</v>
      </c>
      <c r="AO67" s="179">
        <v>1</v>
      </c>
      <c r="AP67" s="179">
        <v>1</v>
      </c>
      <c r="AQ67" s="179">
        <v>0</v>
      </c>
      <c r="AR67" s="179">
        <v>1</v>
      </c>
      <c r="AS67" s="179">
        <v>1</v>
      </c>
      <c r="AT67" s="177">
        <v>6</v>
      </c>
      <c r="AU67" s="180">
        <v>23</v>
      </c>
      <c r="AV67" s="181">
        <v>0.85185185185185186</v>
      </c>
      <c r="AW67" s="140" t="s">
        <v>73</v>
      </c>
      <c r="AX67" s="245" t="s">
        <v>186</v>
      </c>
    </row>
    <row r="68" spans="1:51" s="182" customFormat="1" ht="16.5" customHeight="1" x14ac:dyDescent="0.25">
      <c r="A68" s="214">
        <v>64</v>
      </c>
      <c r="B68" s="250" t="s">
        <v>247</v>
      </c>
      <c r="C68" s="140" t="s">
        <v>234</v>
      </c>
      <c r="D68" s="162">
        <v>153</v>
      </c>
      <c r="E68" s="262">
        <v>162</v>
      </c>
      <c r="F68" s="163">
        <v>1</v>
      </c>
      <c r="G68" s="162">
        <v>4997</v>
      </c>
      <c r="H68" s="263">
        <v>5010</v>
      </c>
      <c r="I68" s="164">
        <v>1</v>
      </c>
      <c r="J68" s="162">
        <v>136</v>
      </c>
      <c r="K68" s="264">
        <v>136</v>
      </c>
      <c r="L68" s="165">
        <v>1</v>
      </c>
      <c r="M68" s="265">
        <v>6623</v>
      </c>
      <c r="N68" s="266">
        <v>100</v>
      </c>
      <c r="O68" s="166">
        <v>2</v>
      </c>
      <c r="P68" s="267">
        <v>2186</v>
      </c>
      <c r="Q68" s="166">
        <v>1</v>
      </c>
      <c r="R68" s="167">
        <v>6</v>
      </c>
      <c r="S68" s="272">
        <v>99</v>
      </c>
      <c r="T68" s="168">
        <v>2</v>
      </c>
      <c r="U68" s="273">
        <v>99</v>
      </c>
      <c r="V68" s="169">
        <v>2</v>
      </c>
      <c r="W68" s="270">
        <v>207988</v>
      </c>
      <c r="X68" s="168">
        <v>1</v>
      </c>
      <c r="Y68" s="271">
        <v>74706</v>
      </c>
      <c r="Z68" s="170">
        <v>1</v>
      </c>
      <c r="AA68" s="269">
        <v>99</v>
      </c>
      <c r="AB68" s="169">
        <v>2</v>
      </c>
      <c r="AC68" s="171">
        <v>8</v>
      </c>
      <c r="AD68" s="274">
        <v>46784</v>
      </c>
      <c r="AE68" s="172">
        <v>7</v>
      </c>
      <c r="AF68" s="173">
        <v>2</v>
      </c>
      <c r="AG68" s="275">
        <v>109030</v>
      </c>
      <c r="AH68" s="174">
        <v>22</v>
      </c>
      <c r="AI68" s="175">
        <v>2</v>
      </c>
      <c r="AJ68" s="276">
        <v>12459</v>
      </c>
      <c r="AK68" s="174">
        <v>77</v>
      </c>
      <c r="AL68" s="176">
        <v>1</v>
      </c>
      <c r="AM68" s="177">
        <v>5</v>
      </c>
      <c r="AN68" s="178">
        <v>1</v>
      </c>
      <c r="AO68" s="179">
        <v>0</v>
      </c>
      <c r="AP68" s="179">
        <v>1</v>
      </c>
      <c r="AQ68" s="179">
        <v>0</v>
      </c>
      <c r="AR68" s="179">
        <v>1</v>
      </c>
      <c r="AS68" s="179">
        <v>1</v>
      </c>
      <c r="AT68" s="177">
        <v>4</v>
      </c>
      <c r="AU68" s="180">
        <v>23</v>
      </c>
      <c r="AV68" s="181">
        <v>0.85185185185185186</v>
      </c>
      <c r="AW68" s="140" t="s">
        <v>216</v>
      </c>
      <c r="AX68" s="245" t="s">
        <v>246</v>
      </c>
    </row>
    <row r="69" spans="1:51" s="182" customFormat="1" ht="16.5" customHeight="1" x14ac:dyDescent="0.25">
      <c r="A69" s="214">
        <v>65</v>
      </c>
      <c r="B69" s="140" t="s">
        <v>76</v>
      </c>
      <c r="C69" s="140" t="s">
        <v>234</v>
      </c>
      <c r="D69" s="162">
        <v>31</v>
      </c>
      <c r="E69" s="262">
        <v>39</v>
      </c>
      <c r="F69" s="165">
        <v>1</v>
      </c>
      <c r="G69" s="162">
        <v>679</v>
      </c>
      <c r="H69" s="263">
        <v>680</v>
      </c>
      <c r="I69" s="164">
        <v>1</v>
      </c>
      <c r="J69" s="162">
        <v>24</v>
      </c>
      <c r="K69" s="264">
        <v>24</v>
      </c>
      <c r="L69" s="165">
        <v>1</v>
      </c>
      <c r="M69" s="265">
        <v>812</v>
      </c>
      <c r="N69" s="266">
        <v>99</v>
      </c>
      <c r="O69" s="166">
        <v>2</v>
      </c>
      <c r="P69" s="267">
        <v>392</v>
      </c>
      <c r="Q69" s="166">
        <v>1</v>
      </c>
      <c r="R69" s="167">
        <v>6</v>
      </c>
      <c r="S69" s="272">
        <v>97</v>
      </c>
      <c r="T69" s="168">
        <v>2</v>
      </c>
      <c r="U69" s="273">
        <v>96</v>
      </c>
      <c r="V69" s="169">
        <v>2</v>
      </c>
      <c r="W69" s="270">
        <v>33786</v>
      </c>
      <c r="X69" s="168">
        <v>1</v>
      </c>
      <c r="Y69" s="271">
        <v>11265</v>
      </c>
      <c r="Z69" s="170">
        <v>1</v>
      </c>
      <c r="AA69" s="269">
        <v>100</v>
      </c>
      <c r="AB69" s="169">
        <v>2</v>
      </c>
      <c r="AC69" s="171">
        <v>8</v>
      </c>
      <c r="AD69" s="274">
        <v>4708</v>
      </c>
      <c r="AE69" s="172">
        <v>6</v>
      </c>
      <c r="AF69" s="173">
        <v>1</v>
      </c>
      <c r="AG69" s="275">
        <v>5739</v>
      </c>
      <c r="AH69" s="174">
        <v>8</v>
      </c>
      <c r="AI69" s="175">
        <v>1</v>
      </c>
      <c r="AJ69" s="276">
        <v>1797</v>
      </c>
      <c r="AK69" s="174">
        <v>46</v>
      </c>
      <c r="AL69" s="176">
        <v>1</v>
      </c>
      <c r="AM69" s="177">
        <v>3</v>
      </c>
      <c r="AN69" s="178">
        <v>1</v>
      </c>
      <c r="AO69" s="179">
        <v>1</v>
      </c>
      <c r="AP69" s="179">
        <v>1</v>
      </c>
      <c r="AQ69" s="179">
        <v>0</v>
      </c>
      <c r="AR69" s="179">
        <v>1</v>
      </c>
      <c r="AS69" s="179">
        <v>2</v>
      </c>
      <c r="AT69" s="177">
        <v>6</v>
      </c>
      <c r="AU69" s="180">
        <v>23</v>
      </c>
      <c r="AV69" s="181">
        <v>0.85185185185185186</v>
      </c>
      <c r="AW69" s="140" t="s">
        <v>76</v>
      </c>
      <c r="AX69" s="245" t="s">
        <v>189</v>
      </c>
    </row>
    <row r="70" spans="1:51" s="182" customFormat="1" ht="15" customHeight="1" x14ac:dyDescent="0.25">
      <c r="A70" s="214">
        <v>66</v>
      </c>
      <c r="B70" s="140" t="s">
        <v>77</v>
      </c>
      <c r="C70" s="140" t="s">
        <v>234</v>
      </c>
      <c r="D70" s="162">
        <v>70</v>
      </c>
      <c r="E70" s="262">
        <v>74</v>
      </c>
      <c r="F70" s="163">
        <v>1</v>
      </c>
      <c r="G70" s="162">
        <v>1673</v>
      </c>
      <c r="H70" s="263">
        <v>1480</v>
      </c>
      <c r="I70" s="165">
        <v>1</v>
      </c>
      <c r="J70" s="162">
        <v>50</v>
      </c>
      <c r="K70" s="264">
        <v>50</v>
      </c>
      <c r="L70" s="165">
        <v>1</v>
      </c>
      <c r="M70" s="265">
        <v>2119</v>
      </c>
      <c r="N70" s="266">
        <v>100</v>
      </c>
      <c r="O70" s="166">
        <v>2</v>
      </c>
      <c r="P70" s="267">
        <v>883</v>
      </c>
      <c r="Q70" s="166">
        <v>1</v>
      </c>
      <c r="R70" s="167">
        <v>6</v>
      </c>
      <c r="S70" s="272">
        <v>95</v>
      </c>
      <c r="T70" s="168">
        <v>2</v>
      </c>
      <c r="U70" s="273">
        <v>96</v>
      </c>
      <c r="V70" s="169">
        <v>2</v>
      </c>
      <c r="W70" s="270">
        <v>67895</v>
      </c>
      <c r="X70" s="168">
        <v>1</v>
      </c>
      <c r="Y70" s="271">
        <v>23527</v>
      </c>
      <c r="Z70" s="170">
        <v>1</v>
      </c>
      <c r="AA70" s="269">
        <v>100</v>
      </c>
      <c r="AB70" s="169">
        <v>2</v>
      </c>
      <c r="AC70" s="171">
        <v>8</v>
      </c>
      <c r="AD70" s="274">
        <v>8733</v>
      </c>
      <c r="AE70" s="172">
        <v>4</v>
      </c>
      <c r="AF70" s="173">
        <v>0</v>
      </c>
      <c r="AG70" s="275">
        <v>16672</v>
      </c>
      <c r="AH70" s="174">
        <v>11</v>
      </c>
      <c r="AI70" s="175">
        <v>2</v>
      </c>
      <c r="AJ70" s="276">
        <v>3289</v>
      </c>
      <c r="AK70" s="174">
        <v>44</v>
      </c>
      <c r="AL70" s="176">
        <v>1</v>
      </c>
      <c r="AM70" s="177">
        <v>3</v>
      </c>
      <c r="AN70" s="178">
        <v>2</v>
      </c>
      <c r="AO70" s="179">
        <v>0</v>
      </c>
      <c r="AP70" s="179">
        <v>1</v>
      </c>
      <c r="AQ70" s="179">
        <v>0</v>
      </c>
      <c r="AR70" s="179">
        <v>1</v>
      </c>
      <c r="AS70" s="179">
        <v>2</v>
      </c>
      <c r="AT70" s="177">
        <v>6</v>
      </c>
      <c r="AU70" s="180">
        <v>23</v>
      </c>
      <c r="AV70" s="181">
        <v>0.85185185185185186</v>
      </c>
      <c r="AW70" s="140" t="s">
        <v>77</v>
      </c>
      <c r="AX70" s="245" t="s">
        <v>190</v>
      </c>
    </row>
    <row r="71" spans="1:51" s="182" customFormat="1" ht="15" customHeight="1" x14ac:dyDescent="0.25">
      <c r="A71" s="214">
        <v>67</v>
      </c>
      <c r="B71" s="140" t="s">
        <v>85</v>
      </c>
      <c r="C71" s="140" t="s">
        <v>234</v>
      </c>
      <c r="D71" s="162">
        <v>103</v>
      </c>
      <c r="E71" s="262">
        <v>124</v>
      </c>
      <c r="F71" s="163">
        <v>1</v>
      </c>
      <c r="G71" s="162">
        <v>2905</v>
      </c>
      <c r="H71" s="263">
        <v>2913</v>
      </c>
      <c r="I71" s="164">
        <v>1</v>
      </c>
      <c r="J71" s="162">
        <v>97</v>
      </c>
      <c r="K71" s="264">
        <v>98</v>
      </c>
      <c r="L71" s="165">
        <v>1</v>
      </c>
      <c r="M71" s="265">
        <v>4430</v>
      </c>
      <c r="N71" s="266">
        <v>98</v>
      </c>
      <c r="O71" s="166">
        <v>2</v>
      </c>
      <c r="P71" s="267">
        <v>353</v>
      </c>
      <c r="Q71" s="166">
        <v>1</v>
      </c>
      <c r="R71" s="167">
        <v>6</v>
      </c>
      <c r="S71" s="272">
        <v>97</v>
      </c>
      <c r="T71" s="168">
        <v>2</v>
      </c>
      <c r="U71" s="273">
        <v>96</v>
      </c>
      <c r="V71" s="169">
        <v>2</v>
      </c>
      <c r="W71" s="270">
        <v>145229</v>
      </c>
      <c r="X71" s="168">
        <v>1</v>
      </c>
      <c r="Y71" s="271">
        <v>44141</v>
      </c>
      <c r="Z71" s="170">
        <v>1</v>
      </c>
      <c r="AA71" s="269">
        <v>100</v>
      </c>
      <c r="AB71" s="169">
        <v>2</v>
      </c>
      <c r="AC71" s="171">
        <v>8</v>
      </c>
      <c r="AD71" s="274">
        <v>33545</v>
      </c>
      <c r="AE71" s="172">
        <v>8</v>
      </c>
      <c r="AF71" s="173">
        <v>2</v>
      </c>
      <c r="AG71" s="275">
        <v>32050</v>
      </c>
      <c r="AH71" s="174">
        <v>11</v>
      </c>
      <c r="AI71" s="175">
        <v>2</v>
      </c>
      <c r="AJ71" s="276">
        <v>5935</v>
      </c>
      <c r="AK71" s="174">
        <v>48</v>
      </c>
      <c r="AL71" s="176">
        <v>1</v>
      </c>
      <c r="AM71" s="177">
        <v>5</v>
      </c>
      <c r="AN71" s="178">
        <v>2</v>
      </c>
      <c r="AO71" s="179">
        <v>0</v>
      </c>
      <c r="AP71" s="179">
        <v>1</v>
      </c>
      <c r="AQ71" s="179">
        <v>0</v>
      </c>
      <c r="AR71" s="179">
        <v>0</v>
      </c>
      <c r="AS71" s="179">
        <v>1</v>
      </c>
      <c r="AT71" s="177">
        <v>4</v>
      </c>
      <c r="AU71" s="180">
        <v>23</v>
      </c>
      <c r="AV71" s="181">
        <v>0.85185185185185186</v>
      </c>
      <c r="AW71" s="140" t="s">
        <v>85</v>
      </c>
      <c r="AX71" s="245" t="s">
        <v>198</v>
      </c>
    </row>
    <row r="72" spans="1:51" s="182" customFormat="1" ht="15" customHeight="1" x14ac:dyDescent="0.25">
      <c r="A72" s="214">
        <v>68</v>
      </c>
      <c r="B72" s="140" t="s">
        <v>92</v>
      </c>
      <c r="C72" s="140" t="s">
        <v>238</v>
      </c>
      <c r="D72" s="162">
        <v>37</v>
      </c>
      <c r="E72" s="262">
        <v>47</v>
      </c>
      <c r="F72" s="165">
        <v>1</v>
      </c>
      <c r="G72" s="162">
        <v>836</v>
      </c>
      <c r="H72" s="263">
        <v>843</v>
      </c>
      <c r="I72" s="164">
        <v>1</v>
      </c>
      <c r="J72" s="162">
        <v>32</v>
      </c>
      <c r="K72" s="264">
        <v>32</v>
      </c>
      <c r="L72" s="165">
        <v>1</v>
      </c>
      <c r="M72" s="265">
        <v>1290</v>
      </c>
      <c r="N72" s="266">
        <v>99</v>
      </c>
      <c r="O72" s="166">
        <v>2</v>
      </c>
      <c r="P72" s="267">
        <v>813</v>
      </c>
      <c r="Q72" s="166">
        <v>1</v>
      </c>
      <c r="R72" s="167">
        <v>6</v>
      </c>
      <c r="S72" s="272">
        <v>99</v>
      </c>
      <c r="T72" s="168">
        <v>2</v>
      </c>
      <c r="U72" s="273">
        <v>97</v>
      </c>
      <c r="V72" s="169">
        <v>2</v>
      </c>
      <c r="W72" s="270">
        <v>41305</v>
      </c>
      <c r="X72" s="168">
        <v>1</v>
      </c>
      <c r="Y72" s="271">
        <v>12004</v>
      </c>
      <c r="Z72" s="170">
        <v>1</v>
      </c>
      <c r="AA72" s="269">
        <v>100</v>
      </c>
      <c r="AB72" s="169">
        <v>2</v>
      </c>
      <c r="AC72" s="171">
        <v>8</v>
      </c>
      <c r="AD72" s="274">
        <v>4691</v>
      </c>
      <c r="AE72" s="172">
        <v>4</v>
      </c>
      <c r="AF72" s="173">
        <v>0</v>
      </c>
      <c r="AG72" s="275">
        <v>3241</v>
      </c>
      <c r="AH72" s="174">
        <v>4</v>
      </c>
      <c r="AI72" s="175">
        <v>0</v>
      </c>
      <c r="AJ72" s="276">
        <v>1722</v>
      </c>
      <c r="AK72" s="174">
        <v>37</v>
      </c>
      <c r="AL72" s="176">
        <v>1</v>
      </c>
      <c r="AM72" s="177">
        <v>1</v>
      </c>
      <c r="AN72" s="178">
        <v>2</v>
      </c>
      <c r="AO72" s="179">
        <v>1</v>
      </c>
      <c r="AP72" s="179">
        <v>1</v>
      </c>
      <c r="AQ72" s="179">
        <v>1</v>
      </c>
      <c r="AR72" s="179">
        <v>1</v>
      </c>
      <c r="AS72" s="179">
        <v>2</v>
      </c>
      <c r="AT72" s="177">
        <v>8</v>
      </c>
      <c r="AU72" s="180">
        <v>23</v>
      </c>
      <c r="AV72" s="181">
        <v>0.85185185185185186</v>
      </c>
      <c r="AW72" s="140" t="s">
        <v>92</v>
      </c>
      <c r="AX72" s="246" t="s">
        <v>205</v>
      </c>
    </row>
    <row r="73" spans="1:51" s="182" customFormat="1" ht="15" customHeight="1" x14ac:dyDescent="0.25">
      <c r="A73" s="214">
        <v>69</v>
      </c>
      <c r="B73" s="140" t="s">
        <v>250</v>
      </c>
      <c r="C73" s="140" t="s">
        <v>234</v>
      </c>
      <c r="D73" s="162">
        <v>117</v>
      </c>
      <c r="E73" s="262">
        <v>134</v>
      </c>
      <c r="F73" s="163">
        <v>1</v>
      </c>
      <c r="G73" s="162">
        <v>2806</v>
      </c>
      <c r="H73" s="263">
        <v>2889</v>
      </c>
      <c r="I73" s="165">
        <v>1</v>
      </c>
      <c r="J73" s="162">
        <v>93</v>
      </c>
      <c r="K73" s="264">
        <v>95</v>
      </c>
      <c r="L73" s="165">
        <v>1</v>
      </c>
      <c r="M73" s="265">
        <v>3987</v>
      </c>
      <c r="N73" s="266">
        <v>98</v>
      </c>
      <c r="O73" s="166">
        <v>2</v>
      </c>
      <c r="P73" s="267">
        <v>1378</v>
      </c>
      <c r="Q73" s="166">
        <v>1</v>
      </c>
      <c r="R73" s="167">
        <v>6</v>
      </c>
      <c r="S73" s="272">
        <v>99</v>
      </c>
      <c r="T73" s="168">
        <v>2</v>
      </c>
      <c r="U73" s="273">
        <v>99</v>
      </c>
      <c r="V73" s="169">
        <v>2</v>
      </c>
      <c r="W73" s="270">
        <v>143215</v>
      </c>
      <c r="X73" s="168">
        <v>1</v>
      </c>
      <c r="Y73" s="271">
        <v>43207</v>
      </c>
      <c r="Z73" s="170">
        <v>1</v>
      </c>
      <c r="AA73" s="269">
        <v>100</v>
      </c>
      <c r="AB73" s="169">
        <v>2</v>
      </c>
      <c r="AC73" s="171">
        <v>8</v>
      </c>
      <c r="AD73" s="274">
        <v>47640</v>
      </c>
      <c r="AE73" s="172">
        <v>12</v>
      </c>
      <c r="AF73" s="173">
        <v>2</v>
      </c>
      <c r="AG73" s="275">
        <v>26087</v>
      </c>
      <c r="AH73" s="174">
        <v>9</v>
      </c>
      <c r="AI73" s="175">
        <v>1</v>
      </c>
      <c r="AJ73" s="276">
        <v>7164</v>
      </c>
      <c r="AK73" s="174">
        <v>53</v>
      </c>
      <c r="AL73" s="176">
        <v>1</v>
      </c>
      <c r="AM73" s="177">
        <v>4</v>
      </c>
      <c r="AN73" s="178">
        <v>1</v>
      </c>
      <c r="AO73" s="179">
        <v>0</v>
      </c>
      <c r="AP73" s="179">
        <v>1</v>
      </c>
      <c r="AQ73" s="179">
        <v>0</v>
      </c>
      <c r="AR73" s="179">
        <v>0</v>
      </c>
      <c r="AS73" s="179">
        <v>2</v>
      </c>
      <c r="AT73" s="177">
        <v>4</v>
      </c>
      <c r="AU73" s="180">
        <v>22</v>
      </c>
      <c r="AV73" s="181">
        <v>0.81481481481481477</v>
      </c>
      <c r="AW73" s="140" t="s">
        <v>41</v>
      </c>
      <c r="AX73" s="245" t="s">
        <v>154</v>
      </c>
    </row>
    <row r="74" spans="1:51" s="182" customFormat="1" ht="15" customHeight="1" x14ac:dyDescent="0.25">
      <c r="A74" s="214">
        <v>70</v>
      </c>
      <c r="B74" s="140" t="s">
        <v>43</v>
      </c>
      <c r="C74" s="140" t="s">
        <v>236</v>
      </c>
      <c r="D74" s="162">
        <v>47</v>
      </c>
      <c r="E74" s="262">
        <v>51</v>
      </c>
      <c r="F74" s="163">
        <v>1</v>
      </c>
      <c r="G74" s="162">
        <v>960</v>
      </c>
      <c r="H74" s="263">
        <v>962</v>
      </c>
      <c r="I74" s="164">
        <v>1</v>
      </c>
      <c r="J74" s="162">
        <v>36</v>
      </c>
      <c r="K74" s="264">
        <v>36</v>
      </c>
      <c r="L74" s="165">
        <v>1</v>
      </c>
      <c r="M74" s="265">
        <v>1396</v>
      </c>
      <c r="N74" s="266">
        <v>100</v>
      </c>
      <c r="O74" s="166">
        <v>2</v>
      </c>
      <c r="P74" s="267">
        <v>505</v>
      </c>
      <c r="Q74" s="166">
        <v>1</v>
      </c>
      <c r="R74" s="167">
        <v>6</v>
      </c>
      <c r="S74" s="272">
        <v>95</v>
      </c>
      <c r="T74" s="168">
        <v>2</v>
      </c>
      <c r="U74" s="273">
        <v>92</v>
      </c>
      <c r="V74" s="169">
        <v>2</v>
      </c>
      <c r="W74" s="270">
        <v>29567</v>
      </c>
      <c r="X74" s="168">
        <v>1</v>
      </c>
      <c r="Y74" s="271">
        <v>12358</v>
      </c>
      <c r="Z74" s="170">
        <v>1</v>
      </c>
      <c r="AA74" s="269">
        <v>100</v>
      </c>
      <c r="AB74" s="169">
        <v>2</v>
      </c>
      <c r="AC74" s="171">
        <v>8</v>
      </c>
      <c r="AD74" s="274">
        <v>4103</v>
      </c>
      <c r="AE74" s="172">
        <v>3</v>
      </c>
      <c r="AF74" s="173">
        <v>0</v>
      </c>
      <c r="AG74" s="275">
        <v>5878</v>
      </c>
      <c r="AH74" s="174">
        <v>6</v>
      </c>
      <c r="AI74" s="175">
        <v>0</v>
      </c>
      <c r="AJ74" s="276">
        <v>1969</v>
      </c>
      <c r="AK74" s="174">
        <v>39</v>
      </c>
      <c r="AL74" s="176">
        <v>1</v>
      </c>
      <c r="AM74" s="177">
        <v>1</v>
      </c>
      <c r="AN74" s="178">
        <v>2</v>
      </c>
      <c r="AO74" s="179">
        <v>1</v>
      </c>
      <c r="AP74" s="179">
        <v>1</v>
      </c>
      <c r="AQ74" s="179">
        <v>1</v>
      </c>
      <c r="AR74" s="179">
        <v>1</v>
      </c>
      <c r="AS74" s="179">
        <v>1</v>
      </c>
      <c r="AT74" s="177">
        <v>7</v>
      </c>
      <c r="AU74" s="180">
        <v>22</v>
      </c>
      <c r="AV74" s="181">
        <v>0.81481481481481477</v>
      </c>
      <c r="AW74" s="140" t="s">
        <v>43</v>
      </c>
      <c r="AX74" s="246" t="s">
        <v>156</v>
      </c>
    </row>
    <row r="75" spans="1:51" s="182" customFormat="1" ht="16.5" customHeight="1" x14ac:dyDescent="0.25">
      <c r="A75" s="214">
        <v>71</v>
      </c>
      <c r="B75" s="140" t="s">
        <v>46</v>
      </c>
      <c r="C75" s="140" t="s">
        <v>238</v>
      </c>
      <c r="D75" s="162">
        <v>46</v>
      </c>
      <c r="E75" s="262">
        <v>50</v>
      </c>
      <c r="F75" s="163">
        <v>1</v>
      </c>
      <c r="G75" s="162">
        <v>945</v>
      </c>
      <c r="H75" s="263">
        <v>944</v>
      </c>
      <c r="I75" s="164">
        <v>1</v>
      </c>
      <c r="J75" s="162">
        <v>35</v>
      </c>
      <c r="K75" s="264">
        <v>35</v>
      </c>
      <c r="L75" s="165">
        <v>1</v>
      </c>
      <c r="M75" s="265">
        <v>1353</v>
      </c>
      <c r="N75" s="266">
        <v>100</v>
      </c>
      <c r="O75" s="166">
        <v>2</v>
      </c>
      <c r="P75" s="267">
        <v>1229</v>
      </c>
      <c r="Q75" s="166">
        <v>1</v>
      </c>
      <c r="R75" s="167">
        <v>6</v>
      </c>
      <c r="S75" s="272">
        <v>97</v>
      </c>
      <c r="T75" s="168">
        <v>2</v>
      </c>
      <c r="U75" s="273">
        <v>96</v>
      </c>
      <c r="V75" s="169">
        <v>2</v>
      </c>
      <c r="W75" s="270">
        <v>45115</v>
      </c>
      <c r="X75" s="168">
        <v>1</v>
      </c>
      <c r="Y75" s="271">
        <v>17858</v>
      </c>
      <c r="Z75" s="170">
        <v>1</v>
      </c>
      <c r="AA75" s="269">
        <v>100</v>
      </c>
      <c r="AB75" s="169">
        <v>2</v>
      </c>
      <c r="AC75" s="171">
        <v>8</v>
      </c>
      <c r="AD75" s="274">
        <v>8231</v>
      </c>
      <c r="AE75" s="172">
        <v>6</v>
      </c>
      <c r="AF75" s="173">
        <v>1</v>
      </c>
      <c r="AG75" s="275">
        <v>5781</v>
      </c>
      <c r="AH75" s="174">
        <v>6</v>
      </c>
      <c r="AI75" s="175">
        <v>0</v>
      </c>
      <c r="AJ75" s="276">
        <v>1750</v>
      </c>
      <c r="AK75" s="174">
        <v>35</v>
      </c>
      <c r="AL75" s="176">
        <v>1</v>
      </c>
      <c r="AM75" s="177">
        <v>2</v>
      </c>
      <c r="AN75" s="178">
        <v>2</v>
      </c>
      <c r="AO75" s="179">
        <v>0</v>
      </c>
      <c r="AP75" s="179">
        <v>1</v>
      </c>
      <c r="AQ75" s="179">
        <v>0</v>
      </c>
      <c r="AR75" s="179">
        <v>1</v>
      </c>
      <c r="AS75" s="179">
        <v>2</v>
      </c>
      <c r="AT75" s="177">
        <v>6</v>
      </c>
      <c r="AU75" s="180">
        <v>22</v>
      </c>
      <c r="AV75" s="181">
        <v>0.81481481481481477</v>
      </c>
      <c r="AW75" s="140" t="s">
        <v>46</v>
      </c>
      <c r="AX75" s="246" t="s">
        <v>159</v>
      </c>
      <c r="AY75" s="183"/>
    </row>
    <row r="76" spans="1:51" s="182" customFormat="1" ht="16.5" customHeight="1" x14ac:dyDescent="0.25">
      <c r="A76" s="214">
        <v>72</v>
      </c>
      <c r="B76" s="140" t="s">
        <v>58</v>
      </c>
      <c r="C76" s="140" t="s">
        <v>233</v>
      </c>
      <c r="D76" s="162">
        <v>49</v>
      </c>
      <c r="E76" s="262">
        <v>50</v>
      </c>
      <c r="F76" s="163">
        <v>1</v>
      </c>
      <c r="G76" s="162">
        <v>1167</v>
      </c>
      <c r="H76" s="263">
        <v>1176</v>
      </c>
      <c r="I76" s="164">
        <v>1</v>
      </c>
      <c r="J76" s="162">
        <v>38</v>
      </c>
      <c r="K76" s="264">
        <v>38</v>
      </c>
      <c r="L76" s="165">
        <v>1</v>
      </c>
      <c r="M76" s="265">
        <v>1538</v>
      </c>
      <c r="N76" s="266">
        <v>99</v>
      </c>
      <c r="O76" s="166">
        <v>2</v>
      </c>
      <c r="P76" s="267">
        <v>1245</v>
      </c>
      <c r="Q76" s="166">
        <v>1</v>
      </c>
      <c r="R76" s="167">
        <v>6</v>
      </c>
      <c r="S76" s="272">
        <v>98</v>
      </c>
      <c r="T76" s="168">
        <v>2</v>
      </c>
      <c r="U76" s="273">
        <v>96</v>
      </c>
      <c r="V76" s="169">
        <v>2</v>
      </c>
      <c r="W76" s="270">
        <v>53335</v>
      </c>
      <c r="X76" s="168">
        <v>1</v>
      </c>
      <c r="Y76" s="271">
        <v>13352</v>
      </c>
      <c r="Z76" s="170">
        <v>1</v>
      </c>
      <c r="AA76" s="269">
        <v>100</v>
      </c>
      <c r="AB76" s="169">
        <v>2</v>
      </c>
      <c r="AC76" s="171">
        <v>8</v>
      </c>
      <c r="AD76" s="274">
        <v>11641</v>
      </c>
      <c r="AE76" s="172">
        <v>8</v>
      </c>
      <c r="AF76" s="173">
        <v>2</v>
      </c>
      <c r="AG76" s="275">
        <v>4206</v>
      </c>
      <c r="AH76" s="174">
        <v>4</v>
      </c>
      <c r="AI76" s="175">
        <v>0</v>
      </c>
      <c r="AJ76" s="276">
        <v>1967</v>
      </c>
      <c r="AK76" s="174">
        <v>39</v>
      </c>
      <c r="AL76" s="176">
        <v>1</v>
      </c>
      <c r="AM76" s="177">
        <v>3</v>
      </c>
      <c r="AN76" s="178">
        <v>2</v>
      </c>
      <c r="AO76" s="179">
        <v>0</v>
      </c>
      <c r="AP76" s="179">
        <v>1</v>
      </c>
      <c r="AQ76" s="179">
        <v>0</v>
      </c>
      <c r="AR76" s="179">
        <v>1</v>
      </c>
      <c r="AS76" s="179">
        <v>1</v>
      </c>
      <c r="AT76" s="177">
        <v>5</v>
      </c>
      <c r="AU76" s="180">
        <v>22</v>
      </c>
      <c r="AV76" s="181">
        <v>0.81481481481481477</v>
      </c>
      <c r="AW76" s="140" t="s">
        <v>58</v>
      </c>
      <c r="AX76" s="246" t="s">
        <v>171</v>
      </c>
    </row>
    <row r="77" spans="1:51" s="182" customFormat="1" ht="15" customHeight="1" x14ac:dyDescent="0.25">
      <c r="A77" s="214">
        <v>73</v>
      </c>
      <c r="B77" s="140" t="s">
        <v>67</v>
      </c>
      <c r="C77" s="140" t="s">
        <v>236</v>
      </c>
      <c r="D77" s="162">
        <v>59</v>
      </c>
      <c r="E77" s="262">
        <v>73</v>
      </c>
      <c r="F77" s="163">
        <v>1</v>
      </c>
      <c r="G77" s="162">
        <v>1367</v>
      </c>
      <c r="H77" s="263">
        <v>1370</v>
      </c>
      <c r="I77" s="164">
        <v>1</v>
      </c>
      <c r="J77" s="162">
        <v>48</v>
      </c>
      <c r="K77" s="264">
        <v>48</v>
      </c>
      <c r="L77" s="165">
        <v>1</v>
      </c>
      <c r="M77" s="265">
        <v>1896</v>
      </c>
      <c r="N77" s="266">
        <v>99</v>
      </c>
      <c r="O77" s="166">
        <v>2</v>
      </c>
      <c r="P77" s="267">
        <v>724</v>
      </c>
      <c r="Q77" s="166">
        <v>1</v>
      </c>
      <c r="R77" s="167">
        <v>6</v>
      </c>
      <c r="S77" s="272">
        <v>98</v>
      </c>
      <c r="T77" s="168">
        <v>2</v>
      </c>
      <c r="U77" s="273">
        <v>98</v>
      </c>
      <c r="V77" s="169">
        <v>2</v>
      </c>
      <c r="W77" s="270">
        <v>51980</v>
      </c>
      <c r="X77" s="168">
        <v>1</v>
      </c>
      <c r="Y77" s="271">
        <v>14729</v>
      </c>
      <c r="Z77" s="170">
        <v>1</v>
      </c>
      <c r="AA77" s="269">
        <v>100</v>
      </c>
      <c r="AB77" s="169">
        <v>2</v>
      </c>
      <c r="AC77" s="171">
        <v>8</v>
      </c>
      <c r="AD77" s="274">
        <v>17819</v>
      </c>
      <c r="AE77" s="172">
        <v>9</v>
      </c>
      <c r="AF77" s="173">
        <v>2</v>
      </c>
      <c r="AG77" s="275">
        <v>15414</v>
      </c>
      <c r="AH77" s="174">
        <v>11</v>
      </c>
      <c r="AI77" s="175">
        <v>2</v>
      </c>
      <c r="AJ77" s="276">
        <v>2341</v>
      </c>
      <c r="AK77" s="174">
        <v>32</v>
      </c>
      <c r="AL77" s="176">
        <v>1</v>
      </c>
      <c r="AM77" s="177">
        <v>5</v>
      </c>
      <c r="AN77" s="178">
        <v>1</v>
      </c>
      <c r="AO77" s="179">
        <v>0</v>
      </c>
      <c r="AP77" s="179">
        <v>1</v>
      </c>
      <c r="AQ77" s="179">
        <v>0</v>
      </c>
      <c r="AR77" s="179">
        <v>0</v>
      </c>
      <c r="AS77" s="179">
        <v>1</v>
      </c>
      <c r="AT77" s="177">
        <v>3</v>
      </c>
      <c r="AU77" s="180">
        <v>22</v>
      </c>
      <c r="AV77" s="181">
        <v>0.81481481481481477</v>
      </c>
      <c r="AW77" s="140" t="s">
        <v>67</v>
      </c>
      <c r="AX77" s="246" t="s">
        <v>180</v>
      </c>
      <c r="AY77" s="183"/>
    </row>
    <row r="78" spans="1:51" s="182" customFormat="1" x14ac:dyDescent="0.25">
      <c r="A78" s="214">
        <v>74</v>
      </c>
      <c r="B78" s="140" t="s">
        <v>70</v>
      </c>
      <c r="C78" s="140" t="s">
        <v>238</v>
      </c>
      <c r="D78" s="162">
        <v>41</v>
      </c>
      <c r="E78" s="262">
        <v>49</v>
      </c>
      <c r="F78" s="163">
        <v>1</v>
      </c>
      <c r="G78" s="162">
        <v>966</v>
      </c>
      <c r="H78" s="263">
        <v>957</v>
      </c>
      <c r="I78" s="164">
        <v>1</v>
      </c>
      <c r="J78" s="162">
        <v>32</v>
      </c>
      <c r="K78" s="264">
        <v>32</v>
      </c>
      <c r="L78" s="165">
        <v>1</v>
      </c>
      <c r="M78" s="265">
        <v>1630</v>
      </c>
      <c r="N78" s="266">
        <v>100</v>
      </c>
      <c r="O78" s="166">
        <v>2</v>
      </c>
      <c r="P78" s="267">
        <v>1171</v>
      </c>
      <c r="Q78" s="166">
        <v>1</v>
      </c>
      <c r="R78" s="167">
        <v>6</v>
      </c>
      <c r="S78" s="272">
        <v>99</v>
      </c>
      <c r="T78" s="168">
        <v>2</v>
      </c>
      <c r="U78" s="273">
        <v>100</v>
      </c>
      <c r="V78" s="169">
        <v>2</v>
      </c>
      <c r="W78" s="270">
        <v>49031</v>
      </c>
      <c r="X78" s="168">
        <v>1</v>
      </c>
      <c r="Y78" s="271">
        <v>18297</v>
      </c>
      <c r="Z78" s="170">
        <v>1</v>
      </c>
      <c r="AA78" s="269">
        <v>100</v>
      </c>
      <c r="AB78" s="169">
        <v>2</v>
      </c>
      <c r="AC78" s="171">
        <v>8</v>
      </c>
      <c r="AD78" s="274">
        <v>30290</v>
      </c>
      <c r="AE78" s="172">
        <v>19</v>
      </c>
      <c r="AF78" s="173">
        <v>2</v>
      </c>
      <c r="AG78" s="275">
        <v>8915</v>
      </c>
      <c r="AH78" s="174">
        <v>9</v>
      </c>
      <c r="AI78" s="175">
        <v>1</v>
      </c>
      <c r="AJ78" s="276">
        <v>3879</v>
      </c>
      <c r="AK78" s="174">
        <v>79</v>
      </c>
      <c r="AL78" s="176">
        <v>1</v>
      </c>
      <c r="AM78" s="177">
        <v>4</v>
      </c>
      <c r="AN78" s="178">
        <v>1</v>
      </c>
      <c r="AO78" s="179">
        <v>0</v>
      </c>
      <c r="AP78" s="179">
        <v>1</v>
      </c>
      <c r="AQ78" s="179">
        <v>0</v>
      </c>
      <c r="AR78" s="179">
        <v>1</v>
      </c>
      <c r="AS78" s="179">
        <v>1</v>
      </c>
      <c r="AT78" s="177">
        <v>4</v>
      </c>
      <c r="AU78" s="180">
        <v>22</v>
      </c>
      <c r="AV78" s="181">
        <v>0.81481481481481477</v>
      </c>
      <c r="AW78" s="140" t="s">
        <v>70</v>
      </c>
      <c r="AX78" s="245" t="s">
        <v>183</v>
      </c>
    </row>
    <row r="79" spans="1:51" s="182" customFormat="1" x14ac:dyDescent="0.25">
      <c r="A79" s="214">
        <v>75</v>
      </c>
      <c r="B79" s="140" t="s">
        <v>81</v>
      </c>
      <c r="C79" s="140" t="s">
        <v>238</v>
      </c>
      <c r="D79" s="162">
        <v>71</v>
      </c>
      <c r="E79" s="262">
        <v>75</v>
      </c>
      <c r="F79" s="163">
        <v>1</v>
      </c>
      <c r="G79" s="162">
        <v>1963</v>
      </c>
      <c r="H79" s="263">
        <v>2000</v>
      </c>
      <c r="I79" s="164">
        <v>1</v>
      </c>
      <c r="J79" s="162">
        <v>57</v>
      </c>
      <c r="K79" s="264">
        <v>57</v>
      </c>
      <c r="L79" s="165">
        <v>1</v>
      </c>
      <c r="M79" s="265">
        <v>2727</v>
      </c>
      <c r="N79" s="266">
        <v>98</v>
      </c>
      <c r="O79" s="166">
        <v>2</v>
      </c>
      <c r="P79" s="267">
        <v>912</v>
      </c>
      <c r="Q79" s="166">
        <v>1</v>
      </c>
      <c r="R79" s="167">
        <v>6</v>
      </c>
      <c r="S79" s="272">
        <v>99</v>
      </c>
      <c r="T79" s="168">
        <v>2</v>
      </c>
      <c r="U79" s="273">
        <v>98</v>
      </c>
      <c r="V79" s="169">
        <v>2</v>
      </c>
      <c r="W79" s="270">
        <v>96135</v>
      </c>
      <c r="X79" s="168">
        <v>1</v>
      </c>
      <c r="Y79" s="271">
        <v>30511</v>
      </c>
      <c r="Z79" s="170">
        <v>1</v>
      </c>
      <c r="AA79" s="269">
        <v>98</v>
      </c>
      <c r="AB79" s="169">
        <v>2</v>
      </c>
      <c r="AC79" s="171">
        <v>8</v>
      </c>
      <c r="AD79" s="274">
        <v>26441</v>
      </c>
      <c r="AE79" s="172">
        <v>10</v>
      </c>
      <c r="AF79" s="173">
        <v>2</v>
      </c>
      <c r="AG79" s="275">
        <v>15805</v>
      </c>
      <c r="AH79" s="174">
        <v>8</v>
      </c>
      <c r="AI79" s="175">
        <v>1</v>
      </c>
      <c r="AJ79" s="276">
        <v>3762</v>
      </c>
      <c r="AK79" s="174">
        <v>50</v>
      </c>
      <c r="AL79" s="176">
        <v>1</v>
      </c>
      <c r="AM79" s="177">
        <v>4</v>
      </c>
      <c r="AN79" s="178">
        <v>2</v>
      </c>
      <c r="AO79" s="179">
        <v>0</v>
      </c>
      <c r="AP79" s="179">
        <v>1</v>
      </c>
      <c r="AQ79" s="179">
        <v>0</v>
      </c>
      <c r="AR79" s="179">
        <v>0</v>
      </c>
      <c r="AS79" s="179">
        <v>1</v>
      </c>
      <c r="AT79" s="177">
        <v>4</v>
      </c>
      <c r="AU79" s="180">
        <v>22</v>
      </c>
      <c r="AV79" s="181">
        <v>0.81481481481481477</v>
      </c>
      <c r="AW79" s="140" t="s">
        <v>81</v>
      </c>
      <c r="AX79" s="245" t="s">
        <v>194</v>
      </c>
    </row>
    <row r="80" spans="1:51" s="182" customFormat="1" ht="16.5" x14ac:dyDescent="0.25">
      <c r="A80" s="214">
        <v>76</v>
      </c>
      <c r="B80" s="140" t="s">
        <v>99</v>
      </c>
      <c r="C80" s="140" t="s">
        <v>234</v>
      </c>
      <c r="D80" s="162">
        <v>86</v>
      </c>
      <c r="E80" s="262">
        <v>85</v>
      </c>
      <c r="F80" s="163">
        <v>1</v>
      </c>
      <c r="G80" s="162">
        <v>2475</v>
      </c>
      <c r="H80" s="263">
        <v>2317</v>
      </c>
      <c r="I80" s="165">
        <v>1</v>
      </c>
      <c r="J80" s="162">
        <v>71</v>
      </c>
      <c r="K80" s="264">
        <v>71</v>
      </c>
      <c r="L80" s="165">
        <v>1</v>
      </c>
      <c r="M80" s="265">
        <v>3349</v>
      </c>
      <c r="N80" s="266">
        <v>100</v>
      </c>
      <c r="O80" s="166">
        <v>2</v>
      </c>
      <c r="P80" s="267">
        <v>1952</v>
      </c>
      <c r="Q80" s="166">
        <v>1</v>
      </c>
      <c r="R80" s="167">
        <v>6</v>
      </c>
      <c r="S80" s="272">
        <v>98</v>
      </c>
      <c r="T80" s="168">
        <v>2</v>
      </c>
      <c r="U80" s="273">
        <v>96</v>
      </c>
      <c r="V80" s="169">
        <v>2</v>
      </c>
      <c r="W80" s="270">
        <v>116447</v>
      </c>
      <c r="X80" s="168">
        <v>1</v>
      </c>
      <c r="Y80" s="271">
        <v>37443</v>
      </c>
      <c r="Z80" s="170">
        <v>1</v>
      </c>
      <c r="AA80" s="269">
        <v>100</v>
      </c>
      <c r="AB80" s="169">
        <v>2</v>
      </c>
      <c r="AC80" s="171">
        <v>8</v>
      </c>
      <c r="AD80" s="274">
        <v>54918</v>
      </c>
      <c r="AE80" s="172">
        <v>16</v>
      </c>
      <c r="AF80" s="173">
        <v>2</v>
      </c>
      <c r="AG80" s="275">
        <v>12994</v>
      </c>
      <c r="AH80" s="174">
        <v>6</v>
      </c>
      <c r="AI80" s="175">
        <v>0</v>
      </c>
      <c r="AJ80" s="276">
        <v>5109</v>
      </c>
      <c r="AK80" s="174">
        <v>60</v>
      </c>
      <c r="AL80" s="176">
        <v>1</v>
      </c>
      <c r="AM80" s="177">
        <v>3</v>
      </c>
      <c r="AN80" s="178">
        <v>2</v>
      </c>
      <c r="AO80" s="179">
        <v>0</v>
      </c>
      <c r="AP80" s="179">
        <v>1</v>
      </c>
      <c r="AQ80" s="179">
        <v>0</v>
      </c>
      <c r="AR80" s="179">
        <v>1</v>
      </c>
      <c r="AS80" s="179">
        <v>1</v>
      </c>
      <c r="AT80" s="177">
        <v>5</v>
      </c>
      <c r="AU80" s="180">
        <v>22</v>
      </c>
      <c r="AV80" s="181">
        <v>0.81481481481481477</v>
      </c>
      <c r="AW80" s="140" t="s">
        <v>99</v>
      </c>
      <c r="AX80" s="96" t="s">
        <v>212</v>
      </c>
    </row>
    <row r="81" spans="1:51" s="182" customFormat="1" ht="15" customHeight="1" x14ac:dyDescent="0.25">
      <c r="A81" s="214">
        <v>77</v>
      </c>
      <c r="B81" s="140" t="s">
        <v>100</v>
      </c>
      <c r="C81" s="140" t="s">
        <v>234</v>
      </c>
      <c r="D81" s="162">
        <v>84</v>
      </c>
      <c r="E81" s="262">
        <v>92</v>
      </c>
      <c r="F81" s="163">
        <v>1</v>
      </c>
      <c r="G81" s="162">
        <v>2524</v>
      </c>
      <c r="H81" s="263">
        <v>2537</v>
      </c>
      <c r="I81" s="164">
        <v>1</v>
      </c>
      <c r="J81" s="162">
        <v>72</v>
      </c>
      <c r="K81" s="264">
        <v>72</v>
      </c>
      <c r="L81" s="165">
        <v>1</v>
      </c>
      <c r="M81" s="265">
        <v>3909</v>
      </c>
      <c r="N81" s="266">
        <v>99</v>
      </c>
      <c r="O81" s="166">
        <v>2</v>
      </c>
      <c r="P81" s="267">
        <v>945</v>
      </c>
      <c r="Q81" s="166">
        <v>1</v>
      </c>
      <c r="R81" s="167">
        <v>6</v>
      </c>
      <c r="S81" s="272">
        <v>99</v>
      </c>
      <c r="T81" s="168">
        <v>2</v>
      </c>
      <c r="U81" s="273">
        <v>98</v>
      </c>
      <c r="V81" s="169">
        <v>2</v>
      </c>
      <c r="W81" s="270">
        <v>115065</v>
      </c>
      <c r="X81" s="168">
        <v>1</v>
      </c>
      <c r="Y81" s="271">
        <v>35766</v>
      </c>
      <c r="Z81" s="170">
        <v>1</v>
      </c>
      <c r="AA81" s="269">
        <v>99</v>
      </c>
      <c r="AB81" s="169">
        <v>2</v>
      </c>
      <c r="AC81" s="171">
        <v>8</v>
      </c>
      <c r="AD81" s="274">
        <v>29760</v>
      </c>
      <c r="AE81" s="172">
        <v>8</v>
      </c>
      <c r="AF81" s="173">
        <v>2</v>
      </c>
      <c r="AG81" s="275">
        <v>24319</v>
      </c>
      <c r="AH81" s="174">
        <v>10</v>
      </c>
      <c r="AI81" s="175">
        <v>2</v>
      </c>
      <c r="AJ81" s="276">
        <v>4671</v>
      </c>
      <c r="AK81" s="174">
        <v>51</v>
      </c>
      <c r="AL81" s="176">
        <v>1</v>
      </c>
      <c r="AM81" s="177">
        <v>5</v>
      </c>
      <c r="AN81" s="178">
        <v>1</v>
      </c>
      <c r="AO81" s="179">
        <v>0</v>
      </c>
      <c r="AP81" s="179">
        <v>1</v>
      </c>
      <c r="AQ81" s="179">
        <v>0</v>
      </c>
      <c r="AR81" s="179">
        <v>0</v>
      </c>
      <c r="AS81" s="179">
        <v>1</v>
      </c>
      <c r="AT81" s="177">
        <v>3</v>
      </c>
      <c r="AU81" s="180">
        <v>22</v>
      </c>
      <c r="AV81" s="181">
        <v>0.81481481481481477</v>
      </c>
      <c r="AW81" s="140" t="s">
        <v>100</v>
      </c>
      <c r="AX81" s="245" t="s">
        <v>213</v>
      </c>
    </row>
    <row r="82" spans="1:51" s="182" customFormat="1" ht="15" customHeight="1" x14ac:dyDescent="0.25">
      <c r="A82" s="214">
        <v>78</v>
      </c>
      <c r="B82" s="140" t="s">
        <v>242</v>
      </c>
      <c r="C82" s="140" t="s">
        <v>236</v>
      </c>
      <c r="D82" s="162">
        <v>17</v>
      </c>
      <c r="E82" s="262">
        <v>20</v>
      </c>
      <c r="F82" s="163">
        <v>1</v>
      </c>
      <c r="G82" s="162">
        <v>509</v>
      </c>
      <c r="H82" s="263">
        <v>469</v>
      </c>
      <c r="I82" s="165">
        <v>1</v>
      </c>
      <c r="J82" s="162">
        <v>25</v>
      </c>
      <c r="K82" s="264">
        <v>28</v>
      </c>
      <c r="L82" s="165">
        <v>1</v>
      </c>
      <c r="M82" s="265">
        <v>468</v>
      </c>
      <c r="N82" s="266">
        <v>78</v>
      </c>
      <c r="O82" s="277">
        <v>2</v>
      </c>
      <c r="P82" s="267">
        <v>106</v>
      </c>
      <c r="Q82" s="279">
        <v>1</v>
      </c>
      <c r="R82" s="167">
        <v>6</v>
      </c>
      <c r="S82" s="272">
        <v>100</v>
      </c>
      <c r="T82" s="168">
        <v>2</v>
      </c>
      <c r="U82" s="273">
        <v>100</v>
      </c>
      <c r="V82" s="169">
        <v>2</v>
      </c>
      <c r="W82" s="270">
        <v>13744</v>
      </c>
      <c r="X82" s="168">
        <v>1</v>
      </c>
      <c r="Y82" s="271">
        <v>7657</v>
      </c>
      <c r="Z82" s="170">
        <v>1</v>
      </c>
      <c r="AA82" s="268" t="s">
        <v>264</v>
      </c>
      <c r="AB82" s="169">
        <v>2</v>
      </c>
      <c r="AC82" s="171">
        <v>8</v>
      </c>
      <c r="AD82" s="274">
        <v>81</v>
      </c>
      <c r="AE82" s="172">
        <v>0</v>
      </c>
      <c r="AF82" s="255">
        <v>1</v>
      </c>
      <c r="AG82" s="275">
        <v>395</v>
      </c>
      <c r="AH82" s="174">
        <v>1</v>
      </c>
      <c r="AI82" s="175">
        <v>0</v>
      </c>
      <c r="AJ82" s="276">
        <v>925</v>
      </c>
      <c r="AK82" s="174">
        <v>46</v>
      </c>
      <c r="AL82" s="176">
        <v>1</v>
      </c>
      <c r="AM82" s="177">
        <v>2</v>
      </c>
      <c r="AN82" s="178">
        <v>2</v>
      </c>
      <c r="AO82" s="179">
        <v>1</v>
      </c>
      <c r="AP82" s="179">
        <v>1</v>
      </c>
      <c r="AQ82" s="179">
        <v>0</v>
      </c>
      <c r="AR82" s="179">
        <v>1</v>
      </c>
      <c r="AS82" s="179">
        <v>1</v>
      </c>
      <c r="AT82" s="177">
        <v>6</v>
      </c>
      <c r="AU82" s="180">
        <v>22</v>
      </c>
      <c r="AV82" s="181">
        <v>0.81481481481481477</v>
      </c>
      <c r="AW82" s="140" t="s">
        <v>242</v>
      </c>
      <c r="AX82" s="245" t="s">
        <v>215</v>
      </c>
    </row>
    <row r="83" spans="1:51" s="182" customFormat="1" ht="15" customHeight="1" x14ac:dyDescent="0.25">
      <c r="A83" s="214">
        <v>79</v>
      </c>
      <c r="B83" s="140" t="s">
        <v>32</v>
      </c>
      <c r="C83" s="140" t="s">
        <v>234</v>
      </c>
      <c r="D83" s="162">
        <v>39</v>
      </c>
      <c r="E83" s="262">
        <v>45</v>
      </c>
      <c r="F83" s="163">
        <v>1</v>
      </c>
      <c r="G83" s="162">
        <v>807</v>
      </c>
      <c r="H83" s="263">
        <v>800</v>
      </c>
      <c r="I83" s="164">
        <v>1</v>
      </c>
      <c r="J83" s="162">
        <v>31</v>
      </c>
      <c r="K83" s="264">
        <v>31</v>
      </c>
      <c r="L83" s="165">
        <v>1</v>
      </c>
      <c r="M83" s="265">
        <v>1100</v>
      </c>
      <c r="N83" s="266">
        <v>97</v>
      </c>
      <c r="O83" s="166">
        <v>2</v>
      </c>
      <c r="P83" s="267">
        <v>558</v>
      </c>
      <c r="Q83" s="166">
        <v>1</v>
      </c>
      <c r="R83" s="167">
        <v>6</v>
      </c>
      <c r="S83" s="272">
        <v>100</v>
      </c>
      <c r="T83" s="168">
        <v>2</v>
      </c>
      <c r="U83" s="273">
        <v>100</v>
      </c>
      <c r="V83" s="169">
        <v>2</v>
      </c>
      <c r="W83" s="270">
        <v>32243</v>
      </c>
      <c r="X83" s="168">
        <v>1</v>
      </c>
      <c r="Y83" s="271">
        <v>14119</v>
      </c>
      <c r="Z83" s="170">
        <v>1</v>
      </c>
      <c r="AA83" s="269">
        <v>100</v>
      </c>
      <c r="AB83" s="169">
        <v>2</v>
      </c>
      <c r="AC83" s="171">
        <v>8</v>
      </c>
      <c r="AD83" s="274">
        <v>6827</v>
      </c>
      <c r="AE83" s="172">
        <v>6</v>
      </c>
      <c r="AF83" s="173">
        <v>1</v>
      </c>
      <c r="AG83" s="275">
        <v>17869</v>
      </c>
      <c r="AH83" s="174">
        <v>22</v>
      </c>
      <c r="AI83" s="175">
        <v>2</v>
      </c>
      <c r="AJ83" s="276">
        <v>2425</v>
      </c>
      <c r="AK83" s="174">
        <v>54</v>
      </c>
      <c r="AL83" s="176">
        <v>1</v>
      </c>
      <c r="AM83" s="177">
        <v>4</v>
      </c>
      <c r="AN83" s="178">
        <v>1</v>
      </c>
      <c r="AO83" s="179">
        <v>0</v>
      </c>
      <c r="AP83" s="179">
        <v>1</v>
      </c>
      <c r="AQ83" s="179">
        <v>0</v>
      </c>
      <c r="AR83" s="179">
        <v>0</v>
      </c>
      <c r="AS83" s="179">
        <v>1</v>
      </c>
      <c r="AT83" s="177">
        <v>3</v>
      </c>
      <c r="AU83" s="180">
        <v>21</v>
      </c>
      <c r="AV83" s="181">
        <v>0.77777777777777779</v>
      </c>
      <c r="AW83" s="140" t="s">
        <v>32</v>
      </c>
      <c r="AX83" s="245" t="s">
        <v>145</v>
      </c>
      <c r="AY83" s="183"/>
    </row>
    <row r="84" spans="1:51" s="182" customFormat="1" ht="15" customHeight="1" x14ac:dyDescent="0.25">
      <c r="A84" s="214">
        <v>80</v>
      </c>
      <c r="B84" s="140" t="s">
        <v>240</v>
      </c>
      <c r="C84" s="140" t="s">
        <v>234</v>
      </c>
      <c r="D84" s="162">
        <v>57</v>
      </c>
      <c r="E84" s="262">
        <v>70</v>
      </c>
      <c r="F84" s="163">
        <v>1</v>
      </c>
      <c r="G84" s="260">
        <v>1594</v>
      </c>
      <c r="H84" s="263">
        <v>1646</v>
      </c>
      <c r="I84" s="164">
        <v>1</v>
      </c>
      <c r="J84" s="162">
        <v>48</v>
      </c>
      <c r="K84" s="264">
        <v>48</v>
      </c>
      <c r="L84" s="165">
        <v>1</v>
      </c>
      <c r="M84" s="265">
        <v>2156</v>
      </c>
      <c r="N84" s="266">
        <v>100</v>
      </c>
      <c r="O84" s="166">
        <v>2</v>
      </c>
      <c r="P84" s="267">
        <v>540</v>
      </c>
      <c r="Q84" s="166">
        <v>1</v>
      </c>
      <c r="R84" s="167">
        <v>6</v>
      </c>
      <c r="S84" s="272">
        <v>94</v>
      </c>
      <c r="T84" s="168">
        <v>1</v>
      </c>
      <c r="U84" s="273">
        <v>92</v>
      </c>
      <c r="V84" s="169">
        <v>2</v>
      </c>
      <c r="W84" s="270">
        <v>74011</v>
      </c>
      <c r="X84" s="168">
        <v>1</v>
      </c>
      <c r="Y84" s="271">
        <v>35954</v>
      </c>
      <c r="Z84" s="170">
        <v>1</v>
      </c>
      <c r="AA84" s="269">
        <v>98</v>
      </c>
      <c r="AB84" s="169">
        <v>2</v>
      </c>
      <c r="AC84" s="171">
        <v>7</v>
      </c>
      <c r="AD84" s="274">
        <v>17848</v>
      </c>
      <c r="AE84" s="172">
        <v>8</v>
      </c>
      <c r="AF84" s="173">
        <v>2</v>
      </c>
      <c r="AG84" s="275">
        <v>23629</v>
      </c>
      <c r="AH84" s="174">
        <v>14</v>
      </c>
      <c r="AI84" s="175">
        <v>2</v>
      </c>
      <c r="AJ84" s="276">
        <v>4474</v>
      </c>
      <c r="AK84" s="174">
        <v>64</v>
      </c>
      <c r="AL84" s="176">
        <v>1</v>
      </c>
      <c r="AM84" s="177">
        <v>5</v>
      </c>
      <c r="AN84" s="178">
        <v>1</v>
      </c>
      <c r="AO84" s="179">
        <v>0</v>
      </c>
      <c r="AP84" s="179">
        <v>1</v>
      </c>
      <c r="AQ84" s="179">
        <v>0</v>
      </c>
      <c r="AR84" s="179">
        <v>1</v>
      </c>
      <c r="AS84" s="179">
        <v>0</v>
      </c>
      <c r="AT84" s="177">
        <v>3</v>
      </c>
      <c r="AU84" s="180">
        <v>21</v>
      </c>
      <c r="AV84" s="181">
        <v>0.77777777777777779</v>
      </c>
      <c r="AW84" s="140" t="s">
        <v>240</v>
      </c>
      <c r="AX84" s="245" t="s">
        <v>152</v>
      </c>
    </row>
    <row r="85" spans="1:51" s="182" customFormat="1" ht="15" customHeight="1" x14ac:dyDescent="0.25">
      <c r="A85" s="214">
        <v>81</v>
      </c>
      <c r="B85" s="140" t="s">
        <v>47</v>
      </c>
      <c r="C85" s="140" t="s">
        <v>236</v>
      </c>
      <c r="D85" s="162">
        <v>29</v>
      </c>
      <c r="E85" s="262">
        <v>35</v>
      </c>
      <c r="F85" s="163">
        <v>1</v>
      </c>
      <c r="G85" s="162">
        <v>548</v>
      </c>
      <c r="H85" s="263">
        <v>566</v>
      </c>
      <c r="I85" s="165">
        <v>1</v>
      </c>
      <c r="J85" s="162">
        <v>22</v>
      </c>
      <c r="K85" s="264">
        <v>22</v>
      </c>
      <c r="L85" s="165">
        <v>1</v>
      </c>
      <c r="M85" s="265">
        <v>625</v>
      </c>
      <c r="N85" s="266">
        <v>100</v>
      </c>
      <c r="O85" s="166">
        <v>2</v>
      </c>
      <c r="P85" s="267">
        <v>537</v>
      </c>
      <c r="Q85" s="166">
        <v>1</v>
      </c>
      <c r="R85" s="167">
        <v>6</v>
      </c>
      <c r="S85" s="272">
        <v>98</v>
      </c>
      <c r="T85" s="168">
        <v>2</v>
      </c>
      <c r="U85" s="273">
        <v>98</v>
      </c>
      <c r="V85" s="169">
        <v>2</v>
      </c>
      <c r="W85" s="270">
        <v>21547</v>
      </c>
      <c r="X85" s="168">
        <v>1</v>
      </c>
      <c r="Y85" s="271">
        <v>11675</v>
      </c>
      <c r="Z85" s="170">
        <v>1</v>
      </c>
      <c r="AA85" s="269">
        <v>100</v>
      </c>
      <c r="AB85" s="169">
        <v>2</v>
      </c>
      <c r="AC85" s="171">
        <v>8</v>
      </c>
      <c r="AD85" s="274">
        <v>1197</v>
      </c>
      <c r="AE85" s="172">
        <v>2</v>
      </c>
      <c r="AF85" s="173">
        <v>0</v>
      </c>
      <c r="AG85" s="275">
        <v>2084</v>
      </c>
      <c r="AH85" s="174">
        <v>4</v>
      </c>
      <c r="AI85" s="175">
        <v>0</v>
      </c>
      <c r="AJ85" s="276">
        <v>1684</v>
      </c>
      <c r="AK85" s="174">
        <v>48</v>
      </c>
      <c r="AL85" s="176">
        <v>1</v>
      </c>
      <c r="AM85" s="177">
        <v>1</v>
      </c>
      <c r="AN85" s="178">
        <v>2</v>
      </c>
      <c r="AO85" s="179">
        <v>1</v>
      </c>
      <c r="AP85" s="179">
        <v>1</v>
      </c>
      <c r="AQ85" s="179">
        <v>0</v>
      </c>
      <c r="AR85" s="179">
        <v>1</v>
      </c>
      <c r="AS85" s="179">
        <v>1</v>
      </c>
      <c r="AT85" s="177">
        <v>6</v>
      </c>
      <c r="AU85" s="180">
        <v>21</v>
      </c>
      <c r="AV85" s="181">
        <v>0.77777777777777779</v>
      </c>
      <c r="AW85" s="140" t="s">
        <v>47</v>
      </c>
      <c r="AX85" s="245" t="s">
        <v>160</v>
      </c>
    </row>
    <row r="86" spans="1:51" s="183" customFormat="1" ht="16.5" customHeight="1" x14ac:dyDescent="0.25">
      <c r="A86" s="214">
        <v>82</v>
      </c>
      <c r="B86" s="140" t="s">
        <v>50</v>
      </c>
      <c r="C86" s="140" t="s">
        <v>233</v>
      </c>
      <c r="D86" s="162">
        <v>75</v>
      </c>
      <c r="E86" s="262">
        <v>84</v>
      </c>
      <c r="F86" s="163">
        <v>1</v>
      </c>
      <c r="G86" s="162">
        <v>1544</v>
      </c>
      <c r="H86" s="263">
        <v>1570</v>
      </c>
      <c r="I86" s="164">
        <v>1</v>
      </c>
      <c r="J86" s="162">
        <v>52</v>
      </c>
      <c r="K86" s="264">
        <v>52</v>
      </c>
      <c r="L86" s="165">
        <v>1</v>
      </c>
      <c r="M86" s="265">
        <v>2081</v>
      </c>
      <c r="N86" s="266">
        <v>100</v>
      </c>
      <c r="O86" s="166">
        <v>2</v>
      </c>
      <c r="P86" s="267">
        <v>1055</v>
      </c>
      <c r="Q86" s="166">
        <v>1</v>
      </c>
      <c r="R86" s="167">
        <v>6</v>
      </c>
      <c r="S86" s="272">
        <v>99</v>
      </c>
      <c r="T86" s="168">
        <v>2</v>
      </c>
      <c r="U86" s="273">
        <v>98</v>
      </c>
      <c r="V86" s="169">
        <v>2</v>
      </c>
      <c r="W86" s="270">
        <v>71999</v>
      </c>
      <c r="X86" s="168">
        <v>1</v>
      </c>
      <c r="Y86" s="271">
        <v>28965</v>
      </c>
      <c r="Z86" s="170">
        <v>1</v>
      </c>
      <c r="AA86" s="269">
        <v>100</v>
      </c>
      <c r="AB86" s="169">
        <v>2</v>
      </c>
      <c r="AC86" s="171">
        <v>8</v>
      </c>
      <c r="AD86" s="274">
        <v>13368</v>
      </c>
      <c r="AE86" s="172">
        <v>6</v>
      </c>
      <c r="AF86" s="173">
        <v>1</v>
      </c>
      <c r="AG86" s="275">
        <v>8165</v>
      </c>
      <c r="AH86" s="174">
        <v>5</v>
      </c>
      <c r="AI86" s="175">
        <v>0</v>
      </c>
      <c r="AJ86" s="276">
        <v>3481</v>
      </c>
      <c r="AK86" s="174">
        <v>41</v>
      </c>
      <c r="AL86" s="176">
        <v>1</v>
      </c>
      <c r="AM86" s="177">
        <v>2</v>
      </c>
      <c r="AN86" s="178">
        <v>2</v>
      </c>
      <c r="AO86" s="179">
        <v>0</v>
      </c>
      <c r="AP86" s="179">
        <v>1</v>
      </c>
      <c r="AQ86" s="179">
        <v>0</v>
      </c>
      <c r="AR86" s="179">
        <v>1</v>
      </c>
      <c r="AS86" s="179">
        <v>1</v>
      </c>
      <c r="AT86" s="177">
        <v>5</v>
      </c>
      <c r="AU86" s="180">
        <v>21</v>
      </c>
      <c r="AV86" s="181">
        <v>0.77777777777777779</v>
      </c>
      <c r="AW86" s="140" t="s">
        <v>50</v>
      </c>
      <c r="AX86" s="245" t="s">
        <v>163</v>
      </c>
      <c r="AY86" s="182"/>
    </row>
    <row r="87" spans="1:51" s="183" customFormat="1" ht="16.5" customHeight="1" x14ac:dyDescent="0.25">
      <c r="A87" s="214">
        <v>83</v>
      </c>
      <c r="B87" s="140" t="s">
        <v>55</v>
      </c>
      <c r="C87" s="140" t="s">
        <v>236</v>
      </c>
      <c r="D87" s="162">
        <v>32</v>
      </c>
      <c r="E87" s="262">
        <v>38</v>
      </c>
      <c r="F87" s="163">
        <v>1</v>
      </c>
      <c r="G87" s="162">
        <v>710</v>
      </c>
      <c r="H87" s="263">
        <v>708</v>
      </c>
      <c r="I87" s="164">
        <v>1</v>
      </c>
      <c r="J87" s="162">
        <v>27</v>
      </c>
      <c r="K87" s="264">
        <v>27</v>
      </c>
      <c r="L87" s="165">
        <v>1</v>
      </c>
      <c r="M87" s="265">
        <v>934</v>
      </c>
      <c r="N87" s="266">
        <v>100</v>
      </c>
      <c r="O87" s="166">
        <v>2</v>
      </c>
      <c r="P87" s="267">
        <v>461</v>
      </c>
      <c r="Q87" s="166">
        <v>1</v>
      </c>
      <c r="R87" s="167">
        <v>6</v>
      </c>
      <c r="S87" s="272">
        <v>94</v>
      </c>
      <c r="T87" s="168">
        <v>1</v>
      </c>
      <c r="U87" s="273">
        <v>94</v>
      </c>
      <c r="V87" s="169">
        <v>2</v>
      </c>
      <c r="W87" s="270">
        <v>26854</v>
      </c>
      <c r="X87" s="168">
        <v>1</v>
      </c>
      <c r="Y87" s="271">
        <v>11637</v>
      </c>
      <c r="Z87" s="170">
        <v>1</v>
      </c>
      <c r="AA87" s="269">
        <v>100</v>
      </c>
      <c r="AB87" s="169">
        <v>2</v>
      </c>
      <c r="AC87" s="171">
        <v>7</v>
      </c>
      <c r="AD87" s="274">
        <v>8413</v>
      </c>
      <c r="AE87" s="172">
        <v>9</v>
      </c>
      <c r="AF87" s="173">
        <v>2</v>
      </c>
      <c r="AG87" s="275">
        <v>3075</v>
      </c>
      <c r="AH87" s="174">
        <v>4</v>
      </c>
      <c r="AI87" s="175">
        <v>0</v>
      </c>
      <c r="AJ87" s="276">
        <v>1716</v>
      </c>
      <c r="AK87" s="174">
        <v>45</v>
      </c>
      <c r="AL87" s="176">
        <v>1</v>
      </c>
      <c r="AM87" s="177">
        <v>3</v>
      </c>
      <c r="AN87" s="178">
        <v>2</v>
      </c>
      <c r="AO87" s="179">
        <v>0</v>
      </c>
      <c r="AP87" s="179">
        <v>1</v>
      </c>
      <c r="AQ87" s="179">
        <v>0</v>
      </c>
      <c r="AR87" s="179">
        <v>1</v>
      </c>
      <c r="AS87" s="179">
        <v>1</v>
      </c>
      <c r="AT87" s="177">
        <v>5</v>
      </c>
      <c r="AU87" s="180">
        <v>21</v>
      </c>
      <c r="AV87" s="181">
        <v>0.77777777777777779</v>
      </c>
      <c r="AW87" s="140" t="s">
        <v>55</v>
      </c>
      <c r="AX87" s="246" t="s">
        <v>168</v>
      </c>
    </row>
    <row r="88" spans="1:51" s="183" customFormat="1" ht="15" customHeight="1" x14ac:dyDescent="0.25">
      <c r="A88" s="214">
        <v>84</v>
      </c>
      <c r="B88" s="140" t="s">
        <v>57</v>
      </c>
      <c r="C88" s="140" t="s">
        <v>234</v>
      </c>
      <c r="D88" s="162">
        <v>89</v>
      </c>
      <c r="E88" s="262">
        <v>102</v>
      </c>
      <c r="F88" s="163">
        <v>1</v>
      </c>
      <c r="G88" s="162">
        <v>2115</v>
      </c>
      <c r="H88" s="263">
        <v>2111</v>
      </c>
      <c r="I88" s="164">
        <v>1</v>
      </c>
      <c r="J88" s="162">
        <v>64</v>
      </c>
      <c r="K88" s="264">
        <v>64</v>
      </c>
      <c r="L88" s="165">
        <v>1</v>
      </c>
      <c r="M88" s="265">
        <v>3136</v>
      </c>
      <c r="N88" s="266">
        <v>100</v>
      </c>
      <c r="O88" s="166">
        <v>2</v>
      </c>
      <c r="P88" s="267">
        <v>669</v>
      </c>
      <c r="Q88" s="166">
        <v>1</v>
      </c>
      <c r="R88" s="167">
        <v>6</v>
      </c>
      <c r="S88" s="272">
        <v>97</v>
      </c>
      <c r="T88" s="168">
        <v>2</v>
      </c>
      <c r="U88" s="273">
        <v>95</v>
      </c>
      <c r="V88" s="169">
        <v>2</v>
      </c>
      <c r="W88" s="270">
        <v>87647</v>
      </c>
      <c r="X88" s="168">
        <v>1</v>
      </c>
      <c r="Y88" s="271">
        <v>29016</v>
      </c>
      <c r="Z88" s="170">
        <v>1</v>
      </c>
      <c r="AA88" s="269">
        <v>99</v>
      </c>
      <c r="AB88" s="169">
        <v>2</v>
      </c>
      <c r="AC88" s="171">
        <v>8</v>
      </c>
      <c r="AD88" s="274">
        <v>35252</v>
      </c>
      <c r="AE88" s="172">
        <v>11</v>
      </c>
      <c r="AF88" s="173">
        <v>2</v>
      </c>
      <c r="AG88" s="275">
        <v>9900</v>
      </c>
      <c r="AH88" s="174">
        <v>5</v>
      </c>
      <c r="AI88" s="175">
        <v>0</v>
      </c>
      <c r="AJ88" s="276">
        <v>4292</v>
      </c>
      <c r="AK88" s="174">
        <v>42</v>
      </c>
      <c r="AL88" s="176">
        <v>1</v>
      </c>
      <c r="AM88" s="177">
        <v>3</v>
      </c>
      <c r="AN88" s="178">
        <v>2</v>
      </c>
      <c r="AO88" s="179">
        <v>0</v>
      </c>
      <c r="AP88" s="179">
        <v>1</v>
      </c>
      <c r="AQ88" s="179">
        <v>0</v>
      </c>
      <c r="AR88" s="179">
        <v>0</v>
      </c>
      <c r="AS88" s="179">
        <v>1</v>
      </c>
      <c r="AT88" s="177">
        <v>4</v>
      </c>
      <c r="AU88" s="180">
        <v>21</v>
      </c>
      <c r="AV88" s="181">
        <v>0.77777777777777779</v>
      </c>
      <c r="AW88" s="140" t="s">
        <v>57</v>
      </c>
      <c r="AX88" s="245" t="s">
        <v>170</v>
      </c>
      <c r="AY88" s="182"/>
    </row>
    <row r="89" spans="1:51" s="182" customFormat="1" ht="16.5" customHeight="1" x14ac:dyDescent="0.25">
      <c r="A89" s="214">
        <v>85</v>
      </c>
      <c r="B89" s="140" t="s">
        <v>116</v>
      </c>
      <c r="C89" s="140" t="s">
        <v>234</v>
      </c>
      <c r="D89" s="162">
        <v>142</v>
      </c>
      <c r="E89" s="262">
        <v>156</v>
      </c>
      <c r="F89" s="163">
        <v>1</v>
      </c>
      <c r="G89" s="162">
        <v>4797</v>
      </c>
      <c r="H89" s="263">
        <v>4832</v>
      </c>
      <c r="I89" s="164">
        <v>1</v>
      </c>
      <c r="J89" s="162">
        <v>126</v>
      </c>
      <c r="K89" s="264">
        <v>126</v>
      </c>
      <c r="L89" s="165">
        <v>1</v>
      </c>
      <c r="M89" s="265">
        <v>7636</v>
      </c>
      <c r="N89" s="266">
        <v>100</v>
      </c>
      <c r="O89" s="166">
        <v>2</v>
      </c>
      <c r="P89" s="267">
        <v>2535</v>
      </c>
      <c r="Q89" s="166">
        <v>1</v>
      </c>
      <c r="R89" s="167">
        <v>6</v>
      </c>
      <c r="S89" s="272">
        <v>98</v>
      </c>
      <c r="T89" s="168">
        <v>2</v>
      </c>
      <c r="U89" s="273">
        <v>97</v>
      </c>
      <c r="V89" s="169">
        <v>2</v>
      </c>
      <c r="W89" s="270">
        <v>215910</v>
      </c>
      <c r="X89" s="168">
        <v>1</v>
      </c>
      <c r="Y89" s="271">
        <v>81620</v>
      </c>
      <c r="Z89" s="170">
        <v>1</v>
      </c>
      <c r="AA89" s="269">
        <v>99</v>
      </c>
      <c r="AB89" s="169">
        <v>2</v>
      </c>
      <c r="AC89" s="171">
        <v>8</v>
      </c>
      <c r="AD89" s="274">
        <v>32644</v>
      </c>
      <c r="AE89" s="172">
        <v>4</v>
      </c>
      <c r="AF89" s="173">
        <v>0</v>
      </c>
      <c r="AG89" s="275">
        <v>39987</v>
      </c>
      <c r="AH89" s="174">
        <v>8</v>
      </c>
      <c r="AI89" s="175">
        <v>1</v>
      </c>
      <c r="AJ89" s="276">
        <v>9452</v>
      </c>
      <c r="AK89" s="174">
        <v>61</v>
      </c>
      <c r="AL89" s="176">
        <v>1</v>
      </c>
      <c r="AM89" s="177">
        <v>2</v>
      </c>
      <c r="AN89" s="178">
        <v>2</v>
      </c>
      <c r="AO89" s="179">
        <v>0</v>
      </c>
      <c r="AP89" s="179">
        <v>1</v>
      </c>
      <c r="AQ89" s="179">
        <v>0</v>
      </c>
      <c r="AR89" s="179">
        <v>1</v>
      </c>
      <c r="AS89" s="179">
        <v>1</v>
      </c>
      <c r="AT89" s="177">
        <v>5</v>
      </c>
      <c r="AU89" s="180">
        <v>21</v>
      </c>
      <c r="AV89" s="181">
        <v>0.77777777777777779</v>
      </c>
      <c r="AW89" s="140" t="s">
        <v>116</v>
      </c>
      <c r="AX89" s="245" t="s">
        <v>188</v>
      </c>
    </row>
    <row r="90" spans="1:51" s="182" customFormat="1" ht="15" customHeight="1" x14ac:dyDescent="0.25">
      <c r="A90" s="214">
        <v>86</v>
      </c>
      <c r="B90" s="140" t="s">
        <v>78</v>
      </c>
      <c r="C90" s="140" t="s">
        <v>238</v>
      </c>
      <c r="D90" s="162">
        <v>84</v>
      </c>
      <c r="E90" s="262">
        <v>90</v>
      </c>
      <c r="F90" s="163">
        <v>1</v>
      </c>
      <c r="G90" s="162">
        <v>1967</v>
      </c>
      <c r="H90" s="263">
        <v>1968</v>
      </c>
      <c r="I90" s="164">
        <v>1</v>
      </c>
      <c r="J90" s="162">
        <v>61</v>
      </c>
      <c r="K90" s="264">
        <v>61</v>
      </c>
      <c r="L90" s="165">
        <v>1</v>
      </c>
      <c r="M90" s="265">
        <v>2702</v>
      </c>
      <c r="N90" s="266">
        <v>100</v>
      </c>
      <c r="O90" s="166">
        <v>2</v>
      </c>
      <c r="P90" s="267">
        <v>2580</v>
      </c>
      <c r="Q90" s="166">
        <v>1</v>
      </c>
      <c r="R90" s="167">
        <v>6</v>
      </c>
      <c r="S90" s="272">
        <v>99</v>
      </c>
      <c r="T90" s="168">
        <v>2</v>
      </c>
      <c r="U90" s="273">
        <v>98</v>
      </c>
      <c r="V90" s="169">
        <v>2</v>
      </c>
      <c r="W90" s="270">
        <v>94886</v>
      </c>
      <c r="X90" s="168">
        <v>1</v>
      </c>
      <c r="Y90" s="271">
        <v>28162</v>
      </c>
      <c r="Z90" s="170">
        <v>1</v>
      </c>
      <c r="AA90" s="269">
        <v>100</v>
      </c>
      <c r="AB90" s="169">
        <v>2</v>
      </c>
      <c r="AC90" s="171">
        <v>8</v>
      </c>
      <c r="AD90" s="274">
        <v>33777</v>
      </c>
      <c r="AE90" s="172">
        <v>13</v>
      </c>
      <c r="AF90" s="173">
        <v>2</v>
      </c>
      <c r="AG90" s="275">
        <v>11782</v>
      </c>
      <c r="AH90" s="174">
        <v>6</v>
      </c>
      <c r="AI90" s="175">
        <v>0</v>
      </c>
      <c r="AJ90" s="276">
        <v>5075</v>
      </c>
      <c r="AK90" s="174">
        <v>56</v>
      </c>
      <c r="AL90" s="176">
        <v>1</v>
      </c>
      <c r="AM90" s="177">
        <v>3</v>
      </c>
      <c r="AN90" s="178">
        <v>2</v>
      </c>
      <c r="AO90" s="179">
        <v>0</v>
      </c>
      <c r="AP90" s="179">
        <v>1</v>
      </c>
      <c r="AQ90" s="179">
        <v>0</v>
      </c>
      <c r="AR90" s="179">
        <v>0</v>
      </c>
      <c r="AS90" s="179">
        <v>1</v>
      </c>
      <c r="AT90" s="177">
        <v>4</v>
      </c>
      <c r="AU90" s="180">
        <v>21</v>
      </c>
      <c r="AV90" s="181">
        <v>0.77777777777777779</v>
      </c>
      <c r="AW90" s="140" t="s">
        <v>78</v>
      </c>
      <c r="AX90" s="245" t="s">
        <v>191</v>
      </c>
      <c r="AY90" s="183"/>
    </row>
    <row r="91" spans="1:51" s="182" customFormat="1" ht="15" customHeight="1" x14ac:dyDescent="0.25">
      <c r="A91" s="214">
        <v>87</v>
      </c>
      <c r="B91" s="140" t="s">
        <v>83</v>
      </c>
      <c r="C91" s="140" t="s">
        <v>234</v>
      </c>
      <c r="D91" s="162">
        <v>80</v>
      </c>
      <c r="E91" s="262">
        <v>86</v>
      </c>
      <c r="F91" s="163">
        <v>1</v>
      </c>
      <c r="G91" s="162">
        <v>2062</v>
      </c>
      <c r="H91" s="263">
        <v>2085</v>
      </c>
      <c r="I91" s="164">
        <v>1</v>
      </c>
      <c r="J91" s="162">
        <v>64</v>
      </c>
      <c r="K91" s="264">
        <v>64</v>
      </c>
      <c r="L91" s="165">
        <v>1</v>
      </c>
      <c r="M91" s="265">
        <v>3303</v>
      </c>
      <c r="N91" s="266">
        <v>99</v>
      </c>
      <c r="O91" s="166">
        <v>2</v>
      </c>
      <c r="P91" s="267">
        <v>375</v>
      </c>
      <c r="Q91" s="166">
        <v>1</v>
      </c>
      <c r="R91" s="167">
        <v>6</v>
      </c>
      <c r="S91" s="272">
        <v>99</v>
      </c>
      <c r="T91" s="168">
        <v>2</v>
      </c>
      <c r="U91" s="273">
        <v>98</v>
      </c>
      <c r="V91" s="169">
        <v>2</v>
      </c>
      <c r="W91" s="270">
        <v>93239</v>
      </c>
      <c r="X91" s="168">
        <v>1</v>
      </c>
      <c r="Y91" s="271">
        <v>32450</v>
      </c>
      <c r="Z91" s="170">
        <v>1</v>
      </c>
      <c r="AA91" s="269">
        <v>100</v>
      </c>
      <c r="AB91" s="169">
        <v>2</v>
      </c>
      <c r="AC91" s="171">
        <v>8</v>
      </c>
      <c r="AD91" s="274">
        <v>27834</v>
      </c>
      <c r="AE91" s="172">
        <v>8</v>
      </c>
      <c r="AF91" s="173">
        <v>2</v>
      </c>
      <c r="AG91" s="275">
        <v>10007</v>
      </c>
      <c r="AH91" s="174">
        <v>5</v>
      </c>
      <c r="AI91" s="175">
        <v>0</v>
      </c>
      <c r="AJ91" s="276">
        <v>4932</v>
      </c>
      <c r="AK91" s="174">
        <v>57</v>
      </c>
      <c r="AL91" s="176">
        <v>1</v>
      </c>
      <c r="AM91" s="177">
        <v>3</v>
      </c>
      <c r="AN91" s="178">
        <v>2</v>
      </c>
      <c r="AO91" s="179">
        <v>0</v>
      </c>
      <c r="AP91" s="179">
        <v>1</v>
      </c>
      <c r="AQ91" s="179">
        <v>0</v>
      </c>
      <c r="AR91" s="179">
        <v>0</v>
      </c>
      <c r="AS91" s="179">
        <v>1</v>
      </c>
      <c r="AT91" s="177">
        <v>4</v>
      </c>
      <c r="AU91" s="180">
        <v>21</v>
      </c>
      <c r="AV91" s="181">
        <v>0.77777777777777779</v>
      </c>
      <c r="AW91" s="140" t="s">
        <v>83</v>
      </c>
      <c r="AX91" s="245" t="s">
        <v>196</v>
      </c>
    </row>
    <row r="92" spans="1:51" s="182" customFormat="1" ht="15" customHeight="1" x14ac:dyDescent="0.25">
      <c r="A92" s="214">
        <v>88</v>
      </c>
      <c r="B92" s="140" t="s">
        <v>87</v>
      </c>
      <c r="C92" s="140" t="s">
        <v>234</v>
      </c>
      <c r="D92" s="162">
        <v>65</v>
      </c>
      <c r="E92" s="262">
        <v>73</v>
      </c>
      <c r="F92" s="163">
        <v>1</v>
      </c>
      <c r="G92" s="162">
        <v>1564</v>
      </c>
      <c r="H92" s="263">
        <v>1576</v>
      </c>
      <c r="I92" s="164">
        <v>1</v>
      </c>
      <c r="J92" s="162">
        <v>53</v>
      </c>
      <c r="K92" s="264">
        <v>53</v>
      </c>
      <c r="L92" s="165">
        <v>1</v>
      </c>
      <c r="M92" s="265">
        <v>1815</v>
      </c>
      <c r="N92" s="266">
        <v>95</v>
      </c>
      <c r="O92" s="166">
        <v>2</v>
      </c>
      <c r="P92" s="267">
        <v>625</v>
      </c>
      <c r="Q92" s="166">
        <v>1</v>
      </c>
      <c r="R92" s="167">
        <v>6</v>
      </c>
      <c r="S92" s="272">
        <v>96</v>
      </c>
      <c r="T92" s="168">
        <v>2</v>
      </c>
      <c r="U92" s="273">
        <v>92</v>
      </c>
      <c r="V92" s="169">
        <v>2</v>
      </c>
      <c r="W92" s="270">
        <v>69802</v>
      </c>
      <c r="X92" s="168">
        <v>1</v>
      </c>
      <c r="Y92" s="271">
        <v>22926</v>
      </c>
      <c r="Z92" s="170">
        <v>1</v>
      </c>
      <c r="AA92" s="269">
        <v>100</v>
      </c>
      <c r="AB92" s="169">
        <v>2</v>
      </c>
      <c r="AC92" s="171">
        <v>8</v>
      </c>
      <c r="AD92" s="274">
        <v>18648</v>
      </c>
      <c r="AE92" s="172">
        <v>10</v>
      </c>
      <c r="AF92" s="173">
        <v>2</v>
      </c>
      <c r="AG92" s="275">
        <v>7685</v>
      </c>
      <c r="AH92" s="174">
        <v>5</v>
      </c>
      <c r="AI92" s="175">
        <v>0</v>
      </c>
      <c r="AJ92" s="276">
        <v>3006</v>
      </c>
      <c r="AK92" s="174">
        <v>41</v>
      </c>
      <c r="AL92" s="176">
        <v>1</v>
      </c>
      <c r="AM92" s="177">
        <v>3</v>
      </c>
      <c r="AN92" s="178">
        <v>2</v>
      </c>
      <c r="AO92" s="179">
        <v>0</v>
      </c>
      <c r="AP92" s="179">
        <v>1</v>
      </c>
      <c r="AQ92" s="179">
        <v>0</v>
      </c>
      <c r="AR92" s="179">
        <v>0</v>
      </c>
      <c r="AS92" s="179">
        <v>1</v>
      </c>
      <c r="AT92" s="177">
        <v>4</v>
      </c>
      <c r="AU92" s="180">
        <v>21</v>
      </c>
      <c r="AV92" s="181">
        <v>0.77777777777777779</v>
      </c>
      <c r="AW92" s="140" t="s">
        <v>87</v>
      </c>
      <c r="AX92" s="245" t="s">
        <v>200</v>
      </c>
    </row>
    <row r="93" spans="1:51" s="182" customFormat="1" x14ac:dyDescent="0.25">
      <c r="A93" s="214">
        <v>89</v>
      </c>
      <c r="B93" s="140" t="s">
        <v>89</v>
      </c>
      <c r="C93" s="140" t="s">
        <v>238</v>
      </c>
      <c r="D93" s="162">
        <v>86</v>
      </c>
      <c r="E93" s="262">
        <v>98</v>
      </c>
      <c r="F93" s="163">
        <v>1</v>
      </c>
      <c r="G93" s="162">
        <v>2059</v>
      </c>
      <c r="H93" s="263">
        <v>2059</v>
      </c>
      <c r="I93" s="164">
        <v>1</v>
      </c>
      <c r="J93" s="162">
        <v>66</v>
      </c>
      <c r="K93" s="264">
        <v>66</v>
      </c>
      <c r="L93" s="165">
        <v>1</v>
      </c>
      <c r="M93" s="265">
        <v>3051</v>
      </c>
      <c r="N93" s="266">
        <v>98</v>
      </c>
      <c r="O93" s="166">
        <v>2</v>
      </c>
      <c r="P93" s="267">
        <v>809</v>
      </c>
      <c r="Q93" s="166">
        <v>1</v>
      </c>
      <c r="R93" s="167">
        <v>6</v>
      </c>
      <c r="S93" s="272">
        <v>99</v>
      </c>
      <c r="T93" s="168">
        <v>2</v>
      </c>
      <c r="U93" s="273">
        <v>97</v>
      </c>
      <c r="V93" s="169">
        <v>2</v>
      </c>
      <c r="W93" s="270">
        <v>90942</v>
      </c>
      <c r="X93" s="168">
        <v>1</v>
      </c>
      <c r="Y93" s="271">
        <v>28487</v>
      </c>
      <c r="Z93" s="170">
        <v>1</v>
      </c>
      <c r="AA93" s="269">
        <v>100</v>
      </c>
      <c r="AB93" s="169">
        <v>2</v>
      </c>
      <c r="AC93" s="171">
        <v>8</v>
      </c>
      <c r="AD93" s="274">
        <v>28805</v>
      </c>
      <c r="AE93" s="172">
        <v>9</v>
      </c>
      <c r="AF93" s="173">
        <v>2</v>
      </c>
      <c r="AG93" s="275">
        <v>12854</v>
      </c>
      <c r="AH93" s="174">
        <v>6</v>
      </c>
      <c r="AI93" s="175">
        <v>0</v>
      </c>
      <c r="AJ93" s="276">
        <v>3955</v>
      </c>
      <c r="AK93" s="174">
        <v>40</v>
      </c>
      <c r="AL93" s="176">
        <v>1</v>
      </c>
      <c r="AM93" s="177">
        <v>3</v>
      </c>
      <c r="AN93" s="178">
        <v>2</v>
      </c>
      <c r="AO93" s="179">
        <v>0</v>
      </c>
      <c r="AP93" s="179">
        <v>1</v>
      </c>
      <c r="AQ93" s="179">
        <v>0</v>
      </c>
      <c r="AR93" s="179">
        <v>0</v>
      </c>
      <c r="AS93" s="179">
        <v>1</v>
      </c>
      <c r="AT93" s="177">
        <v>4</v>
      </c>
      <c r="AU93" s="180">
        <v>21</v>
      </c>
      <c r="AV93" s="181">
        <v>0.77777777777777779</v>
      </c>
      <c r="AW93" s="140" t="s">
        <v>89</v>
      </c>
      <c r="AX93" s="245" t="s">
        <v>202</v>
      </c>
    </row>
    <row r="94" spans="1:51" s="182" customFormat="1" ht="15" customHeight="1" x14ac:dyDescent="0.25">
      <c r="A94" s="214">
        <v>90</v>
      </c>
      <c r="B94" s="140" t="s">
        <v>37</v>
      </c>
      <c r="C94" s="140" t="s">
        <v>233</v>
      </c>
      <c r="D94" s="162">
        <v>45</v>
      </c>
      <c r="E94" s="262">
        <v>52</v>
      </c>
      <c r="F94" s="163">
        <v>1</v>
      </c>
      <c r="G94" s="162">
        <v>938</v>
      </c>
      <c r="H94" s="263">
        <v>934</v>
      </c>
      <c r="I94" s="164">
        <v>1</v>
      </c>
      <c r="J94" s="162">
        <v>31</v>
      </c>
      <c r="K94" s="264">
        <v>31</v>
      </c>
      <c r="L94" s="165">
        <v>1</v>
      </c>
      <c r="M94" s="265">
        <v>1298</v>
      </c>
      <c r="N94" s="266">
        <v>100</v>
      </c>
      <c r="O94" s="166">
        <v>2</v>
      </c>
      <c r="P94" s="267">
        <v>416</v>
      </c>
      <c r="Q94" s="166">
        <v>1</v>
      </c>
      <c r="R94" s="167">
        <v>6</v>
      </c>
      <c r="S94" s="272">
        <v>89</v>
      </c>
      <c r="T94" s="168">
        <v>1</v>
      </c>
      <c r="U94" s="273">
        <v>85</v>
      </c>
      <c r="V94" s="169">
        <v>1</v>
      </c>
      <c r="W94" s="270">
        <v>40708</v>
      </c>
      <c r="X94" s="168">
        <v>1</v>
      </c>
      <c r="Y94" s="271">
        <v>14439</v>
      </c>
      <c r="Z94" s="170">
        <v>1</v>
      </c>
      <c r="AA94" s="269">
        <v>100</v>
      </c>
      <c r="AB94" s="169">
        <v>2</v>
      </c>
      <c r="AC94" s="171">
        <v>6</v>
      </c>
      <c r="AD94" s="274">
        <v>6797</v>
      </c>
      <c r="AE94" s="172">
        <v>5</v>
      </c>
      <c r="AF94" s="173">
        <v>1</v>
      </c>
      <c r="AG94" s="275">
        <v>4852</v>
      </c>
      <c r="AH94" s="174">
        <v>5</v>
      </c>
      <c r="AI94" s="175">
        <v>0</v>
      </c>
      <c r="AJ94" s="276">
        <v>1771</v>
      </c>
      <c r="AK94" s="174">
        <v>34</v>
      </c>
      <c r="AL94" s="176">
        <v>1</v>
      </c>
      <c r="AM94" s="177">
        <v>2</v>
      </c>
      <c r="AN94" s="178">
        <v>2</v>
      </c>
      <c r="AO94" s="179">
        <v>0</v>
      </c>
      <c r="AP94" s="179">
        <v>1</v>
      </c>
      <c r="AQ94" s="179">
        <v>0</v>
      </c>
      <c r="AR94" s="179">
        <v>1</v>
      </c>
      <c r="AS94" s="179">
        <v>2</v>
      </c>
      <c r="AT94" s="177">
        <v>6</v>
      </c>
      <c r="AU94" s="180">
        <v>20</v>
      </c>
      <c r="AV94" s="181">
        <v>0.7407407407407407</v>
      </c>
      <c r="AW94" s="140" t="s">
        <v>37</v>
      </c>
      <c r="AX94" s="246" t="s">
        <v>150</v>
      </c>
      <c r="AY94" s="183"/>
    </row>
    <row r="95" spans="1:51" s="182" customFormat="1" ht="15" customHeight="1" x14ac:dyDescent="0.25">
      <c r="A95" s="214">
        <v>91</v>
      </c>
      <c r="B95" s="140" t="s">
        <v>40</v>
      </c>
      <c r="C95" s="140" t="s">
        <v>238</v>
      </c>
      <c r="D95" s="162">
        <v>32</v>
      </c>
      <c r="E95" s="262">
        <v>36</v>
      </c>
      <c r="F95" s="163">
        <v>1</v>
      </c>
      <c r="G95" s="162">
        <v>788</v>
      </c>
      <c r="H95" s="263">
        <v>782</v>
      </c>
      <c r="I95" s="164">
        <v>1</v>
      </c>
      <c r="J95" s="162">
        <v>27</v>
      </c>
      <c r="K95" s="264">
        <v>27</v>
      </c>
      <c r="L95" s="165">
        <v>1</v>
      </c>
      <c r="M95" s="265">
        <v>1055</v>
      </c>
      <c r="N95" s="266">
        <v>99</v>
      </c>
      <c r="O95" s="166">
        <v>2</v>
      </c>
      <c r="P95" s="267">
        <v>451</v>
      </c>
      <c r="Q95" s="166">
        <v>1</v>
      </c>
      <c r="R95" s="167">
        <v>6</v>
      </c>
      <c r="S95" s="272">
        <v>94</v>
      </c>
      <c r="T95" s="168">
        <v>1</v>
      </c>
      <c r="U95" s="273">
        <v>90</v>
      </c>
      <c r="V95" s="169">
        <v>2</v>
      </c>
      <c r="W95" s="270">
        <v>30660</v>
      </c>
      <c r="X95" s="168">
        <v>1</v>
      </c>
      <c r="Y95" s="271">
        <v>8097</v>
      </c>
      <c r="Z95" s="170">
        <v>1</v>
      </c>
      <c r="AA95" s="269">
        <v>100</v>
      </c>
      <c r="AB95" s="169">
        <v>2</v>
      </c>
      <c r="AC95" s="171">
        <v>7</v>
      </c>
      <c r="AD95" s="274">
        <v>5367</v>
      </c>
      <c r="AE95" s="172">
        <v>5</v>
      </c>
      <c r="AF95" s="173">
        <v>1</v>
      </c>
      <c r="AG95" s="275">
        <v>2874</v>
      </c>
      <c r="AH95" s="174">
        <v>4</v>
      </c>
      <c r="AI95" s="175">
        <v>0</v>
      </c>
      <c r="AJ95" s="276">
        <v>1789</v>
      </c>
      <c r="AK95" s="174">
        <v>50</v>
      </c>
      <c r="AL95" s="176">
        <v>1</v>
      </c>
      <c r="AM95" s="177">
        <v>2</v>
      </c>
      <c r="AN95" s="178">
        <v>2</v>
      </c>
      <c r="AO95" s="179">
        <v>1</v>
      </c>
      <c r="AP95" s="179">
        <v>1</v>
      </c>
      <c r="AQ95" s="179">
        <v>0</v>
      </c>
      <c r="AR95" s="179">
        <v>0</v>
      </c>
      <c r="AS95" s="179">
        <v>1</v>
      </c>
      <c r="AT95" s="177">
        <v>5</v>
      </c>
      <c r="AU95" s="180">
        <v>20</v>
      </c>
      <c r="AV95" s="181">
        <v>0.7407407407407407</v>
      </c>
      <c r="AW95" s="140" t="s">
        <v>40</v>
      </c>
      <c r="AX95" s="245" t="s">
        <v>153</v>
      </c>
    </row>
    <row r="96" spans="1:51" s="182" customFormat="1" ht="16.5" customHeight="1" x14ac:dyDescent="0.25">
      <c r="A96" s="214">
        <v>92</v>
      </c>
      <c r="B96" s="140" t="s">
        <v>54</v>
      </c>
      <c r="C96" s="140" t="s">
        <v>234</v>
      </c>
      <c r="D96" s="162">
        <v>75</v>
      </c>
      <c r="E96" s="262">
        <v>86</v>
      </c>
      <c r="F96" s="163">
        <v>1</v>
      </c>
      <c r="G96" s="162">
        <v>2492</v>
      </c>
      <c r="H96" s="263">
        <v>2541</v>
      </c>
      <c r="I96" s="164">
        <v>1</v>
      </c>
      <c r="J96" s="162">
        <v>74</v>
      </c>
      <c r="K96" s="264">
        <v>74</v>
      </c>
      <c r="L96" s="165">
        <v>1</v>
      </c>
      <c r="M96" s="265">
        <v>3526</v>
      </c>
      <c r="N96" s="266">
        <v>99</v>
      </c>
      <c r="O96" s="166">
        <v>2</v>
      </c>
      <c r="P96" s="267">
        <v>549</v>
      </c>
      <c r="Q96" s="166">
        <v>1</v>
      </c>
      <c r="R96" s="167">
        <v>6</v>
      </c>
      <c r="S96" s="272">
        <v>100</v>
      </c>
      <c r="T96" s="168">
        <v>2</v>
      </c>
      <c r="U96" s="273">
        <v>100</v>
      </c>
      <c r="V96" s="169">
        <v>2</v>
      </c>
      <c r="W96" s="270">
        <v>116995</v>
      </c>
      <c r="X96" s="168">
        <v>1</v>
      </c>
      <c r="Y96" s="271">
        <v>43421</v>
      </c>
      <c r="Z96" s="170">
        <v>1</v>
      </c>
      <c r="AA96" s="269">
        <v>98</v>
      </c>
      <c r="AB96" s="169">
        <v>2</v>
      </c>
      <c r="AC96" s="171">
        <v>8</v>
      </c>
      <c r="AD96" s="274">
        <v>14367</v>
      </c>
      <c r="AE96" s="172">
        <v>4</v>
      </c>
      <c r="AF96" s="173">
        <v>0</v>
      </c>
      <c r="AG96" s="275">
        <v>19825</v>
      </c>
      <c r="AH96" s="174">
        <v>8</v>
      </c>
      <c r="AI96" s="175">
        <v>1</v>
      </c>
      <c r="AJ96" s="276">
        <v>5382</v>
      </c>
      <c r="AK96" s="174">
        <v>63</v>
      </c>
      <c r="AL96" s="176">
        <v>1</v>
      </c>
      <c r="AM96" s="177">
        <v>2</v>
      </c>
      <c r="AN96" s="178">
        <v>1</v>
      </c>
      <c r="AO96" s="179">
        <v>0</v>
      </c>
      <c r="AP96" s="179">
        <v>1</v>
      </c>
      <c r="AQ96" s="179">
        <v>0</v>
      </c>
      <c r="AR96" s="179">
        <v>0</v>
      </c>
      <c r="AS96" s="179">
        <v>2</v>
      </c>
      <c r="AT96" s="177">
        <v>4</v>
      </c>
      <c r="AU96" s="180">
        <v>20</v>
      </c>
      <c r="AV96" s="181">
        <v>0.7407407407407407</v>
      </c>
      <c r="AW96" s="140" t="s">
        <v>54</v>
      </c>
      <c r="AX96" s="245" t="s">
        <v>167</v>
      </c>
    </row>
    <row r="97" spans="1:51" s="182" customFormat="1" ht="15" customHeight="1" x14ac:dyDescent="0.25">
      <c r="A97" s="214">
        <v>93</v>
      </c>
      <c r="B97" s="140" t="s">
        <v>82</v>
      </c>
      <c r="C97" s="140" t="s">
        <v>234</v>
      </c>
      <c r="D97" s="162">
        <v>72</v>
      </c>
      <c r="E97" s="262">
        <v>88</v>
      </c>
      <c r="F97" s="163">
        <v>1</v>
      </c>
      <c r="G97" s="162">
        <v>1874</v>
      </c>
      <c r="H97" s="263">
        <v>1873</v>
      </c>
      <c r="I97" s="164">
        <v>1</v>
      </c>
      <c r="J97" s="162">
        <v>58</v>
      </c>
      <c r="K97" s="264">
        <v>58</v>
      </c>
      <c r="L97" s="165">
        <v>1</v>
      </c>
      <c r="M97" s="265">
        <v>2701</v>
      </c>
      <c r="N97" s="266">
        <v>99</v>
      </c>
      <c r="O97" s="278">
        <v>2</v>
      </c>
      <c r="P97" s="267">
        <v>1030</v>
      </c>
      <c r="Q97" s="278">
        <v>1</v>
      </c>
      <c r="R97" s="167">
        <v>6</v>
      </c>
      <c r="S97" s="272">
        <v>99</v>
      </c>
      <c r="T97" s="168">
        <v>2</v>
      </c>
      <c r="U97" s="273">
        <v>99</v>
      </c>
      <c r="V97" s="169">
        <v>2</v>
      </c>
      <c r="W97" s="270">
        <v>89465</v>
      </c>
      <c r="X97" s="168">
        <v>1</v>
      </c>
      <c r="Y97" s="271">
        <v>28620</v>
      </c>
      <c r="Z97" s="170">
        <v>1</v>
      </c>
      <c r="AA97" s="269">
        <v>100</v>
      </c>
      <c r="AB97" s="169">
        <v>2</v>
      </c>
      <c r="AC97" s="171">
        <v>8</v>
      </c>
      <c r="AD97" s="274">
        <v>20428</v>
      </c>
      <c r="AE97" s="172">
        <v>8</v>
      </c>
      <c r="AF97" s="173">
        <v>2</v>
      </c>
      <c r="AG97" s="275">
        <v>11189</v>
      </c>
      <c r="AH97" s="174">
        <v>6</v>
      </c>
      <c r="AI97" s="175">
        <v>0</v>
      </c>
      <c r="AJ97" s="276">
        <v>4576</v>
      </c>
      <c r="AK97" s="174">
        <v>52</v>
      </c>
      <c r="AL97" s="176">
        <v>1</v>
      </c>
      <c r="AM97" s="177">
        <v>3</v>
      </c>
      <c r="AN97" s="178">
        <v>1</v>
      </c>
      <c r="AO97" s="179">
        <v>0</v>
      </c>
      <c r="AP97" s="179">
        <v>1</v>
      </c>
      <c r="AQ97" s="179">
        <v>0</v>
      </c>
      <c r="AR97" s="179">
        <v>0</v>
      </c>
      <c r="AS97" s="179">
        <v>1</v>
      </c>
      <c r="AT97" s="177">
        <v>3</v>
      </c>
      <c r="AU97" s="180">
        <v>20</v>
      </c>
      <c r="AV97" s="181">
        <v>0.7407407407407407</v>
      </c>
      <c r="AW97" s="140" t="s">
        <v>82</v>
      </c>
      <c r="AX97" s="246" t="s">
        <v>195</v>
      </c>
    </row>
    <row r="98" spans="1:51" s="182" customFormat="1" x14ac:dyDescent="0.25">
      <c r="A98" s="214">
        <v>94</v>
      </c>
      <c r="B98" s="140" t="s">
        <v>86</v>
      </c>
      <c r="C98" s="140" t="s">
        <v>234</v>
      </c>
      <c r="D98" s="162">
        <v>15</v>
      </c>
      <c r="E98" s="262">
        <v>22</v>
      </c>
      <c r="F98" s="165">
        <v>1</v>
      </c>
      <c r="G98" s="162">
        <v>260</v>
      </c>
      <c r="H98" s="263">
        <v>258</v>
      </c>
      <c r="I98" s="164">
        <v>1</v>
      </c>
      <c r="J98" s="162">
        <v>13</v>
      </c>
      <c r="K98" s="264">
        <v>13</v>
      </c>
      <c r="L98" s="165">
        <v>1</v>
      </c>
      <c r="M98" s="265">
        <v>340</v>
      </c>
      <c r="N98" s="266">
        <v>100</v>
      </c>
      <c r="O98" s="166">
        <v>2</v>
      </c>
      <c r="P98" s="267">
        <v>208</v>
      </c>
      <c r="Q98" s="278">
        <v>1</v>
      </c>
      <c r="R98" s="167">
        <v>6</v>
      </c>
      <c r="S98" s="272">
        <v>98</v>
      </c>
      <c r="T98" s="168">
        <v>2</v>
      </c>
      <c r="U98" s="273">
        <v>101</v>
      </c>
      <c r="V98" s="169">
        <v>2</v>
      </c>
      <c r="W98" s="270">
        <v>12332</v>
      </c>
      <c r="X98" s="168">
        <v>1</v>
      </c>
      <c r="Y98" s="271">
        <v>3471</v>
      </c>
      <c r="Z98" s="170">
        <v>1</v>
      </c>
      <c r="AA98" s="269">
        <v>99</v>
      </c>
      <c r="AB98" s="169">
        <v>2</v>
      </c>
      <c r="AC98" s="171">
        <v>8</v>
      </c>
      <c r="AD98" s="274">
        <v>805</v>
      </c>
      <c r="AE98" s="172">
        <v>2</v>
      </c>
      <c r="AF98" s="173">
        <v>0</v>
      </c>
      <c r="AG98" s="275">
        <v>249</v>
      </c>
      <c r="AH98" s="174">
        <v>1</v>
      </c>
      <c r="AI98" s="175">
        <v>0</v>
      </c>
      <c r="AJ98" s="276">
        <v>464</v>
      </c>
      <c r="AK98" s="174">
        <v>21</v>
      </c>
      <c r="AL98" s="176">
        <v>0</v>
      </c>
      <c r="AM98" s="177">
        <v>0</v>
      </c>
      <c r="AN98" s="178">
        <v>2</v>
      </c>
      <c r="AO98" s="179">
        <v>1</v>
      </c>
      <c r="AP98" s="179">
        <v>1</v>
      </c>
      <c r="AQ98" s="179">
        <v>0</v>
      </c>
      <c r="AR98" s="179">
        <v>1</v>
      </c>
      <c r="AS98" s="179">
        <v>1</v>
      </c>
      <c r="AT98" s="177">
        <v>6</v>
      </c>
      <c r="AU98" s="180">
        <v>20</v>
      </c>
      <c r="AV98" s="181">
        <v>0.7407407407407407</v>
      </c>
      <c r="AW98" s="140" t="s">
        <v>86</v>
      </c>
      <c r="AX98" s="245" t="s">
        <v>199</v>
      </c>
    </row>
    <row r="99" spans="1:51" s="183" customFormat="1" ht="15" customHeight="1" x14ac:dyDescent="0.25">
      <c r="A99" s="214">
        <v>95</v>
      </c>
      <c r="B99" s="258" t="s">
        <v>262</v>
      </c>
      <c r="C99" s="140" t="s">
        <v>234</v>
      </c>
      <c r="D99" s="162">
        <v>41</v>
      </c>
      <c r="E99" s="262">
        <v>37</v>
      </c>
      <c r="F99" s="163">
        <v>1</v>
      </c>
      <c r="G99" s="162">
        <v>535</v>
      </c>
      <c r="H99" s="263">
        <v>531</v>
      </c>
      <c r="I99" s="164">
        <v>1</v>
      </c>
      <c r="J99" s="162">
        <v>22</v>
      </c>
      <c r="K99" s="264">
        <v>22</v>
      </c>
      <c r="L99" s="165">
        <v>1</v>
      </c>
      <c r="M99" s="265">
        <v>737</v>
      </c>
      <c r="N99" s="266">
        <v>99</v>
      </c>
      <c r="O99" s="166">
        <v>2</v>
      </c>
      <c r="P99" s="267">
        <v>162</v>
      </c>
      <c r="Q99" s="166">
        <v>0</v>
      </c>
      <c r="R99" s="167">
        <v>5</v>
      </c>
      <c r="S99" s="272">
        <v>95</v>
      </c>
      <c r="T99" s="168">
        <v>2</v>
      </c>
      <c r="U99" s="273">
        <v>92</v>
      </c>
      <c r="V99" s="169">
        <v>2</v>
      </c>
      <c r="W99" s="270">
        <v>25284</v>
      </c>
      <c r="X99" s="168">
        <v>1</v>
      </c>
      <c r="Y99" s="271">
        <v>5833</v>
      </c>
      <c r="Z99" s="170">
        <v>1</v>
      </c>
      <c r="AA99" s="269">
        <v>85</v>
      </c>
      <c r="AB99" s="259">
        <v>0</v>
      </c>
      <c r="AC99" s="171">
        <v>6</v>
      </c>
      <c r="AD99" s="274">
        <v>4288</v>
      </c>
      <c r="AE99" s="172">
        <v>6</v>
      </c>
      <c r="AF99" s="173">
        <v>1</v>
      </c>
      <c r="AG99" s="275">
        <v>4690</v>
      </c>
      <c r="AH99" s="174">
        <v>9</v>
      </c>
      <c r="AI99" s="175">
        <v>1</v>
      </c>
      <c r="AJ99" s="276">
        <v>2190</v>
      </c>
      <c r="AK99" s="174">
        <v>59</v>
      </c>
      <c r="AL99" s="176">
        <v>1</v>
      </c>
      <c r="AM99" s="177">
        <v>3</v>
      </c>
      <c r="AN99" s="178">
        <v>0</v>
      </c>
      <c r="AO99" s="179">
        <v>0</v>
      </c>
      <c r="AP99" s="179">
        <v>1</v>
      </c>
      <c r="AQ99" s="179">
        <v>0</v>
      </c>
      <c r="AR99" s="179">
        <v>1</v>
      </c>
      <c r="AS99" s="179">
        <v>0</v>
      </c>
      <c r="AT99" s="177">
        <v>2</v>
      </c>
      <c r="AU99" s="180">
        <v>16</v>
      </c>
      <c r="AV99" s="181">
        <v>0.59259259259259256</v>
      </c>
      <c r="AW99" s="140" t="s">
        <v>59</v>
      </c>
      <c r="AX99" s="245" t="s">
        <v>263</v>
      </c>
      <c r="AY99" s="182"/>
    </row>
    <row r="100" spans="1:51" s="182" customFormat="1" x14ac:dyDescent="0.25">
      <c r="A100" s="183"/>
      <c r="B100" s="215"/>
      <c r="C100" s="215"/>
      <c r="D100" s="216"/>
      <c r="E100" s="216"/>
      <c r="F100" s="217"/>
      <c r="G100" s="206"/>
      <c r="H100" s="216"/>
      <c r="I100" s="218"/>
      <c r="J100" s="201"/>
      <c r="K100" s="216"/>
      <c r="L100" s="219"/>
      <c r="M100" s="216"/>
      <c r="N100" s="216"/>
      <c r="O100" s="219"/>
      <c r="P100" s="216"/>
      <c r="Q100" s="205"/>
      <c r="R100" s="220"/>
      <c r="S100" s="216"/>
      <c r="T100" s="221"/>
      <c r="U100" s="222"/>
      <c r="V100" s="221"/>
      <c r="W100" s="223"/>
      <c r="X100" s="219"/>
      <c r="Y100" s="223"/>
      <c r="Z100" s="218"/>
      <c r="AA100" s="223"/>
      <c r="AB100" s="221"/>
      <c r="AC100" s="224"/>
      <c r="AD100" s="225"/>
      <c r="AE100" s="226"/>
      <c r="AF100" s="227"/>
      <c r="AG100" s="225"/>
      <c r="AH100" s="223"/>
      <c r="AI100" s="224"/>
      <c r="AJ100" s="225"/>
      <c r="AK100" s="216"/>
      <c r="AL100" s="221"/>
      <c r="AM100" s="221"/>
      <c r="AN100" s="223"/>
      <c r="AO100" s="216"/>
      <c r="AP100" s="216"/>
      <c r="AQ100" s="216"/>
      <c r="AR100" s="216"/>
      <c r="AS100" s="216"/>
      <c r="AT100" s="221"/>
      <c r="AU100" s="224"/>
      <c r="AV100" s="228"/>
      <c r="AW100" s="229"/>
      <c r="AX100" s="93"/>
    </row>
    <row r="101" spans="1:51" s="182" customFormat="1" ht="16.5" x14ac:dyDescent="0.25">
      <c r="A101" s="183"/>
      <c r="B101" s="75"/>
      <c r="C101" s="76" t="s">
        <v>122</v>
      </c>
      <c r="D101" s="216"/>
      <c r="E101" s="216"/>
      <c r="F101" s="217"/>
      <c r="G101" s="201"/>
      <c r="H101" s="216"/>
      <c r="I101" s="218"/>
      <c r="J101" s="201"/>
      <c r="K101" s="216"/>
      <c r="L101" s="219"/>
      <c r="M101" s="216"/>
      <c r="N101" s="216"/>
      <c r="O101" s="219"/>
      <c r="P101" s="216"/>
      <c r="Q101" s="205"/>
      <c r="R101" s="220"/>
      <c r="S101" s="216"/>
      <c r="T101" s="221"/>
      <c r="U101" s="222"/>
      <c r="V101" s="221"/>
      <c r="W101" s="223"/>
      <c r="X101" s="219"/>
      <c r="Y101" s="223"/>
      <c r="Z101" s="218"/>
      <c r="AA101" s="223"/>
      <c r="AB101" s="221"/>
      <c r="AC101" s="224"/>
      <c r="AD101" s="225"/>
      <c r="AE101" s="226"/>
      <c r="AF101" s="227"/>
      <c r="AG101" s="225"/>
      <c r="AH101" s="223"/>
      <c r="AI101" s="224"/>
      <c r="AJ101" s="225"/>
      <c r="AK101" s="216"/>
      <c r="AL101" s="221"/>
      <c r="AM101" s="221"/>
      <c r="AN101" s="223"/>
      <c r="AO101" s="216"/>
      <c r="AP101" s="216"/>
      <c r="AQ101" s="216"/>
      <c r="AR101" s="216"/>
      <c r="AS101" s="216"/>
      <c r="AT101" s="221"/>
      <c r="AU101" s="224"/>
      <c r="AV101" s="228"/>
      <c r="AW101" s="229"/>
      <c r="AX101" s="93"/>
    </row>
    <row r="102" spans="1:51" s="182" customFormat="1" x14ac:dyDescent="0.25">
      <c r="A102" s="183"/>
      <c r="B102" s="83"/>
      <c r="C102" s="79" t="s">
        <v>255</v>
      </c>
      <c r="D102" s="230"/>
      <c r="E102" s="230"/>
      <c r="F102" s="217"/>
      <c r="G102" s="201"/>
      <c r="H102" s="216"/>
      <c r="I102" s="218"/>
      <c r="J102" s="201"/>
      <c r="K102" s="216"/>
      <c r="L102" s="219"/>
      <c r="M102" s="216"/>
      <c r="N102" s="216"/>
      <c r="O102" s="219"/>
      <c r="P102" s="216"/>
      <c r="Q102" s="205"/>
      <c r="R102" s="220"/>
      <c r="S102" s="216"/>
      <c r="T102" s="221"/>
      <c r="U102" s="222"/>
      <c r="V102" s="221"/>
      <c r="W102" s="223"/>
      <c r="X102" s="219"/>
      <c r="Y102" s="223"/>
      <c r="Z102" s="218"/>
      <c r="AA102" s="223"/>
      <c r="AB102" s="221"/>
      <c r="AC102" s="224"/>
      <c r="AD102" s="225"/>
      <c r="AE102" s="226"/>
      <c r="AF102" s="227"/>
      <c r="AG102" s="225"/>
      <c r="AH102" s="254"/>
      <c r="AI102" s="224"/>
      <c r="AJ102" s="225"/>
      <c r="AK102" s="216"/>
      <c r="AL102" s="221"/>
      <c r="AM102" s="221"/>
      <c r="AN102" s="223"/>
      <c r="AO102" s="216"/>
      <c r="AP102" s="216"/>
      <c r="AQ102" s="216"/>
      <c r="AR102" s="216"/>
      <c r="AS102" s="216"/>
      <c r="AT102" s="221"/>
      <c r="AU102" s="224"/>
      <c r="AV102" s="228"/>
      <c r="AW102" s="229"/>
      <c r="AX102" s="93"/>
    </row>
    <row r="103" spans="1:51" s="182" customFormat="1" ht="16.5" x14ac:dyDescent="0.25">
      <c r="A103" s="230"/>
      <c r="B103" s="77"/>
      <c r="C103" s="76" t="s">
        <v>123</v>
      </c>
      <c r="D103" s="230"/>
      <c r="E103" s="230"/>
      <c r="F103" s="232"/>
      <c r="G103" s="230"/>
      <c r="H103" s="230"/>
      <c r="I103" s="233"/>
      <c r="J103" s="230"/>
      <c r="K103" s="230"/>
      <c r="L103" s="187"/>
      <c r="M103" s="230"/>
      <c r="N103" s="234"/>
      <c r="O103" s="187"/>
      <c r="P103" s="230"/>
      <c r="Q103" s="188"/>
      <c r="R103" s="188"/>
      <c r="T103" s="188"/>
      <c r="U103" s="190"/>
      <c r="V103" s="188"/>
      <c r="W103" s="230"/>
      <c r="X103" s="187"/>
      <c r="Y103" s="230"/>
      <c r="Z103" s="191"/>
      <c r="AA103" s="234"/>
      <c r="AB103" s="191"/>
      <c r="AC103" s="192"/>
      <c r="AD103" s="225"/>
      <c r="AE103" s="193"/>
      <c r="AF103" s="194"/>
      <c r="AG103" s="225"/>
      <c r="AH103" s="223"/>
      <c r="AI103" s="194"/>
      <c r="AJ103" s="225"/>
      <c r="AK103" s="193"/>
      <c r="AL103" s="191"/>
      <c r="AM103" s="191"/>
      <c r="AN103" s="193"/>
      <c r="AO103" s="193"/>
      <c r="AP103" s="193"/>
      <c r="AQ103" s="193"/>
      <c r="AR103" s="193"/>
      <c r="AS103" s="193"/>
      <c r="AT103" s="191"/>
      <c r="AU103" s="192"/>
      <c r="AV103" s="188"/>
      <c r="AW103" s="195"/>
      <c r="AX103" s="93"/>
    </row>
    <row r="104" spans="1:51" s="182" customFormat="1" x14ac:dyDescent="0.25">
      <c r="A104" s="230"/>
      <c r="B104" s="231"/>
      <c r="C104" s="231"/>
      <c r="D104" s="230"/>
      <c r="E104" s="230"/>
      <c r="F104" s="232"/>
      <c r="G104" s="230"/>
      <c r="H104" s="230"/>
      <c r="I104" s="233"/>
      <c r="J104" s="230"/>
      <c r="K104" s="230"/>
      <c r="L104" s="187"/>
      <c r="M104" s="230"/>
      <c r="N104" s="234"/>
      <c r="O104" s="187"/>
      <c r="P104" s="230"/>
      <c r="Q104" s="188"/>
      <c r="R104" s="188"/>
      <c r="T104" s="188"/>
      <c r="U104" s="190"/>
      <c r="V104" s="188"/>
      <c r="X104" s="188"/>
      <c r="Z104" s="191"/>
      <c r="AA104" s="234"/>
      <c r="AB104" s="191"/>
      <c r="AC104" s="192"/>
      <c r="AD104" s="225"/>
      <c r="AE104" s="193"/>
      <c r="AF104" s="194"/>
      <c r="AG104" s="225"/>
      <c r="AH104" s="223"/>
      <c r="AI104" s="194"/>
      <c r="AJ104" s="225"/>
      <c r="AK104" s="193"/>
      <c r="AL104" s="191"/>
      <c r="AM104" s="191"/>
      <c r="AN104" s="193"/>
      <c r="AO104" s="193"/>
      <c r="AP104" s="193"/>
      <c r="AQ104" s="193"/>
      <c r="AR104" s="193"/>
      <c r="AS104" s="193"/>
      <c r="AT104" s="191"/>
      <c r="AU104" s="192"/>
      <c r="AV104" s="188"/>
      <c r="AW104" s="195"/>
      <c r="AX104" s="93"/>
    </row>
    <row r="105" spans="1:51" s="182" customFormat="1" x14ac:dyDescent="0.25">
      <c r="B105" s="186"/>
      <c r="C105" s="186"/>
      <c r="D105" s="230"/>
      <c r="E105" s="230"/>
      <c r="F105" s="232"/>
      <c r="G105" s="230"/>
      <c r="H105" s="230"/>
      <c r="I105" s="233"/>
      <c r="J105" s="230"/>
      <c r="K105" s="230"/>
      <c r="L105" s="187"/>
      <c r="M105" s="230"/>
      <c r="N105" s="234"/>
      <c r="O105" s="187"/>
      <c r="P105" s="230"/>
      <c r="Q105" s="188"/>
      <c r="R105" s="188"/>
      <c r="T105" s="188"/>
      <c r="U105" s="190"/>
      <c r="V105" s="188"/>
      <c r="X105" s="188"/>
      <c r="Z105" s="191"/>
      <c r="AA105" s="234"/>
      <c r="AB105" s="191"/>
      <c r="AC105" s="192"/>
      <c r="AD105" s="225"/>
      <c r="AE105" s="193"/>
      <c r="AF105" s="194"/>
      <c r="AG105" s="225"/>
      <c r="AH105" s="193"/>
      <c r="AI105" s="194"/>
      <c r="AJ105" s="225"/>
      <c r="AK105" s="193"/>
      <c r="AL105" s="191"/>
      <c r="AM105" s="191"/>
      <c r="AN105" s="193"/>
      <c r="AO105" s="193"/>
      <c r="AP105" s="193"/>
      <c r="AQ105" s="193"/>
      <c r="AR105" s="193"/>
      <c r="AS105" s="193"/>
      <c r="AT105" s="191"/>
      <c r="AU105" s="192"/>
      <c r="AV105" s="188"/>
      <c r="AW105" s="195"/>
      <c r="AX105" s="93"/>
    </row>
    <row r="106" spans="1:51" s="182" customFormat="1" x14ac:dyDescent="0.25">
      <c r="B106" s="186"/>
      <c r="C106" s="186"/>
      <c r="D106" s="230"/>
      <c r="E106" s="230"/>
      <c r="F106" s="232"/>
      <c r="G106" s="230"/>
      <c r="H106" s="230"/>
      <c r="I106" s="233"/>
      <c r="J106" s="230"/>
      <c r="K106" s="230"/>
      <c r="L106" s="187"/>
      <c r="M106" s="230"/>
      <c r="N106" s="234"/>
      <c r="O106" s="187"/>
      <c r="P106" s="230"/>
      <c r="Q106" s="188"/>
      <c r="R106" s="188"/>
      <c r="T106" s="188"/>
      <c r="U106" s="190"/>
      <c r="V106" s="188"/>
      <c r="W106" s="230"/>
      <c r="X106" s="187"/>
      <c r="Y106" s="230"/>
      <c r="Z106" s="191"/>
      <c r="AA106" s="234"/>
      <c r="AB106" s="191"/>
      <c r="AC106" s="192"/>
      <c r="AD106" s="225"/>
      <c r="AE106" s="193"/>
      <c r="AF106" s="194"/>
      <c r="AG106" s="225"/>
      <c r="AH106" s="193"/>
      <c r="AI106" s="194"/>
      <c r="AJ106" s="225"/>
      <c r="AK106" s="193"/>
      <c r="AL106" s="191"/>
      <c r="AM106" s="191"/>
      <c r="AN106" s="193"/>
      <c r="AO106" s="193"/>
      <c r="AP106" s="193"/>
      <c r="AQ106" s="193"/>
      <c r="AR106" s="193"/>
      <c r="AS106" s="193"/>
      <c r="AT106" s="191"/>
      <c r="AU106" s="192"/>
      <c r="AV106" s="188"/>
      <c r="AW106" s="195"/>
      <c r="AX106" s="93"/>
    </row>
    <row r="107" spans="1:51" s="182" customFormat="1" x14ac:dyDescent="0.25">
      <c r="B107" s="186"/>
      <c r="C107" s="186"/>
      <c r="F107" s="196"/>
      <c r="I107" s="188"/>
      <c r="L107" s="188"/>
      <c r="N107" s="234"/>
      <c r="O107" s="187"/>
      <c r="P107" s="230"/>
      <c r="Q107" s="188"/>
      <c r="R107" s="188"/>
      <c r="T107" s="188"/>
      <c r="U107" s="190"/>
      <c r="V107" s="188"/>
      <c r="X107" s="188"/>
      <c r="Z107" s="188"/>
      <c r="AB107" s="188"/>
      <c r="AC107" s="188"/>
      <c r="AD107" s="225"/>
      <c r="AE107" s="193"/>
      <c r="AF107" s="194"/>
      <c r="AG107" s="225"/>
      <c r="AH107" s="193"/>
      <c r="AI107" s="194"/>
      <c r="AJ107" s="225"/>
      <c r="AK107" s="193"/>
      <c r="AL107" s="191"/>
      <c r="AM107" s="191"/>
      <c r="AN107" s="193"/>
      <c r="AO107" s="193"/>
      <c r="AP107" s="193"/>
      <c r="AQ107" s="193"/>
      <c r="AR107" s="193"/>
      <c r="AS107" s="193"/>
      <c r="AT107" s="191"/>
      <c r="AU107" s="192"/>
      <c r="AV107" s="188"/>
      <c r="AW107" s="195"/>
      <c r="AX107" s="93"/>
    </row>
    <row r="108" spans="1:51" s="182" customFormat="1" x14ac:dyDescent="0.25">
      <c r="B108" s="186"/>
      <c r="C108" s="186"/>
      <c r="D108" s="198"/>
      <c r="E108" s="230"/>
      <c r="F108" s="197"/>
      <c r="G108" s="198"/>
      <c r="H108" s="230"/>
      <c r="I108" s="191"/>
      <c r="J108" s="198"/>
      <c r="K108" s="230"/>
      <c r="L108" s="187"/>
      <c r="M108" s="230"/>
      <c r="N108" s="234"/>
      <c r="O108" s="187"/>
      <c r="P108" s="230"/>
      <c r="Q108" s="188"/>
      <c r="R108" s="188"/>
      <c r="T108" s="188"/>
      <c r="U108" s="190"/>
      <c r="V108" s="188"/>
      <c r="X108" s="188"/>
      <c r="Z108" s="188"/>
      <c r="AB108" s="188"/>
      <c r="AC108" s="188"/>
      <c r="AD108" s="225"/>
      <c r="AF108" s="188"/>
      <c r="AG108" s="225"/>
      <c r="AI108" s="188"/>
      <c r="AJ108" s="225"/>
      <c r="AL108" s="191"/>
      <c r="AM108" s="191"/>
      <c r="AT108" s="191"/>
      <c r="AU108" s="192"/>
      <c r="AV108" s="188"/>
      <c r="AW108" s="195"/>
      <c r="AX108" s="93"/>
    </row>
    <row r="109" spans="1:51" s="182" customFormat="1" x14ac:dyDescent="0.25">
      <c r="B109" s="186"/>
      <c r="C109" s="186"/>
      <c r="D109" s="198"/>
      <c r="E109" s="230"/>
      <c r="F109" s="197"/>
      <c r="G109" s="198"/>
      <c r="H109" s="230"/>
      <c r="I109" s="191"/>
      <c r="J109" s="198"/>
      <c r="K109" s="230"/>
      <c r="L109" s="187"/>
      <c r="M109" s="230"/>
      <c r="N109" s="234"/>
      <c r="O109" s="187"/>
      <c r="P109" s="230"/>
      <c r="Q109" s="191"/>
      <c r="R109" s="188"/>
      <c r="T109" s="188"/>
      <c r="U109" s="190"/>
      <c r="V109" s="188"/>
      <c r="W109" s="230"/>
      <c r="X109" s="187"/>
      <c r="Y109" s="230"/>
      <c r="Z109" s="191"/>
      <c r="AA109" s="234"/>
      <c r="AB109" s="191"/>
      <c r="AC109" s="192"/>
      <c r="AD109" s="225"/>
      <c r="AE109" s="193"/>
      <c r="AF109" s="194"/>
      <c r="AG109" s="225"/>
      <c r="AH109" s="193"/>
      <c r="AI109" s="194"/>
      <c r="AJ109" s="225"/>
      <c r="AK109" s="193"/>
      <c r="AL109" s="191"/>
      <c r="AM109" s="191"/>
      <c r="AN109" s="193"/>
      <c r="AO109" s="193"/>
      <c r="AP109" s="193"/>
      <c r="AQ109" s="193"/>
      <c r="AR109" s="193"/>
      <c r="AS109" s="193"/>
      <c r="AT109" s="191"/>
      <c r="AU109" s="192"/>
      <c r="AV109" s="188"/>
      <c r="AW109" s="195"/>
      <c r="AX109" s="93"/>
    </row>
    <row r="110" spans="1:51" s="182" customFormat="1" x14ac:dyDescent="0.25">
      <c r="B110" s="186"/>
      <c r="C110" s="186"/>
      <c r="F110" s="196"/>
      <c r="I110" s="188"/>
      <c r="L110" s="188"/>
      <c r="N110" s="234"/>
      <c r="O110" s="187"/>
      <c r="P110" s="230"/>
      <c r="Q110" s="191"/>
      <c r="R110" s="188"/>
      <c r="T110" s="188"/>
      <c r="U110" s="190"/>
      <c r="V110" s="188"/>
      <c r="W110" s="230"/>
      <c r="X110" s="187"/>
      <c r="Y110" s="230"/>
      <c r="Z110" s="191"/>
      <c r="AA110" s="234"/>
      <c r="AB110" s="191"/>
      <c r="AC110" s="192"/>
      <c r="AD110" s="225"/>
      <c r="AE110" s="193"/>
      <c r="AF110" s="194"/>
      <c r="AG110" s="225"/>
      <c r="AH110" s="193"/>
      <c r="AI110" s="194"/>
      <c r="AJ110" s="225"/>
      <c r="AK110" s="193"/>
      <c r="AL110" s="191"/>
      <c r="AM110" s="191"/>
      <c r="AN110" s="193"/>
      <c r="AO110" s="193"/>
      <c r="AP110" s="193"/>
      <c r="AQ110" s="193"/>
      <c r="AR110" s="193"/>
      <c r="AS110" s="193"/>
      <c r="AT110" s="191"/>
      <c r="AU110" s="192"/>
      <c r="AV110" s="188"/>
      <c r="AW110" s="195"/>
      <c r="AX110" s="93"/>
    </row>
    <row r="111" spans="1:51" s="182" customFormat="1" x14ac:dyDescent="0.25">
      <c r="B111" s="186"/>
      <c r="C111" s="186"/>
      <c r="D111" s="198"/>
      <c r="E111" s="230"/>
      <c r="F111" s="197"/>
      <c r="G111" s="198"/>
      <c r="H111" s="230"/>
      <c r="I111" s="191"/>
      <c r="J111" s="198"/>
      <c r="K111" s="230"/>
      <c r="L111" s="187"/>
      <c r="M111" s="230"/>
      <c r="N111" s="234"/>
      <c r="O111" s="187"/>
      <c r="P111" s="230"/>
      <c r="Q111" s="191"/>
      <c r="R111" s="188"/>
      <c r="T111" s="188"/>
      <c r="U111" s="190"/>
      <c r="V111" s="188"/>
      <c r="W111" s="230"/>
      <c r="X111" s="187"/>
      <c r="Y111" s="230"/>
      <c r="Z111" s="191"/>
      <c r="AA111" s="234"/>
      <c r="AB111" s="191"/>
      <c r="AC111" s="192"/>
      <c r="AD111" s="225"/>
      <c r="AE111" s="193"/>
      <c r="AF111" s="194"/>
      <c r="AG111" s="225"/>
      <c r="AH111" s="193"/>
      <c r="AI111" s="194"/>
      <c r="AJ111" s="225"/>
      <c r="AK111" s="193"/>
      <c r="AL111" s="191"/>
      <c r="AM111" s="191"/>
      <c r="AN111" s="193"/>
      <c r="AO111" s="193"/>
      <c r="AP111" s="193"/>
      <c r="AQ111" s="193"/>
      <c r="AR111" s="193"/>
      <c r="AS111" s="193"/>
      <c r="AT111" s="191"/>
      <c r="AU111" s="192"/>
      <c r="AV111" s="188"/>
      <c r="AW111" s="195"/>
      <c r="AX111" s="93"/>
    </row>
    <row r="112" spans="1:51" s="182" customFormat="1" x14ac:dyDescent="0.25">
      <c r="B112" s="186"/>
      <c r="C112" s="186"/>
      <c r="D112" s="189"/>
      <c r="E112" s="189"/>
      <c r="F112" s="199"/>
      <c r="G112" s="198"/>
      <c r="H112" s="230"/>
      <c r="I112" s="191"/>
      <c r="J112" s="198"/>
      <c r="K112" s="230"/>
      <c r="L112" s="187"/>
      <c r="M112" s="230"/>
      <c r="N112" s="234"/>
      <c r="O112" s="187"/>
      <c r="P112" s="230"/>
      <c r="Q112" s="200"/>
      <c r="R112" s="188"/>
      <c r="T112" s="188"/>
      <c r="U112" s="190"/>
      <c r="V112" s="188"/>
      <c r="W112" s="230"/>
      <c r="X112" s="187"/>
      <c r="Y112" s="230"/>
      <c r="Z112" s="191"/>
      <c r="AA112" s="234"/>
      <c r="AB112" s="191"/>
      <c r="AC112" s="192"/>
      <c r="AD112" s="225"/>
      <c r="AE112" s="193"/>
      <c r="AF112" s="194"/>
      <c r="AG112" s="225"/>
      <c r="AH112" s="193"/>
      <c r="AI112" s="194"/>
      <c r="AJ112" s="225"/>
      <c r="AK112" s="193"/>
      <c r="AL112" s="191"/>
      <c r="AM112" s="191"/>
      <c r="AN112" s="193"/>
      <c r="AO112" s="193"/>
      <c r="AP112" s="193"/>
      <c r="AQ112" s="193"/>
      <c r="AR112" s="193"/>
      <c r="AS112" s="193"/>
      <c r="AT112" s="191"/>
      <c r="AU112" s="192"/>
      <c r="AV112" s="188"/>
      <c r="AW112" s="195"/>
      <c r="AX112" s="93"/>
    </row>
    <row r="113" spans="2:50" x14ac:dyDescent="0.25">
      <c r="AD113" s="225"/>
      <c r="AG113" s="225"/>
      <c r="AJ113" s="225"/>
    </row>
    <row r="114" spans="2:50" x14ac:dyDescent="0.25">
      <c r="B114" s="202"/>
      <c r="C114" s="202"/>
      <c r="D114" s="202"/>
      <c r="E114" s="202"/>
      <c r="F114" s="202"/>
      <c r="G114" s="202"/>
      <c r="H114" s="202"/>
      <c r="I114" s="202"/>
      <c r="J114" s="202"/>
      <c r="K114" s="202"/>
      <c r="L114" s="202"/>
      <c r="M114" s="202"/>
      <c r="N114" s="202"/>
      <c r="O114" s="202"/>
      <c r="P114" s="202"/>
      <c r="Q114" s="202"/>
      <c r="R114" s="202"/>
      <c r="S114" s="202"/>
      <c r="T114" s="202"/>
      <c r="U114" s="202"/>
      <c r="V114" s="202"/>
      <c r="X114" s="202"/>
      <c r="Z114" s="202"/>
      <c r="AA114" s="202"/>
      <c r="AB114" s="202"/>
      <c r="AC114" s="202"/>
      <c r="AD114" s="225"/>
      <c r="AG114" s="225"/>
      <c r="AJ114" s="225"/>
      <c r="AL114" s="202"/>
      <c r="AM114" s="202"/>
      <c r="AT114" s="202"/>
      <c r="AU114" s="202"/>
      <c r="AV114" s="202"/>
      <c r="AW114" s="202"/>
      <c r="AX114" s="248"/>
    </row>
    <row r="115" spans="2:50" x14ac:dyDescent="0.25">
      <c r="B115" s="202"/>
      <c r="C115" s="202"/>
      <c r="D115" s="202"/>
      <c r="E115" s="202"/>
      <c r="F115" s="202"/>
      <c r="G115" s="202"/>
      <c r="H115" s="202"/>
      <c r="I115" s="202"/>
      <c r="J115" s="202"/>
      <c r="K115" s="202"/>
      <c r="L115" s="202"/>
      <c r="M115" s="202"/>
      <c r="N115" s="202"/>
      <c r="O115" s="202"/>
      <c r="P115" s="202"/>
      <c r="Q115" s="202"/>
      <c r="R115" s="202"/>
      <c r="S115" s="202"/>
      <c r="T115" s="202"/>
      <c r="U115" s="202"/>
      <c r="V115" s="202"/>
      <c r="X115" s="202"/>
      <c r="Z115" s="202"/>
      <c r="AA115" s="202"/>
      <c r="AB115" s="202"/>
      <c r="AC115" s="202"/>
      <c r="AD115" s="225"/>
      <c r="AG115" s="225"/>
      <c r="AJ115" s="225"/>
      <c r="AL115" s="202"/>
      <c r="AM115" s="202"/>
      <c r="AT115" s="202"/>
      <c r="AU115" s="202"/>
      <c r="AV115" s="202"/>
      <c r="AW115" s="202"/>
      <c r="AX115" s="248"/>
    </row>
    <row r="116" spans="2:50" x14ac:dyDescent="0.25">
      <c r="B116" s="202"/>
      <c r="C116" s="202"/>
      <c r="D116" s="202"/>
      <c r="E116" s="202"/>
      <c r="F116" s="202"/>
      <c r="G116" s="202"/>
      <c r="H116" s="202"/>
      <c r="I116" s="202"/>
      <c r="J116" s="202"/>
      <c r="K116" s="202"/>
      <c r="L116" s="202"/>
      <c r="M116" s="202"/>
      <c r="N116" s="202"/>
      <c r="O116" s="202"/>
      <c r="P116" s="202"/>
      <c r="Q116" s="202"/>
      <c r="R116" s="202"/>
      <c r="S116" s="202"/>
      <c r="T116" s="202"/>
      <c r="U116" s="202"/>
      <c r="V116" s="202"/>
      <c r="X116" s="202"/>
      <c r="Z116" s="202"/>
      <c r="AA116" s="202"/>
      <c r="AB116" s="202"/>
      <c r="AC116" s="202"/>
      <c r="AD116" s="225"/>
      <c r="AG116" s="225"/>
      <c r="AJ116" s="225"/>
      <c r="AL116" s="202"/>
      <c r="AM116" s="202"/>
      <c r="AT116" s="202"/>
      <c r="AU116" s="202"/>
      <c r="AV116" s="202"/>
      <c r="AW116" s="202"/>
      <c r="AX116" s="248"/>
    </row>
    <row r="117" spans="2:50" x14ac:dyDescent="0.25">
      <c r="B117" s="202"/>
      <c r="C117" s="202"/>
      <c r="D117" s="202"/>
      <c r="E117" s="202"/>
      <c r="F117" s="202"/>
      <c r="G117" s="202"/>
      <c r="H117" s="202"/>
      <c r="I117" s="202"/>
      <c r="J117" s="202"/>
      <c r="K117" s="202"/>
      <c r="L117" s="202"/>
      <c r="M117" s="202"/>
      <c r="N117" s="202"/>
      <c r="O117" s="202"/>
      <c r="P117" s="202"/>
      <c r="Q117" s="202"/>
      <c r="R117" s="202"/>
      <c r="S117" s="202"/>
      <c r="T117" s="202"/>
      <c r="U117" s="202"/>
      <c r="V117" s="202"/>
      <c r="X117" s="202"/>
      <c r="Z117" s="202"/>
      <c r="AA117" s="202"/>
      <c r="AB117" s="202"/>
      <c r="AC117" s="202"/>
      <c r="AD117" s="225"/>
      <c r="AG117" s="225"/>
      <c r="AJ117" s="225"/>
      <c r="AL117" s="202"/>
      <c r="AM117" s="202"/>
      <c r="AT117" s="202"/>
      <c r="AU117" s="202"/>
      <c r="AV117" s="202"/>
      <c r="AW117" s="202"/>
      <c r="AX117" s="248"/>
    </row>
    <row r="118" spans="2:50" x14ac:dyDescent="0.25">
      <c r="B118" s="202"/>
      <c r="C118" s="202"/>
      <c r="D118" s="202"/>
      <c r="E118" s="202"/>
      <c r="F118" s="202"/>
      <c r="G118" s="202"/>
      <c r="H118" s="202"/>
      <c r="I118" s="202"/>
      <c r="J118" s="202"/>
      <c r="K118" s="202"/>
      <c r="L118" s="202"/>
      <c r="M118" s="202"/>
      <c r="N118" s="202"/>
      <c r="O118" s="202"/>
      <c r="P118" s="202"/>
      <c r="Q118" s="202"/>
      <c r="R118" s="202"/>
      <c r="S118" s="202"/>
      <c r="T118" s="202"/>
      <c r="U118" s="202"/>
      <c r="V118" s="202"/>
      <c r="X118" s="202"/>
      <c r="Z118" s="202"/>
      <c r="AA118" s="202"/>
      <c r="AB118" s="202"/>
      <c r="AC118" s="202"/>
      <c r="AD118" s="225"/>
      <c r="AG118" s="225"/>
      <c r="AJ118" s="225"/>
      <c r="AL118" s="202"/>
      <c r="AM118" s="202"/>
      <c r="AT118" s="202"/>
      <c r="AU118" s="202"/>
      <c r="AV118" s="202"/>
      <c r="AW118" s="202"/>
      <c r="AX118" s="248"/>
    </row>
    <row r="119" spans="2:50" x14ac:dyDescent="0.25">
      <c r="B119" s="202"/>
      <c r="C119" s="202"/>
      <c r="D119" s="202"/>
      <c r="E119" s="202"/>
      <c r="F119" s="202"/>
      <c r="G119" s="202"/>
      <c r="H119" s="202"/>
      <c r="I119" s="202"/>
      <c r="J119" s="202"/>
      <c r="K119" s="202"/>
      <c r="L119" s="202"/>
      <c r="M119" s="202"/>
      <c r="N119" s="202"/>
      <c r="O119" s="202"/>
      <c r="P119" s="202"/>
      <c r="Q119" s="202"/>
      <c r="R119" s="202"/>
      <c r="S119" s="202"/>
      <c r="T119" s="202"/>
      <c r="U119" s="202"/>
      <c r="V119" s="202"/>
      <c r="X119" s="202"/>
      <c r="Z119" s="202"/>
      <c r="AA119" s="202"/>
      <c r="AB119" s="202"/>
      <c r="AC119" s="202"/>
      <c r="AD119" s="225"/>
      <c r="AG119" s="225"/>
      <c r="AJ119" s="225"/>
      <c r="AL119" s="202"/>
      <c r="AM119" s="202"/>
      <c r="AT119" s="202"/>
      <c r="AU119" s="202"/>
      <c r="AV119" s="202"/>
      <c r="AW119" s="202"/>
      <c r="AX119" s="248"/>
    </row>
    <row r="120" spans="2:50" x14ac:dyDescent="0.25">
      <c r="B120" s="202"/>
      <c r="C120" s="202"/>
      <c r="D120" s="202"/>
      <c r="E120" s="202"/>
      <c r="F120" s="202"/>
      <c r="G120" s="202"/>
      <c r="H120" s="202"/>
      <c r="I120" s="202"/>
      <c r="J120" s="202"/>
      <c r="K120" s="202"/>
      <c r="L120" s="202"/>
      <c r="M120" s="202"/>
      <c r="N120" s="202"/>
      <c r="O120" s="202"/>
      <c r="P120" s="202"/>
      <c r="Q120" s="202"/>
      <c r="R120" s="202"/>
      <c r="S120" s="202"/>
      <c r="T120" s="202"/>
      <c r="U120" s="202"/>
      <c r="V120" s="202"/>
      <c r="X120" s="202"/>
      <c r="Z120" s="202"/>
      <c r="AA120" s="202"/>
      <c r="AB120" s="202"/>
      <c r="AC120" s="202"/>
      <c r="AD120" s="225"/>
      <c r="AG120" s="225"/>
      <c r="AJ120" s="225"/>
      <c r="AL120" s="202"/>
      <c r="AM120" s="202"/>
      <c r="AT120" s="202"/>
      <c r="AU120" s="202"/>
      <c r="AV120" s="202"/>
      <c r="AW120" s="202"/>
      <c r="AX120" s="248"/>
    </row>
    <row r="121" spans="2:50" x14ac:dyDescent="0.25">
      <c r="B121" s="202"/>
      <c r="C121" s="202"/>
      <c r="D121" s="202"/>
      <c r="E121" s="202"/>
      <c r="F121" s="202"/>
      <c r="G121" s="202"/>
      <c r="H121" s="202"/>
      <c r="I121" s="202"/>
      <c r="J121" s="202"/>
      <c r="K121" s="202"/>
      <c r="L121" s="202"/>
      <c r="M121" s="202"/>
      <c r="N121" s="202"/>
      <c r="O121" s="202"/>
      <c r="P121" s="202"/>
      <c r="Q121" s="202"/>
      <c r="R121" s="202"/>
      <c r="S121" s="202"/>
      <c r="T121" s="202"/>
      <c r="U121" s="202"/>
      <c r="V121" s="202"/>
      <c r="X121" s="202"/>
      <c r="Z121" s="202"/>
      <c r="AA121" s="202"/>
      <c r="AB121" s="202"/>
      <c r="AC121" s="202"/>
      <c r="AD121" s="225"/>
      <c r="AG121" s="225"/>
      <c r="AJ121" s="225"/>
      <c r="AL121" s="202"/>
      <c r="AM121" s="202"/>
      <c r="AT121" s="202"/>
      <c r="AU121" s="202"/>
      <c r="AV121" s="202"/>
      <c r="AW121" s="202"/>
      <c r="AX121" s="248"/>
    </row>
    <row r="122" spans="2:50" x14ac:dyDescent="0.25">
      <c r="B122" s="202"/>
      <c r="C122" s="202"/>
      <c r="D122" s="202"/>
      <c r="E122" s="202"/>
      <c r="F122" s="202"/>
      <c r="G122" s="202"/>
      <c r="H122" s="202"/>
      <c r="I122" s="202"/>
      <c r="J122" s="202"/>
      <c r="K122" s="202"/>
      <c r="L122" s="202"/>
      <c r="M122" s="202"/>
      <c r="N122" s="202"/>
      <c r="O122" s="202"/>
      <c r="P122" s="202"/>
      <c r="Q122" s="202"/>
      <c r="R122" s="202"/>
      <c r="S122" s="202"/>
      <c r="T122" s="202"/>
      <c r="U122" s="202"/>
      <c r="V122" s="202"/>
      <c r="X122" s="202"/>
      <c r="Z122" s="202"/>
      <c r="AA122" s="202"/>
      <c r="AB122" s="202"/>
      <c r="AC122" s="202"/>
      <c r="AD122" s="225"/>
      <c r="AG122" s="225"/>
      <c r="AJ122" s="225"/>
      <c r="AL122" s="202"/>
      <c r="AM122" s="202"/>
      <c r="AT122" s="202"/>
      <c r="AU122" s="202"/>
      <c r="AV122" s="202"/>
      <c r="AW122" s="202"/>
      <c r="AX122" s="248"/>
    </row>
    <row r="123" spans="2:50" x14ac:dyDescent="0.25">
      <c r="B123" s="202"/>
      <c r="C123" s="202"/>
      <c r="D123" s="202"/>
      <c r="E123" s="202"/>
      <c r="F123" s="202"/>
      <c r="G123" s="202"/>
      <c r="H123" s="202"/>
      <c r="I123" s="202"/>
      <c r="J123" s="202"/>
      <c r="K123" s="202"/>
      <c r="L123" s="202"/>
      <c r="M123" s="202"/>
      <c r="N123" s="202"/>
      <c r="O123" s="202"/>
      <c r="P123" s="202"/>
      <c r="Q123" s="202"/>
      <c r="R123" s="202"/>
      <c r="S123" s="202"/>
      <c r="T123" s="202"/>
      <c r="U123" s="202"/>
      <c r="V123" s="202"/>
      <c r="X123" s="202"/>
      <c r="Z123" s="202"/>
      <c r="AA123" s="202"/>
      <c r="AB123" s="202"/>
      <c r="AC123" s="202"/>
      <c r="AD123" s="225"/>
      <c r="AG123" s="225"/>
      <c r="AJ123" s="225"/>
      <c r="AL123" s="202"/>
      <c r="AM123" s="202"/>
      <c r="AT123" s="202"/>
      <c r="AU123" s="202"/>
      <c r="AV123" s="202"/>
      <c r="AW123" s="202"/>
      <c r="AX123" s="248"/>
    </row>
    <row r="124" spans="2:50" x14ac:dyDescent="0.25">
      <c r="B124" s="202"/>
      <c r="C124" s="202"/>
      <c r="D124" s="202"/>
      <c r="E124" s="202"/>
      <c r="F124" s="202"/>
      <c r="G124" s="202"/>
      <c r="H124" s="202"/>
      <c r="I124" s="202"/>
      <c r="J124" s="202"/>
      <c r="K124" s="202"/>
      <c r="L124" s="202"/>
      <c r="M124" s="202"/>
      <c r="N124" s="202"/>
      <c r="O124" s="202"/>
      <c r="P124" s="202"/>
      <c r="Q124" s="202"/>
      <c r="R124" s="202"/>
      <c r="S124" s="202"/>
      <c r="T124" s="202"/>
      <c r="U124" s="202"/>
      <c r="V124" s="202"/>
      <c r="X124" s="202"/>
      <c r="Z124" s="202"/>
      <c r="AA124" s="202"/>
      <c r="AB124" s="202"/>
      <c r="AC124" s="202"/>
      <c r="AD124" s="225"/>
      <c r="AG124" s="225"/>
      <c r="AJ124" s="225"/>
      <c r="AL124" s="202"/>
      <c r="AM124" s="202"/>
      <c r="AT124" s="202"/>
      <c r="AU124" s="202"/>
      <c r="AV124" s="202"/>
      <c r="AW124" s="202"/>
      <c r="AX124" s="248"/>
    </row>
    <row r="125" spans="2:50" x14ac:dyDescent="0.25">
      <c r="B125" s="202"/>
      <c r="C125" s="202"/>
      <c r="D125" s="202"/>
      <c r="E125" s="202"/>
      <c r="F125" s="202"/>
      <c r="G125" s="202"/>
      <c r="H125" s="202"/>
      <c r="I125" s="202"/>
      <c r="J125" s="202"/>
      <c r="K125" s="202"/>
      <c r="L125" s="202"/>
      <c r="M125" s="202"/>
      <c r="N125" s="202"/>
      <c r="O125" s="202"/>
      <c r="P125" s="202"/>
      <c r="Q125" s="202"/>
      <c r="R125" s="202"/>
      <c r="S125" s="202"/>
      <c r="T125" s="202"/>
      <c r="U125" s="202"/>
      <c r="V125" s="202"/>
      <c r="X125" s="202"/>
      <c r="Z125" s="202"/>
      <c r="AA125" s="202"/>
      <c r="AB125" s="202"/>
      <c r="AC125" s="202"/>
      <c r="AD125" s="225"/>
      <c r="AG125" s="225"/>
      <c r="AJ125" s="225"/>
      <c r="AL125" s="202"/>
      <c r="AM125" s="202"/>
      <c r="AT125" s="202"/>
      <c r="AU125" s="202"/>
      <c r="AV125" s="202"/>
      <c r="AW125" s="202"/>
      <c r="AX125" s="248"/>
    </row>
    <row r="126" spans="2:50" x14ac:dyDescent="0.25">
      <c r="B126" s="202"/>
      <c r="C126" s="202"/>
      <c r="D126" s="202"/>
      <c r="E126" s="202"/>
      <c r="F126" s="202"/>
      <c r="G126" s="202"/>
      <c r="H126" s="202"/>
      <c r="I126" s="202"/>
      <c r="J126" s="202"/>
      <c r="K126" s="202"/>
      <c r="L126" s="202"/>
      <c r="M126" s="202"/>
      <c r="N126" s="202"/>
      <c r="O126" s="202"/>
      <c r="P126" s="202"/>
      <c r="Q126" s="202"/>
      <c r="R126" s="202"/>
      <c r="S126" s="202"/>
      <c r="T126" s="202"/>
      <c r="U126" s="202"/>
      <c r="V126" s="202"/>
      <c r="X126" s="202"/>
      <c r="Z126" s="202"/>
      <c r="AA126" s="202"/>
      <c r="AB126" s="202"/>
      <c r="AC126" s="202"/>
      <c r="AD126" s="225"/>
      <c r="AG126" s="225"/>
      <c r="AJ126" s="225"/>
      <c r="AL126" s="202"/>
      <c r="AM126" s="202"/>
      <c r="AT126" s="202"/>
      <c r="AU126" s="202"/>
      <c r="AV126" s="202"/>
      <c r="AW126" s="202"/>
      <c r="AX126" s="248"/>
    </row>
    <row r="127" spans="2:50" x14ac:dyDescent="0.25">
      <c r="B127" s="202"/>
      <c r="C127" s="202"/>
      <c r="D127" s="202"/>
      <c r="E127" s="202"/>
      <c r="F127" s="202"/>
      <c r="G127" s="202"/>
      <c r="H127" s="202"/>
      <c r="I127" s="202"/>
      <c r="J127" s="202"/>
      <c r="K127" s="202"/>
      <c r="L127" s="202"/>
      <c r="M127" s="202"/>
      <c r="N127" s="202"/>
      <c r="O127" s="202"/>
      <c r="P127" s="202"/>
      <c r="Q127" s="202"/>
      <c r="R127" s="202"/>
      <c r="S127" s="202"/>
      <c r="T127" s="202"/>
      <c r="U127" s="202"/>
      <c r="V127" s="202"/>
      <c r="X127" s="202"/>
      <c r="Z127" s="202"/>
      <c r="AA127" s="202"/>
      <c r="AB127" s="202"/>
      <c r="AC127" s="202"/>
      <c r="AD127" s="225"/>
      <c r="AG127" s="225"/>
      <c r="AJ127" s="225"/>
      <c r="AL127" s="202"/>
      <c r="AM127" s="202"/>
      <c r="AT127" s="202"/>
      <c r="AU127" s="202"/>
      <c r="AV127" s="202"/>
      <c r="AW127" s="202"/>
      <c r="AX127" s="248"/>
    </row>
    <row r="128" spans="2:50" x14ac:dyDescent="0.25">
      <c r="B128" s="202"/>
      <c r="C128" s="202"/>
      <c r="D128" s="202"/>
      <c r="E128" s="202"/>
      <c r="F128" s="202"/>
      <c r="G128" s="202"/>
      <c r="H128" s="202"/>
      <c r="I128" s="202"/>
      <c r="J128" s="202"/>
      <c r="K128" s="202"/>
      <c r="L128" s="202"/>
      <c r="M128" s="202"/>
      <c r="N128" s="202"/>
      <c r="O128" s="202"/>
      <c r="P128" s="202"/>
      <c r="Q128" s="202"/>
      <c r="R128" s="202"/>
      <c r="S128" s="202"/>
      <c r="T128" s="202"/>
      <c r="U128" s="202"/>
      <c r="V128" s="202"/>
      <c r="X128" s="202"/>
      <c r="Z128" s="202"/>
      <c r="AA128" s="202"/>
      <c r="AB128" s="202"/>
      <c r="AC128" s="202"/>
      <c r="AD128" s="225"/>
      <c r="AG128" s="225"/>
      <c r="AJ128" s="225"/>
      <c r="AL128" s="202"/>
      <c r="AM128" s="202"/>
      <c r="AT128" s="202"/>
      <c r="AU128" s="202"/>
      <c r="AV128" s="202"/>
      <c r="AW128" s="202"/>
      <c r="AX128" s="248"/>
    </row>
    <row r="129" spans="2:50" x14ac:dyDescent="0.25">
      <c r="B129" s="202"/>
      <c r="C129" s="202"/>
      <c r="D129" s="202"/>
      <c r="E129" s="202"/>
      <c r="F129" s="202"/>
      <c r="G129" s="202"/>
      <c r="H129" s="202"/>
      <c r="I129" s="202"/>
      <c r="J129" s="202"/>
      <c r="K129" s="202"/>
      <c r="L129" s="202"/>
      <c r="M129" s="202"/>
      <c r="N129" s="202"/>
      <c r="O129" s="202"/>
      <c r="P129" s="202"/>
      <c r="Q129" s="202"/>
      <c r="R129" s="202"/>
      <c r="S129" s="202"/>
      <c r="T129" s="202"/>
      <c r="U129" s="202"/>
      <c r="V129" s="202"/>
      <c r="X129" s="202"/>
      <c r="Z129" s="202"/>
      <c r="AA129" s="202"/>
      <c r="AB129" s="202"/>
      <c r="AC129" s="202"/>
      <c r="AD129" s="225"/>
      <c r="AG129" s="225"/>
      <c r="AJ129" s="225"/>
      <c r="AL129" s="202"/>
      <c r="AM129" s="202"/>
      <c r="AT129" s="202"/>
      <c r="AU129" s="202"/>
      <c r="AV129" s="202"/>
      <c r="AW129" s="202"/>
      <c r="AX129" s="248"/>
    </row>
    <row r="130" spans="2:50" x14ac:dyDescent="0.25">
      <c r="B130" s="202"/>
      <c r="C130" s="202"/>
      <c r="D130" s="202"/>
      <c r="E130" s="202"/>
      <c r="F130" s="202"/>
      <c r="G130" s="202"/>
      <c r="H130" s="202"/>
      <c r="I130" s="202"/>
      <c r="J130" s="202"/>
      <c r="K130" s="202"/>
      <c r="L130" s="202"/>
      <c r="M130" s="202"/>
      <c r="N130" s="202"/>
      <c r="O130" s="202"/>
      <c r="P130" s="202"/>
      <c r="Q130" s="202"/>
      <c r="R130" s="202"/>
      <c r="S130" s="202"/>
      <c r="T130" s="202"/>
      <c r="U130" s="202"/>
      <c r="V130" s="202"/>
      <c r="X130" s="202"/>
      <c r="Z130" s="202"/>
      <c r="AA130" s="202"/>
      <c r="AB130" s="202"/>
      <c r="AC130" s="202"/>
      <c r="AD130" s="225"/>
      <c r="AG130" s="225"/>
      <c r="AJ130" s="225"/>
      <c r="AL130" s="202"/>
      <c r="AM130" s="202"/>
      <c r="AT130" s="202"/>
      <c r="AU130" s="202"/>
      <c r="AV130" s="202"/>
      <c r="AW130" s="202"/>
      <c r="AX130" s="248"/>
    </row>
    <row r="131" spans="2:50" x14ac:dyDescent="0.25">
      <c r="B131" s="202"/>
      <c r="C131" s="202"/>
      <c r="D131" s="202"/>
      <c r="E131" s="202"/>
      <c r="F131" s="202"/>
      <c r="G131" s="202"/>
      <c r="H131" s="202"/>
      <c r="I131" s="202"/>
      <c r="J131" s="202"/>
      <c r="K131" s="202"/>
      <c r="L131" s="202"/>
      <c r="M131" s="202"/>
      <c r="N131" s="202"/>
      <c r="O131" s="202"/>
      <c r="P131" s="202"/>
      <c r="Q131" s="202"/>
      <c r="R131" s="202"/>
      <c r="S131" s="202"/>
      <c r="T131" s="202"/>
      <c r="U131" s="202"/>
      <c r="V131" s="202"/>
      <c r="X131" s="202"/>
      <c r="Z131" s="202"/>
      <c r="AA131" s="202"/>
      <c r="AB131" s="202"/>
      <c r="AC131" s="202"/>
      <c r="AD131" s="225"/>
      <c r="AG131" s="225"/>
      <c r="AJ131" s="225"/>
      <c r="AL131" s="202"/>
      <c r="AM131" s="202"/>
      <c r="AT131" s="202"/>
      <c r="AU131" s="202"/>
      <c r="AV131" s="202"/>
      <c r="AW131" s="202"/>
      <c r="AX131" s="248"/>
    </row>
    <row r="132" spans="2:50" x14ac:dyDescent="0.25">
      <c r="B132" s="202"/>
      <c r="C132" s="202"/>
      <c r="D132" s="202"/>
      <c r="E132" s="202"/>
      <c r="F132" s="202"/>
      <c r="G132" s="202"/>
      <c r="H132" s="202"/>
      <c r="I132" s="202"/>
      <c r="J132" s="202"/>
      <c r="K132" s="202"/>
      <c r="L132" s="202"/>
      <c r="M132" s="202"/>
      <c r="N132" s="202"/>
      <c r="O132" s="202"/>
      <c r="P132" s="202"/>
      <c r="Q132" s="202"/>
      <c r="R132" s="202"/>
      <c r="S132" s="202"/>
      <c r="T132" s="202"/>
      <c r="U132" s="202"/>
      <c r="V132" s="202"/>
      <c r="X132" s="202"/>
      <c r="Z132" s="202"/>
      <c r="AA132" s="202"/>
      <c r="AB132" s="202"/>
      <c r="AC132" s="202"/>
      <c r="AD132" s="225"/>
      <c r="AG132" s="225"/>
      <c r="AJ132" s="225"/>
      <c r="AL132" s="202"/>
      <c r="AM132" s="202"/>
      <c r="AT132" s="202"/>
      <c r="AU132" s="202"/>
      <c r="AV132" s="202"/>
      <c r="AW132" s="202"/>
      <c r="AX132" s="248"/>
    </row>
    <row r="133" spans="2:50" x14ac:dyDescent="0.25">
      <c r="B133" s="202"/>
      <c r="C133" s="202"/>
      <c r="D133" s="202"/>
      <c r="E133" s="202"/>
      <c r="F133" s="202"/>
      <c r="G133" s="202"/>
      <c r="H133" s="202"/>
      <c r="I133" s="202"/>
      <c r="J133" s="202"/>
      <c r="K133" s="202"/>
      <c r="L133" s="202"/>
      <c r="M133" s="202"/>
      <c r="N133" s="202"/>
      <c r="O133" s="202"/>
      <c r="P133" s="202"/>
      <c r="Q133" s="202"/>
      <c r="R133" s="202"/>
      <c r="S133" s="202"/>
      <c r="T133" s="202"/>
      <c r="U133" s="202"/>
      <c r="V133" s="202"/>
      <c r="X133" s="202"/>
      <c r="Z133" s="202"/>
      <c r="AA133" s="202"/>
      <c r="AB133" s="202"/>
      <c r="AC133" s="202"/>
      <c r="AD133" s="225"/>
      <c r="AG133" s="225"/>
      <c r="AJ133" s="225"/>
      <c r="AL133" s="202"/>
      <c r="AM133" s="202"/>
      <c r="AT133" s="202"/>
      <c r="AU133" s="202"/>
      <c r="AV133" s="202"/>
      <c r="AW133" s="202"/>
      <c r="AX133" s="248"/>
    </row>
    <row r="134" spans="2:50" x14ac:dyDescent="0.25">
      <c r="B134" s="202"/>
      <c r="C134" s="202"/>
      <c r="D134" s="202"/>
      <c r="E134" s="202"/>
      <c r="F134" s="202"/>
      <c r="G134" s="202"/>
      <c r="H134" s="202"/>
      <c r="I134" s="202"/>
      <c r="J134" s="202"/>
      <c r="K134" s="202"/>
      <c r="L134" s="202"/>
      <c r="M134" s="202"/>
      <c r="N134" s="202"/>
      <c r="O134" s="202"/>
      <c r="P134" s="202"/>
      <c r="Q134" s="202"/>
      <c r="R134" s="202"/>
      <c r="S134" s="202"/>
      <c r="T134" s="202"/>
      <c r="U134" s="202"/>
      <c r="V134" s="202"/>
      <c r="X134" s="202"/>
      <c r="Z134" s="202"/>
      <c r="AA134" s="202"/>
      <c r="AB134" s="202"/>
      <c r="AC134" s="202"/>
      <c r="AD134" s="225"/>
      <c r="AG134" s="225"/>
      <c r="AJ134" s="225"/>
      <c r="AL134" s="202"/>
      <c r="AM134" s="202"/>
      <c r="AT134" s="202"/>
      <c r="AU134" s="202"/>
      <c r="AV134" s="202"/>
      <c r="AW134" s="202"/>
      <c r="AX134" s="248"/>
    </row>
    <row r="135" spans="2:50" x14ac:dyDescent="0.25">
      <c r="B135" s="202"/>
      <c r="C135" s="202"/>
      <c r="D135" s="202"/>
      <c r="E135" s="202"/>
      <c r="F135" s="202"/>
      <c r="G135" s="202"/>
      <c r="H135" s="202"/>
      <c r="I135" s="202"/>
      <c r="J135" s="202"/>
      <c r="K135" s="202"/>
      <c r="L135" s="202"/>
      <c r="M135" s="202"/>
      <c r="N135" s="202"/>
      <c r="O135" s="202"/>
      <c r="P135" s="202"/>
      <c r="Q135" s="202"/>
      <c r="R135" s="202"/>
      <c r="S135" s="202"/>
      <c r="T135" s="202"/>
      <c r="U135" s="202"/>
      <c r="V135" s="202"/>
      <c r="X135" s="202"/>
      <c r="Z135" s="202"/>
      <c r="AA135" s="202"/>
      <c r="AB135" s="202"/>
      <c r="AC135" s="202"/>
      <c r="AD135" s="225"/>
      <c r="AG135" s="225"/>
      <c r="AJ135" s="225"/>
      <c r="AL135" s="202"/>
      <c r="AM135" s="202"/>
      <c r="AT135" s="202"/>
      <c r="AU135" s="202"/>
      <c r="AV135" s="202"/>
      <c r="AW135" s="202"/>
      <c r="AX135" s="248"/>
    </row>
    <row r="136" spans="2:50" x14ac:dyDescent="0.25">
      <c r="B136" s="202"/>
      <c r="C136" s="202"/>
      <c r="D136" s="202"/>
      <c r="E136" s="202"/>
      <c r="F136" s="202"/>
      <c r="G136" s="202"/>
      <c r="H136" s="202"/>
      <c r="I136" s="202"/>
      <c r="J136" s="202"/>
      <c r="K136" s="202"/>
      <c r="L136" s="202"/>
      <c r="M136" s="202"/>
      <c r="N136" s="202"/>
      <c r="O136" s="202"/>
      <c r="P136" s="202"/>
      <c r="Q136" s="202"/>
      <c r="R136" s="202"/>
      <c r="S136" s="202"/>
      <c r="T136" s="202"/>
      <c r="U136" s="202"/>
      <c r="V136" s="202"/>
      <c r="X136" s="202"/>
      <c r="Z136" s="202"/>
      <c r="AA136" s="202"/>
      <c r="AB136" s="202"/>
      <c r="AC136" s="202"/>
      <c r="AD136" s="225"/>
      <c r="AG136" s="225"/>
      <c r="AJ136" s="225"/>
      <c r="AL136" s="202"/>
      <c r="AM136" s="202"/>
      <c r="AT136" s="202"/>
      <c r="AU136" s="202"/>
      <c r="AV136" s="202"/>
      <c r="AW136" s="202"/>
      <c r="AX136" s="248"/>
    </row>
    <row r="137" spans="2:50" x14ac:dyDescent="0.25">
      <c r="B137" s="202"/>
      <c r="C137" s="202"/>
      <c r="D137" s="202"/>
      <c r="E137" s="202"/>
      <c r="F137" s="202"/>
      <c r="G137" s="202"/>
      <c r="H137" s="202"/>
      <c r="I137" s="202"/>
      <c r="J137" s="202"/>
      <c r="K137" s="202"/>
      <c r="L137" s="202"/>
      <c r="M137" s="202"/>
      <c r="N137" s="202"/>
      <c r="O137" s="202"/>
      <c r="P137" s="202"/>
      <c r="Q137" s="202"/>
      <c r="R137" s="202"/>
      <c r="S137" s="202"/>
      <c r="T137" s="202"/>
      <c r="U137" s="202"/>
      <c r="V137" s="202"/>
      <c r="X137" s="202"/>
      <c r="Z137" s="202"/>
      <c r="AA137" s="202"/>
      <c r="AB137" s="202"/>
      <c r="AC137" s="202"/>
      <c r="AD137" s="225"/>
      <c r="AG137" s="225"/>
      <c r="AJ137" s="225"/>
      <c r="AL137" s="202"/>
      <c r="AM137" s="202"/>
      <c r="AT137" s="202"/>
      <c r="AU137" s="202"/>
      <c r="AV137" s="202"/>
      <c r="AW137" s="202"/>
      <c r="AX137" s="248"/>
    </row>
    <row r="138" spans="2:50" x14ac:dyDescent="0.25">
      <c r="B138" s="202"/>
      <c r="C138" s="202"/>
      <c r="D138" s="202"/>
      <c r="E138" s="202"/>
      <c r="F138" s="202"/>
      <c r="G138" s="202"/>
      <c r="H138" s="202"/>
      <c r="I138" s="202"/>
      <c r="J138" s="202"/>
      <c r="K138" s="202"/>
      <c r="L138" s="202"/>
      <c r="M138" s="202"/>
      <c r="N138" s="202"/>
      <c r="O138" s="202"/>
      <c r="P138" s="202"/>
      <c r="Q138" s="202"/>
      <c r="R138" s="202"/>
      <c r="S138" s="202"/>
      <c r="T138" s="202"/>
      <c r="U138" s="202"/>
      <c r="V138" s="202"/>
      <c r="X138" s="202"/>
      <c r="Z138" s="202"/>
      <c r="AA138" s="202"/>
      <c r="AB138" s="202"/>
      <c r="AC138" s="202"/>
      <c r="AD138" s="225"/>
      <c r="AG138" s="225"/>
      <c r="AJ138" s="225"/>
      <c r="AL138" s="202"/>
      <c r="AM138" s="202"/>
      <c r="AT138" s="202"/>
      <c r="AU138" s="202"/>
      <c r="AV138" s="202"/>
      <c r="AW138" s="202"/>
      <c r="AX138" s="248"/>
    </row>
    <row r="139" spans="2:50" x14ac:dyDescent="0.25">
      <c r="B139" s="202"/>
      <c r="C139" s="202"/>
      <c r="D139" s="202"/>
      <c r="E139" s="202"/>
      <c r="F139" s="202"/>
      <c r="G139" s="202"/>
      <c r="H139" s="202"/>
      <c r="I139" s="202"/>
      <c r="J139" s="202"/>
      <c r="K139" s="202"/>
      <c r="L139" s="202"/>
      <c r="M139" s="202"/>
      <c r="N139" s="202"/>
      <c r="O139" s="202"/>
      <c r="P139" s="202"/>
      <c r="Q139" s="202"/>
      <c r="R139" s="202"/>
      <c r="S139" s="202"/>
      <c r="T139" s="202"/>
      <c r="U139" s="202"/>
      <c r="V139" s="202"/>
      <c r="X139" s="202"/>
      <c r="Z139" s="202"/>
      <c r="AA139" s="202"/>
      <c r="AB139" s="202"/>
      <c r="AC139" s="202"/>
      <c r="AD139" s="225"/>
      <c r="AG139" s="225"/>
      <c r="AJ139" s="225"/>
      <c r="AL139" s="202"/>
      <c r="AM139" s="202"/>
      <c r="AT139" s="202"/>
      <c r="AU139" s="202"/>
      <c r="AV139" s="202"/>
      <c r="AW139" s="202"/>
      <c r="AX139" s="248"/>
    </row>
    <row r="140" spans="2:50" x14ac:dyDescent="0.25">
      <c r="B140" s="202"/>
      <c r="C140" s="202"/>
      <c r="D140" s="202"/>
      <c r="E140" s="202"/>
      <c r="F140" s="202"/>
      <c r="G140" s="202"/>
      <c r="H140" s="202"/>
      <c r="I140" s="202"/>
      <c r="J140" s="202"/>
      <c r="K140" s="202"/>
      <c r="L140" s="202"/>
      <c r="M140" s="202"/>
      <c r="N140" s="202"/>
      <c r="O140" s="202"/>
      <c r="P140" s="202"/>
      <c r="Q140" s="202"/>
      <c r="R140" s="202"/>
      <c r="S140" s="202"/>
      <c r="T140" s="202"/>
      <c r="U140" s="202"/>
      <c r="V140" s="202"/>
      <c r="X140" s="202"/>
      <c r="Z140" s="202"/>
      <c r="AA140" s="202"/>
      <c r="AB140" s="202"/>
      <c r="AC140" s="202"/>
      <c r="AD140" s="225"/>
      <c r="AG140" s="225"/>
      <c r="AJ140" s="225"/>
      <c r="AL140" s="202"/>
      <c r="AM140" s="202"/>
      <c r="AT140" s="202"/>
      <c r="AU140" s="202"/>
      <c r="AV140" s="202"/>
      <c r="AW140" s="202"/>
      <c r="AX140" s="248"/>
    </row>
    <row r="141" spans="2:50" x14ac:dyDescent="0.25">
      <c r="B141" s="202"/>
      <c r="C141" s="202"/>
      <c r="D141" s="202"/>
      <c r="E141" s="202"/>
      <c r="F141" s="202"/>
      <c r="G141" s="202"/>
      <c r="H141" s="202"/>
      <c r="I141" s="202"/>
      <c r="J141" s="202"/>
      <c r="K141" s="202"/>
      <c r="L141" s="202"/>
      <c r="M141" s="202"/>
      <c r="N141" s="202"/>
      <c r="O141" s="202"/>
      <c r="P141" s="202"/>
      <c r="Q141" s="202"/>
      <c r="R141" s="202"/>
      <c r="S141" s="202"/>
      <c r="T141" s="202"/>
      <c r="U141" s="202"/>
      <c r="V141" s="202"/>
      <c r="X141" s="202"/>
      <c r="Z141" s="202"/>
      <c r="AA141" s="202"/>
      <c r="AB141" s="202"/>
      <c r="AC141" s="202"/>
      <c r="AD141" s="225"/>
      <c r="AG141" s="225"/>
      <c r="AJ141" s="225"/>
      <c r="AL141" s="202"/>
      <c r="AM141" s="202"/>
      <c r="AT141" s="202"/>
      <c r="AU141" s="202"/>
      <c r="AV141" s="202"/>
      <c r="AW141" s="202"/>
      <c r="AX141" s="248"/>
    </row>
    <row r="142" spans="2:50" x14ac:dyDescent="0.25">
      <c r="B142" s="202"/>
      <c r="C142" s="202"/>
      <c r="D142" s="202"/>
      <c r="E142" s="202"/>
      <c r="F142" s="202"/>
      <c r="G142" s="202"/>
      <c r="H142" s="202"/>
      <c r="I142" s="202"/>
      <c r="J142" s="202"/>
      <c r="K142" s="202"/>
      <c r="L142" s="202"/>
      <c r="M142" s="202"/>
      <c r="N142" s="202"/>
      <c r="O142" s="202"/>
      <c r="P142" s="202"/>
      <c r="Q142" s="202"/>
      <c r="R142" s="202"/>
      <c r="S142" s="202"/>
      <c r="T142" s="202"/>
      <c r="U142" s="202"/>
      <c r="V142" s="202"/>
      <c r="X142" s="202"/>
      <c r="Z142" s="202"/>
      <c r="AA142" s="202"/>
      <c r="AB142" s="202"/>
      <c r="AC142" s="202"/>
      <c r="AD142" s="225"/>
      <c r="AG142" s="225"/>
      <c r="AJ142" s="225"/>
      <c r="AL142" s="202"/>
      <c r="AM142" s="202"/>
      <c r="AT142" s="202"/>
      <c r="AU142" s="202"/>
      <c r="AV142" s="202"/>
      <c r="AW142" s="202"/>
      <c r="AX142" s="248"/>
    </row>
    <row r="143" spans="2:50" x14ac:dyDescent="0.25">
      <c r="B143" s="202"/>
      <c r="C143" s="202"/>
      <c r="D143" s="202"/>
      <c r="E143" s="202"/>
      <c r="F143" s="202"/>
      <c r="G143" s="202"/>
      <c r="H143" s="202"/>
      <c r="I143" s="202"/>
      <c r="J143" s="202"/>
      <c r="K143" s="202"/>
      <c r="L143" s="202"/>
      <c r="M143" s="202"/>
      <c r="N143" s="202"/>
      <c r="O143" s="202"/>
      <c r="P143" s="202"/>
      <c r="Q143" s="202"/>
      <c r="R143" s="202"/>
      <c r="S143" s="202"/>
      <c r="T143" s="202"/>
      <c r="U143" s="202"/>
      <c r="V143" s="202"/>
      <c r="X143" s="202"/>
      <c r="Z143" s="202"/>
      <c r="AA143" s="202"/>
      <c r="AB143" s="202"/>
      <c r="AC143" s="202"/>
      <c r="AD143" s="225"/>
      <c r="AG143" s="225"/>
      <c r="AJ143" s="225"/>
      <c r="AL143" s="202"/>
      <c r="AM143" s="202"/>
      <c r="AT143" s="202"/>
      <c r="AU143" s="202"/>
      <c r="AV143" s="202"/>
      <c r="AW143" s="202"/>
      <c r="AX143" s="248"/>
    </row>
    <row r="144" spans="2:50" x14ac:dyDescent="0.25">
      <c r="B144" s="202"/>
      <c r="C144" s="202"/>
      <c r="D144" s="202"/>
      <c r="E144" s="202"/>
      <c r="F144" s="202"/>
      <c r="G144" s="202"/>
      <c r="H144" s="202"/>
      <c r="I144" s="202"/>
      <c r="J144" s="202"/>
      <c r="K144" s="202"/>
      <c r="L144" s="202"/>
      <c r="M144" s="202"/>
      <c r="N144" s="202"/>
      <c r="O144" s="202"/>
      <c r="P144" s="202"/>
      <c r="Q144" s="202"/>
      <c r="R144" s="202"/>
      <c r="S144" s="202"/>
      <c r="T144" s="202"/>
      <c r="U144" s="202"/>
      <c r="V144" s="202"/>
      <c r="X144" s="202"/>
      <c r="Z144" s="202"/>
      <c r="AA144" s="202"/>
      <c r="AB144" s="202"/>
      <c r="AC144" s="202"/>
      <c r="AD144" s="225"/>
      <c r="AG144" s="225"/>
      <c r="AJ144" s="225"/>
      <c r="AL144" s="202"/>
      <c r="AM144" s="202"/>
      <c r="AT144" s="202"/>
      <c r="AU144" s="202"/>
      <c r="AV144" s="202"/>
      <c r="AW144" s="202"/>
      <c r="AX144" s="248"/>
    </row>
    <row r="145" spans="2:50" x14ac:dyDescent="0.25">
      <c r="B145" s="202"/>
      <c r="C145" s="202"/>
      <c r="D145" s="202"/>
      <c r="E145" s="202"/>
      <c r="F145" s="202"/>
      <c r="G145" s="202"/>
      <c r="H145" s="202"/>
      <c r="I145" s="202"/>
      <c r="J145" s="202"/>
      <c r="K145" s="202"/>
      <c r="L145" s="202"/>
      <c r="M145" s="202"/>
      <c r="N145" s="202"/>
      <c r="O145" s="202"/>
      <c r="P145" s="202"/>
      <c r="Q145" s="202"/>
      <c r="R145" s="202"/>
      <c r="S145" s="202"/>
      <c r="T145" s="202"/>
      <c r="U145" s="202"/>
      <c r="V145" s="202"/>
      <c r="X145" s="202"/>
      <c r="Z145" s="202"/>
      <c r="AA145" s="202"/>
      <c r="AB145" s="202"/>
      <c r="AC145" s="202"/>
      <c r="AD145" s="225"/>
      <c r="AG145" s="225"/>
      <c r="AJ145" s="225"/>
      <c r="AL145" s="202"/>
      <c r="AM145" s="202"/>
      <c r="AT145" s="202"/>
      <c r="AU145" s="202"/>
      <c r="AV145" s="202"/>
      <c r="AW145" s="202"/>
      <c r="AX145" s="248"/>
    </row>
    <row r="146" spans="2:50" x14ac:dyDescent="0.25">
      <c r="B146" s="202"/>
      <c r="C146" s="202"/>
      <c r="D146" s="202"/>
      <c r="E146" s="202"/>
      <c r="F146" s="202"/>
      <c r="G146" s="202"/>
      <c r="H146" s="202"/>
      <c r="I146" s="202"/>
      <c r="J146" s="202"/>
      <c r="K146" s="202"/>
      <c r="L146" s="202"/>
      <c r="M146" s="202"/>
      <c r="N146" s="202"/>
      <c r="O146" s="202"/>
      <c r="P146" s="202"/>
      <c r="Q146" s="202"/>
      <c r="R146" s="202"/>
      <c r="S146" s="202"/>
      <c r="T146" s="202"/>
      <c r="U146" s="202"/>
      <c r="V146" s="202"/>
      <c r="X146" s="202"/>
      <c r="Z146" s="202"/>
      <c r="AA146" s="202"/>
      <c r="AB146" s="202"/>
      <c r="AC146" s="202"/>
      <c r="AD146" s="225"/>
      <c r="AG146" s="225"/>
      <c r="AJ146" s="225"/>
      <c r="AL146" s="202"/>
      <c r="AM146" s="202"/>
      <c r="AT146" s="202"/>
      <c r="AU146" s="202"/>
      <c r="AV146" s="202"/>
      <c r="AW146" s="202"/>
      <c r="AX146" s="248"/>
    </row>
    <row r="147" spans="2:50" x14ac:dyDescent="0.25">
      <c r="B147" s="202"/>
      <c r="C147" s="202"/>
      <c r="D147" s="202"/>
      <c r="E147" s="202"/>
      <c r="F147" s="202"/>
      <c r="G147" s="202"/>
      <c r="H147" s="202"/>
      <c r="I147" s="202"/>
      <c r="J147" s="202"/>
      <c r="K147" s="202"/>
      <c r="L147" s="202"/>
      <c r="M147" s="202"/>
      <c r="N147" s="202"/>
      <c r="O147" s="202"/>
      <c r="P147" s="202"/>
      <c r="Q147" s="202"/>
      <c r="R147" s="202"/>
      <c r="S147" s="202"/>
      <c r="T147" s="202"/>
      <c r="U147" s="202"/>
      <c r="V147" s="202"/>
      <c r="X147" s="202"/>
      <c r="Z147" s="202"/>
      <c r="AA147" s="202"/>
      <c r="AB147" s="202"/>
      <c r="AC147" s="202"/>
      <c r="AD147" s="225"/>
      <c r="AG147" s="225"/>
      <c r="AJ147" s="225"/>
      <c r="AL147" s="202"/>
      <c r="AM147" s="202"/>
      <c r="AT147" s="202"/>
      <c r="AU147" s="202"/>
      <c r="AV147" s="202"/>
      <c r="AW147" s="202"/>
      <c r="AX147" s="248"/>
    </row>
    <row r="148" spans="2:50" x14ac:dyDescent="0.25">
      <c r="B148" s="202"/>
      <c r="C148" s="202"/>
      <c r="D148" s="202"/>
      <c r="E148" s="202"/>
      <c r="F148" s="202"/>
      <c r="G148" s="202"/>
      <c r="H148" s="202"/>
      <c r="I148" s="202"/>
      <c r="J148" s="202"/>
      <c r="K148" s="202"/>
      <c r="L148" s="202"/>
      <c r="M148" s="202"/>
      <c r="N148" s="202"/>
      <c r="O148" s="202"/>
      <c r="P148" s="202"/>
      <c r="Q148" s="202"/>
      <c r="R148" s="202"/>
      <c r="S148" s="202"/>
      <c r="T148" s="202"/>
      <c r="U148" s="202"/>
      <c r="V148" s="202"/>
      <c r="X148" s="202"/>
      <c r="Z148" s="202"/>
      <c r="AA148" s="202"/>
      <c r="AB148" s="202"/>
      <c r="AC148" s="202"/>
      <c r="AD148" s="225"/>
      <c r="AG148" s="225"/>
      <c r="AJ148" s="225"/>
      <c r="AL148" s="202"/>
      <c r="AM148" s="202"/>
      <c r="AT148" s="202"/>
      <c r="AU148" s="202"/>
      <c r="AV148" s="202"/>
      <c r="AW148" s="202"/>
      <c r="AX148" s="248"/>
    </row>
  </sheetData>
  <autoFilter ref="A4:AY99"/>
  <sortState ref="A5:AX99">
    <sortCondition descending="1" ref="AV5:AV99"/>
  </sortState>
  <mergeCells count="6">
    <mergeCell ref="D1:AU1"/>
    <mergeCell ref="D2:AU2"/>
    <mergeCell ref="D3:R3"/>
    <mergeCell ref="S3:AC3"/>
    <mergeCell ref="AD3:AM3"/>
    <mergeCell ref="AN3:AS3"/>
  </mergeCells>
  <conditionalFormatting sqref="Q98 D98:L98 S98:AC98 D5:AS5 AJ90:AK90 AJ98:AK98 AG90:AH90 AF6:AF96 AE98:AH98 AG6:AK89 AG91:AK97 AL6:AS98 D6:AE31 D32:F33 H32:AE33 D34:AE81 I99 L99 D83:AE97 D82:AD82">
    <cfRule type="cellIs" dxfId="15" priority="16" operator="equal">
      <formula>0</formula>
    </cfRule>
  </conditionalFormatting>
  <conditionalFormatting sqref="M98:O98">
    <cfRule type="cellIs" dxfId="14" priority="15" operator="equal">
      <formula>0</formula>
    </cfRule>
  </conditionalFormatting>
  <conditionalFormatting sqref="P98">
    <cfRule type="cellIs" dxfId="13" priority="14" operator="equal">
      <formula>0</formula>
    </cfRule>
  </conditionalFormatting>
  <conditionalFormatting sqref="R98">
    <cfRule type="cellIs" dxfId="12" priority="13" operator="equal">
      <formula>0</formula>
    </cfRule>
  </conditionalFormatting>
  <conditionalFormatting sqref="AD98">
    <cfRule type="cellIs" dxfId="11" priority="12" operator="equal">
      <formula>0</formula>
    </cfRule>
  </conditionalFormatting>
  <conditionalFormatting sqref="AI90">
    <cfRule type="cellIs" dxfId="10" priority="11" operator="equal">
      <formula>0</formula>
    </cfRule>
  </conditionalFormatting>
  <conditionalFormatting sqref="AI98">
    <cfRule type="cellIs" dxfId="9" priority="10" operator="equal">
      <formula>0</formula>
    </cfRule>
  </conditionalFormatting>
  <conditionalFormatting sqref="AF97">
    <cfRule type="cellIs" dxfId="8" priority="9" operator="equal">
      <formula>0</formula>
    </cfRule>
  </conditionalFormatting>
  <conditionalFormatting sqref="AN5:AN98">
    <cfRule type="cellIs" dxfId="7" priority="8" operator="equal">
      <formula>1</formula>
    </cfRule>
  </conditionalFormatting>
  <conditionalFormatting sqref="AS5:AS98">
    <cfRule type="cellIs" dxfId="6" priority="7" operator="equal">
      <formula>1</formula>
    </cfRule>
  </conditionalFormatting>
  <conditionalFormatting sqref="D99:E99 H99 M99:AS99 J99:K99">
    <cfRule type="cellIs" dxfId="5" priority="6" operator="equal">
      <formula>0</formula>
    </cfRule>
  </conditionalFormatting>
  <conditionalFormatting sqref="AN99">
    <cfRule type="cellIs" dxfId="4" priority="5" operator="equal">
      <formula>1</formula>
    </cfRule>
  </conditionalFormatting>
  <conditionalFormatting sqref="AS99">
    <cfRule type="cellIs" dxfId="3" priority="4" operator="equal">
      <formula>1</formula>
    </cfRule>
  </conditionalFormatting>
  <conditionalFormatting sqref="F99">
    <cfRule type="cellIs" dxfId="2" priority="3" operator="equal">
      <formula>0</formula>
    </cfRule>
  </conditionalFormatting>
  <conditionalFormatting sqref="G32:G33">
    <cfRule type="cellIs" dxfId="1" priority="2" operator="equal">
      <formula>0</formula>
    </cfRule>
  </conditionalFormatting>
  <conditionalFormatting sqref="G99">
    <cfRule type="cellIs" dxfId="0" priority="1" operator="equal">
      <formula>0</formula>
    </cfRule>
  </conditionalFormatting>
  <pageMargins left="0.23622047244094491" right="0.23622047244094491" top="0.15748031496062992" bottom="0.15748031496062992" header="0.31496062992125984" footer="0.31496062992125984"/>
  <pageSetup paperSize="8" scale="50" fitToWidth="2" orientation="landscape" copies="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rgb="FF92D050"/>
    <pageSetUpPr fitToPage="1"/>
  </sheetPr>
  <dimension ref="A1:BF111"/>
  <sheetViews>
    <sheetView view="pageBreakPreview" zoomScale="55" zoomScaleNormal="90" zoomScaleSheetLayoutView="55" zoomScalePageLayoutView="55" workbookViewId="0">
      <pane xSplit="2" ySplit="4" topLeftCell="H5" activePane="bottomRight" state="frozen"/>
      <selection pane="topRight" activeCell="C1" sqref="C1"/>
      <selection pane="bottomLeft" activeCell="A5" sqref="A5"/>
      <selection pane="bottomRight" activeCell="AU5" sqref="AU5:AU73"/>
    </sheetView>
  </sheetViews>
  <sheetFormatPr defaultRowHeight="16.5" x14ac:dyDescent="0.3"/>
  <cols>
    <col min="1" max="1" width="4.85546875" style="31" customWidth="1"/>
    <col min="2" max="2" width="19" style="32" customWidth="1"/>
    <col min="3" max="3" width="9.85546875" style="1" customWidth="1"/>
    <col min="4" max="4" width="10.7109375" style="1" customWidth="1"/>
    <col min="5" max="5" width="5.140625" style="45" customWidth="1"/>
    <col min="6" max="6" width="9.85546875" style="1" customWidth="1"/>
    <col min="7" max="7" width="9" style="1" customWidth="1"/>
    <col min="8" max="8" width="4.85546875" style="48" customWidth="1"/>
    <col min="9" max="9" width="9.5703125" style="1" customWidth="1"/>
    <col min="10" max="10" width="8.85546875" style="1" customWidth="1"/>
    <col min="11" max="11" width="4.7109375" style="49" customWidth="1"/>
    <col min="12" max="12" width="9.85546875" style="1" customWidth="1"/>
    <col min="13" max="13" width="11" style="1" customWidth="1"/>
    <col min="14" max="14" width="5" style="48" customWidth="1"/>
    <col min="15" max="15" width="8.140625" style="1" customWidth="1"/>
    <col min="16" max="16" width="5" style="49" customWidth="1"/>
    <col min="17" max="17" width="12.28515625" style="1" customWidth="1"/>
    <col min="18" max="18" width="11.140625" style="125" customWidth="1"/>
    <col min="19" max="21" width="11.140625" style="125" hidden="1" customWidth="1"/>
    <col min="22" max="22" width="11.85546875" style="125" customWidth="1"/>
    <col min="23" max="23" width="5" style="49" customWidth="1"/>
    <col min="24" max="24" width="9.140625" style="48" customWidth="1"/>
    <col min="25" max="25" width="12.7109375" style="1" customWidth="1"/>
    <col min="26" max="26" width="4.7109375" style="49" customWidth="1"/>
    <col min="27" max="27" width="13" style="74" customWidth="1"/>
    <col min="28" max="28" width="4.5703125" style="49" customWidth="1"/>
    <col min="29" max="29" width="10.85546875" style="31" customWidth="1"/>
    <col min="30" max="30" width="7.85546875" style="49" customWidth="1"/>
    <col min="31" max="31" width="10.28515625" style="31" customWidth="1"/>
    <col min="32" max="32" width="4.85546875" style="49" customWidth="1"/>
    <col min="33" max="33" width="13.140625" style="1" customWidth="1"/>
    <col min="34" max="34" width="4.28515625" style="49" customWidth="1"/>
    <col min="35" max="35" width="10.28515625" style="49" customWidth="1"/>
    <col min="36" max="37" width="10.7109375" style="31" customWidth="1"/>
    <col min="38" max="38" width="5" style="49" customWidth="1"/>
    <col min="39" max="39" width="10.28515625" style="31" customWidth="1"/>
    <col min="40" max="40" width="10.85546875" style="31" customWidth="1"/>
    <col min="41" max="41" width="5" style="49" customWidth="1"/>
    <col min="42" max="42" width="11" style="31" customWidth="1"/>
    <col min="43" max="43" width="10.85546875" style="31" customWidth="1"/>
    <col min="44" max="44" width="5" style="49" customWidth="1"/>
    <col min="45" max="45" width="9.7109375" style="49" customWidth="1"/>
    <col min="46" max="46" width="11" style="31" customWidth="1"/>
    <col min="47" max="47" width="13.5703125" style="31" customWidth="1"/>
    <col min="48" max="48" width="14.28515625" style="49" customWidth="1"/>
    <col min="49" max="49" width="9.7109375" style="49" customWidth="1"/>
    <col min="50" max="50" width="13.5703125" style="49" customWidth="1"/>
    <col min="51" max="51" width="18.85546875" style="49" customWidth="1"/>
    <col min="52" max="52" width="23.5703125" style="92" customWidth="1"/>
    <col min="53" max="53" width="15" style="32" customWidth="1"/>
    <col min="54" max="16384" width="9.140625" style="31"/>
  </cols>
  <sheetData>
    <row r="1" spans="1:58" s="69" customFormat="1" ht="29.25" customHeight="1" x14ac:dyDescent="0.25">
      <c r="A1" s="116"/>
      <c r="B1" s="33"/>
      <c r="C1" s="295" t="s">
        <v>225</v>
      </c>
      <c r="D1" s="296"/>
      <c r="E1" s="296"/>
      <c r="F1" s="296"/>
      <c r="G1" s="296"/>
      <c r="H1" s="296"/>
      <c r="I1" s="296"/>
      <c r="J1" s="296"/>
      <c r="K1" s="296"/>
      <c r="L1" s="296"/>
      <c r="M1" s="296"/>
      <c r="N1" s="296"/>
      <c r="O1" s="296"/>
      <c r="P1" s="296"/>
      <c r="Q1" s="296"/>
      <c r="R1" s="296"/>
      <c r="S1" s="296"/>
      <c r="T1" s="296"/>
      <c r="U1" s="296"/>
      <c r="V1" s="296"/>
      <c r="W1" s="296"/>
      <c r="X1" s="296"/>
      <c r="Y1" s="296"/>
      <c r="Z1" s="296"/>
      <c r="AA1" s="296"/>
      <c r="AB1" s="296"/>
      <c r="AC1" s="296"/>
      <c r="AD1" s="296"/>
      <c r="AE1" s="296"/>
      <c r="AF1" s="296"/>
      <c r="AG1" s="296"/>
      <c r="AH1" s="296"/>
      <c r="AI1" s="296"/>
      <c r="AJ1" s="296"/>
      <c r="AK1" s="296"/>
      <c r="AL1" s="296"/>
      <c r="AM1" s="296"/>
      <c r="AN1" s="296"/>
      <c r="AO1" s="296"/>
      <c r="AP1" s="296"/>
      <c r="AQ1" s="296"/>
      <c r="AR1" s="296"/>
      <c r="AS1" s="296"/>
      <c r="AT1" s="296"/>
      <c r="AU1" s="296"/>
      <c r="AV1" s="296"/>
      <c r="AW1" s="296"/>
      <c r="AX1" s="296"/>
      <c r="AY1" s="117"/>
      <c r="AZ1" s="84"/>
    </row>
    <row r="2" spans="1:58" s="69" customFormat="1" ht="21.75" customHeight="1" x14ac:dyDescent="0.25">
      <c r="A2" s="118"/>
      <c r="B2" s="34"/>
      <c r="C2" s="297" t="s">
        <v>224</v>
      </c>
      <c r="D2" s="298"/>
      <c r="E2" s="298"/>
      <c r="F2" s="298"/>
      <c r="G2" s="298"/>
      <c r="H2" s="298"/>
      <c r="I2" s="298"/>
      <c r="J2" s="298"/>
      <c r="K2" s="298"/>
      <c r="L2" s="298"/>
      <c r="M2" s="298"/>
      <c r="N2" s="298"/>
      <c r="O2" s="298"/>
      <c r="P2" s="298"/>
      <c r="Q2" s="298"/>
      <c r="R2" s="298"/>
      <c r="S2" s="298"/>
      <c r="T2" s="298"/>
      <c r="U2" s="298"/>
      <c r="V2" s="298"/>
      <c r="W2" s="298"/>
      <c r="X2" s="298"/>
      <c r="Y2" s="298"/>
      <c r="Z2" s="298"/>
      <c r="AA2" s="298"/>
      <c r="AB2" s="298"/>
      <c r="AC2" s="298"/>
      <c r="AD2" s="298"/>
      <c r="AE2" s="298"/>
      <c r="AF2" s="298"/>
      <c r="AG2" s="298"/>
      <c r="AH2" s="298"/>
      <c r="AI2" s="298"/>
      <c r="AJ2" s="298"/>
      <c r="AK2" s="298"/>
      <c r="AL2" s="298"/>
      <c r="AM2" s="298"/>
      <c r="AN2" s="298"/>
      <c r="AO2" s="298"/>
      <c r="AP2" s="298"/>
      <c r="AQ2" s="298"/>
      <c r="AR2" s="298"/>
      <c r="AS2" s="298"/>
      <c r="AT2" s="298"/>
      <c r="AU2" s="298"/>
      <c r="AV2" s="298"/>
      <c r="AW2" s="298"/>
      <c r="AX2" s="298"/>
      <c r="AY2" s="119"/>
      <c r="AZ2" s="85"/>
    </row>
    <row r="3" spans="1:58" s="68" customFormat="1" ht="54" customHeight="1" x14ac:dyDescent="0.25">
      <c r="A3" s="65"/>
      <c r="B3" s="80"/>
      <c r="C3" s="299" t="s">
        <v>114</v>
      </c>
      <c r="D3" s="300"/>
      <c r="E3" s="300"/>
      <c r="F3" s="300"/>
      <c r="G3" s="300"/>
      <c r="H3" s="300"/>
      <c r="I3" s="300"/>
      <c r="J3" s="300"/>
      <c r="K3" s="300"/>
      <c r="L3" s="300"/>
      <c r="M3" s="300"/>
      <c r="N3" s="300"/>
      <c r="O3" s="300"/>
      <c r="P3" s="300"/>
      <c r="Q3" s="300"/>
      <c r="R3" s="300"/>
      <c r="S3" s="300"/>
      <c r="T3" s="300"/>
      <c r="U3" s="300"/>
      <c r="V3" s="300"/>
      <c r="W3" s="300"/>
      <c r="X3" s="301"/>
      <c r="Y3" s="302" t="s">
        <v>124</v>
      </c>
      <c r="Z3" s="303"/>
      <c r="AA3" s="303"/>
      <c r="AB3" s="303"/>
      <c r="AC3" s="303"/>
      <c r="AD3" s="303"/>
      <c r="AE3" s="303"/>
      <c r="AF3" s="303"/>
      <c r="AG3" s="303"/>
      <c r="AH3" s="303"/>
      <c r="AI3" s="304"/>
      <c r="AJ3" s="305" t="s">
        <v>115</v>
      </c>
      <c r="AK3" s="306"/>
      <c r="AL3" s="306"/>
      <c r="AM3" s="306"/>
      <c r="AN3" s="306"/>
      <c r="AO3" s="306"/>
      <c r="AP3" s="306"/>
      <c r="AQ3" s="306"/>
      <c r="AR3" s="306"/>
      <c r="AS3" s="307"/>
      <c r="AT3" s="308" t="s">
        <v>219</v>
      </c>
      <c r="AU3" s="309"/>
      <c r="AV3" s="310"/>
      <c r="AW3" s="121"/>
      <c r="AX3" s="66"/>
      <c r="AY3" s="67"/>
      <c r="AZ3" s="86"/>
      <c r="BA3" s="93"/>
    </row>
    <row r="4" spans="1:58" s="4" customFormat="1" ht="138" customHeight="1" x14ac:dyDescent="0.3">
      <c r="A4" s="56"/>
      <c r="B4" s="57"/>
      <c r="C4" s="58" t="s">
        <v>119</v>
      </c>
      <c r="D4" s="59" t="s">
        <v>108</v>
      </c>
      <c r="E4" s="60" t="s">
        <v>6</v>
      </c>
      <c r="F4" s="59" t="s">
        <v>120</v>
      </c>
      <c r="G4" s="59" t="s">
        <v>107</v>
      </c>
      <c r="H4" s="60" t="s">
        <v>6</v>
      </c>
      <c r="I4" s="59" t="s">
        <v>121</v>
      </c>
      <c r="J4" s="59" t="s">
        <v>5</v>
      </c>
      <c r="K4" s="60" t="s">
        <v>6</v>
      </c>
      <c r="L4" s="59" t="s">
        <v>9</v>
      </c>
      <c r="M4" s="59" t="s">
        <v>0</v>
      </c>
      <c r="N4" s="60" t="s">
        <v>4</v>
      </c>
      <c r="O4" s="59" t="s">
        <v>1</v>
      </c>
      <c r="P4" s="60" t="s">
        <v>6</v>
      </c>
      <c r="Q4" s="59" t="s">
        <v>10</v>
      </c>
      <c r="R4" s="127" t="s">
        <v>229</v>
      </c>
      <c r="S4" s="127" t="s">
        <v>226</v>
      </c>
      <c r="T4" s="127" t="s">
        <v>227</v>
      </c>
      <c r="U4" s="127" t="s">
        <v>228</v>
      </c>
      <c r="V4" s="127" t="s">
        <v>223</v>
      </c>
      <c r="W4" s="60" t="s">
        <v>4</v>
      </c>
      <c r="X4" s="37" t="s">
        <v>113</v>
      </c>
      <c r="Y4" s="61" t="s">
        <v>3</v>
      </c>
      <c r="Z4" s="62" t="s">
        <v>4</v>
      </c>
      <c r="AA4" s="71" t="s">
        <v>2</v>
      </c>
      <c r="AB4" s="62" t="s">
        <v>4</v>
      </c>
      <c r="AC4" s="61" t="s">
        <v>7</v>
      </c>
      <c r="AD4" s="62" t="s">
        <v>6</v>
      </c>
      <c r="AE4" s="61" t="s">
        <v>106</v>
      </c>
      <c r="AF4" s="62" t="s">
        <v>6</v>
      </c>
      <c r="AG4" s="61" t="s">
        <v>118</v>
      </c>
      <c r="AH4" s="62" t="s">
        <v>6</v>
      </c>
      <c r="AI4" s="38" t="s">
        <v>112</v>
      </c>
      <c r="AJ4" s="63" t="s">
        <v>8</v>
      </c>
      <c r="AK4" s="63" t="s">
        <v>103</v>
      </c>
      <c r="AL4" s="64" t="s">
        <v>6</v>
      </c>
      <c r="AM4" s="63" t="s">
        <v>11</v>
      </c>
      <c r="AN4" s="63" t="s">
        <v>104</v>
      </c>
      <c r="AO4" s="64" t="s">
        <v>6</v>
      </c>
      <c r="AP4" s="63" t="s">
        <v>117</v>
      </c>
      <c r="AQ4" s="63" t="s">
        <v>105</v>
      </c>
      <c r="AR4" s="64" t="s">
        <v>6</v>
      </c>
      <c r="AS4" s="39" t="s">
        <v>111</v>
      </c>
      <c r="AT4" s="126" t="s">
        <v>220</v>
      </c>
      <c r="AU4" s="126" t="s">
        <v>221</v>
      </c>
      <c r="AV4" s="126" t="s">
        <v>222</v>
      </c>
      <c r="AW4" s="39" t="s">
        <v>111</v>
      </c>
      <c r="AX4" s="70" t="s">
        <v>109</v>
      </c>
      <c r="AY4" s="70" t="s">
        <v>110</v>
      </c>
      <c r="AZ4" s="87"/>
      <c r="BA4" s="94"/>
    </row>
    <row r="5" spans="1:58" s="18" customFormat="1" x14ac:dyDescent="0.2">
      <c r="A5" s="35">
        <v>1</v>
      </c>
      <c r="B5" s="81" t="s">
        <v>12</v>
      </c>
      <c r="C5" s="129">
        <v>63</v>
      </c>
      <c r="D5" s="132">
        <v>72</v>
      </c>
      <c r="E5" s="99">
        <f>IF(OR(0.25&gt;=(C5-D5)/C5),(-0.25&lt;=(C5-D5)/C5)*1,0)</f>
        <v>1</v>
      </c>
      <c r="F5" s="129">
        <v>1505</v>
      </c>
      <c r="G5" s="132">
        <v>1506</v>
      </c>
      <c r="H5" s="100">
        <f>IF(OR(0.04&gt;=(F5-G5)/F5),(-0.04&lt;=(F5-G5)/F5)*1,0)</f>
        <v>1</v>
      </c>
      <c r="I5" s="129">
        <v>49</v>
      </c>
      <c r="J5" s="132">
        <v>49</v>
      </c>
      <c r="K5" s="101">
        <f>IF(I5=J5,1,0)</f>
        <v>1</v>
      </c>
      <c r="L5" s="132">
        <v>2250</v>
      </c>
      <c r="M5" s="132">
        <v>98</v>
      </c>
      <c r="N5" s="103">
        <f>IF(M5&gt;=95,2,IF(M5&gt;=85,1,0))</f>
        <v>2</v>
      </c>
      <c r="O5" s="132">
        <v>1299</v>
      </c>
      <c r="P5" s="103">
        <f>IF(O5&gt;=200,1,0)</f>
        <v>1</v>
      </c>
      <c r="Q5" s="130">
        <v>1612.08</v>
      </c>
      <c r="R5" s="136">
        <v>1893</v>
      </c>
      <c r="S5" s="132">
        <v>1890</v>
      </c>
      <c r="T5" s="132">
        <v>1890</v>
      </c>
      <c r="U5" s="132">
        <v>1890</v>
      </c>
      <c r="V5" s="128">
        <f>R5*100/Q5</f>
        <v>117.42593419681405</v>
      </c>
      <c r="W5" s="103">
        <f>IF((R5/Q5)&gt;=0.95,2,IF((R5/Q5)&gt;=0.9,1,0))</f>
        <v>2</v>
      </c>
      <c r="X5" s="104">
        <f>E5+H5+K5+N5+P5+W5</f>
        <v>8</v>
      </c>
      <c r="Y5" s="132">
        <v>99</v>
      </c>
      <c r="Z5" s="105">
        <f>IF(Y5&gt;=95,2,IF(Y5&gt;=85,1,0))</f>
        <v>2</v>
      </c>
      <c r="AA5" s="132">
        <v>100</v>
      </c>
      <c r="AB5" s="106">
        <f>IF(AA5&gt;=90,2,IF(AA5&gt;=80,1,0))</f>
        <v>2</v>
      </c>
      <c r="AC5" s="132">
        <v>127765</v>
      </c>
      <c r="AD5" s="105">
        <f>IF((AC5/G5/13)&gt;2,1,0)</f>
        <v>1</v>
      </c>
      <c r="AE5" s="132">
        <v>34141</v>
      </c>
      <c r="AF5" s="107">
        <f>IF(AE5&gt;G5*3,1,0)</f>
        <v>1</v>
      </c>
      <c r="AG5" s="132">
        <v>99</v>
      </c>
      <c r="AH5" s="106">
        <f>IF(AG5&gt;=90,1,0)</f>
        <v>1</v>
      </c>
      <c r="AI5" s="108">
        <f>Z5+AB5+AD5+AF5+AH5</f>
        <v>7</v>
      </c>
      <c r="AJ5" s="132">
        <v>29918</v>
      </c>
      <c r="AK5" s="109">
        <f>AJ5/L5</f>
        <v>13.296888888888889</v>
      </c>
      <c r="AL5" s="110">
        <f>IF(AK5&gt;=7.5,1,0)</f>
        <v>1</v>
      </c>
      <c r="AM5" s="132">
        <v>27279</v>
      </c>
      <c r="AN5" s="98">
        <f>AM5/G5</f>
        <v>18.113545816733069</v>
      </c>
      <c r="AO5" s="111">
        <f>IF(AN5&gt;=7.5,1,0)</f>
        <v>1</v>
      </c>
      <c r="AP5" s="132">
        <v>5992</v>
      </c>
      <c r="AQ5" s="98">
        <f>AP5/D5</f>
        <v>83.222222222222229</v>
      </c>
      <c r="AR5" s="112">
        <f>IF(AQ5&gt;=29.9,1,0)</f>
        <v>1</v>
      </c>
      <c r="AS5" s="113">
        <f>AL5+AO5+AR5</f>
        <v>3</v>
      </c>
      <c r="AT5" s="102">
        <v>1</v>
      </c>
      <c r="AU5" s="98">
        <v>1</v>
      </c>
      <c r="AV5" s="98">
        <v>1</v>
      </c>
      <c r="AW5" s="113">
        <f>AT5+AU5+AV5</f>
        <v>3</v>
      </c>
      <c r="AX5" s="114">
        <f>X5+AI5+AS5+AW5</f>
        <v>21</v>
      </c>
      <c r="AY5" s="115">
        <f>AX5/21</f>
        <v>1</v>
      </c>
      <c r="AZ5" s="88" t="s">
        <v>12</v>
      </c>
      <c r="BA5" s="95" t="s">
        <v>125</v>
      </c>
      <c r="BB5" s="17"/>
      <c r="BC5" s="17"/>
      <c r="BD5" s="17"/>
      <c r="BE5" s="17"/>
      <c r="BF5" s="17"/>
    </row>
    <row r="6" spans="1:58" s="18" customFormat="1" x14ac:dyDescent="0.2">
      <c r="A6" s="36">
        <f t="shared" ref="A6:A37" si="0">A5+1</f>
        <v>2</v>
      </c>
      <c r="B6" s="82" t="s">
        <v>14</v>
      </c>
      <c r="C6" s="129">
        <v>65</v>
      </c>
      <c r="D6" s="132">
        <v>72</v>
      </c>
      <c r="E6" s="99">
        <f t="shared" ref="E6:E37" si="1">IF(OR(0.25&gt;=(C6-D6)/C6),(-0.25&lt;=(C6-D6)/C6)*1,0)</f>
        <v>1</v>
      </c>
      <c r="F6" s="129">
        <v>1243</v>
      </c>
      <c r="G6" s="132">
        <v>1242</v>
      </c>
      <c r="H6" s="100">
        <f t="shared" ref="H6:H37" si="2">IF(OR(0.04&gt;=(F6-G6)/F6),(-0.04&lt;=(F6-G6)/F6)*1,0)</f>
        <v>1</v>
      </c>
      <c r="I6" s="129">
        <v>42</v>
      </c>
      <c r="J6" s="132">
        <v>42</v>
      </c>
      <c r="K6" s="101">
        <f t="shared" ref="K6:K33" si="3">IF(I6=J6,1,0)</f>
        <v>1</v>
      </c>
      <c r="L6" s="132">
        <v>2253</v>
      </c>
      <c r="M6" s="132">
        <v>100</v>
      </c>
      <c r="N6" s="103">
        <f t="shared" ref="N6:N48" si="4">IF(M6&gt;=95,2,IF(M6&gt;=85,1,0))</f>
        <v>2</v>
      </c>
      <c r="O6" s="132">
        <v>650</v>
      </c>
      <c r="P6" s="103">
        <f t="shared" ref="P6:P28" si="5">IF(O6&gt;=200,1,0)</f>
        <v>1</v>
      </c>
      <c r="Q6" s="130">
        <v>1499</v>
      </c>
      <c r="R6" s="136">
        <v>1771</v>
      </c>
      <c r="S6" s="132">
        <v>1771</v>
      </c>
      <c r="T6" s="132">
        <v>1771</v>
      </c>
      <c r="U6" s="132">
        <v>1771</v>
      </c>
      <c r="V6" s="128">
        <f t="shared" ref="V6:V37" si="6">R6*100/Q6</f>
        <v>118.1454302868579</v>
      </c>
      <c r="W6" s="103">
        <f t="shared" ref="W6:W37" si="7">IF((R6/Q6)&gt;=0.95,2,IF((R6/Q6)&gt;=0.9,1,0))</f>
        <v>2</v>
      </c>
      <c r="X6" s="104">
        <f t="shared" ref="X6:X37" si="8">E6+H6+K6+N6+P6+W6</f>
        <v>8</v>
      </c>
      <c r="Y6" s="132">
        <v>99</v>
      </c>
      <c r="Z6" s="105">
        <f t="shared" ref="Z6:Z37" si="9">IF(Y6&gt;=95,2,IF(Y6&gt;=85,1,0))</f>
        <v>2</v>
      </c>
      <c r="AA6" s="132">
        <v>99</v>
      </c>
      <c r="AB6" s="106">
        <f t="shared" ref="AB6:AB37" si="10">IF(AA6&gt;=90,2,IF(AA6&gt;=80,1,0))</f>
        <v>2</v>
      </c>
      <c r="AC6" s="132">
        <v>113715</v>
      </c>
      <c r="AD6" s="105">
        <f t="shared" ref="AD6:AD37" si="11">IF((AC6/G6/13)&gt;2,1,0)</f>
        <v>1</v>
      </c>
      <c r="AE6" s="132">
        <v>34124</v>
      </c>
      <c r="AF6" s="107">
        <f t="shared" ref="AF6:AF37" si="12">IF(AE6&gt;G6*3,1,0)</f>
        <v>1</v>
      </c>
      <c r="AG6" s="132">
        <v>99</v>
      </c>
      <c r="AH6" s="106">
        <f t="shared" ref="AH6:AH37" si="13">IF(AG6&gt;=90,1,0)</f>
        <v>1</v>
      </c>
      <c r="AI6" s="108">
        <f t="shared" ref="AI6:AI37" si="14">Z6+AB6+AD6+AF6+AH6</f>
        <v>7</v>
      </c>
      <c r="AJ6" s="132">
        <v>37753</v>
      </c>
      <c r="AK6" s="109">
        <f t="shared" ref="AK6:AK48" si="15">AJ6/L6</f>
        <v>16.756768752774079</v>
      </c>
      <c r="AL6" s="110">
        <f t="shared" ref="AL6:AL37" si="16">IF(AK6&gt;=7.5,1,0)</f>
        <v>1</v>
      </c>
      <c r="AM6" s="132">
        <v>23112</v>
      </c>
      <c r="AN6" s="98">
        <f t="shared" ref="AN6:AN37" si="17">AM6/G6</f>
        <v>18.608695652173914</v>
      </c>
      <c r="AO6" s="111">
        <f t="shared" ref="AO6:AO37" si="18">IF(AN6&gt;=7.5,1,0)</f>
        <v>1</v>
      </c>
      <c r="AP6" s="132">
        <v>7987</v>
      </c>
      <c r="AQ6" s="98">
        <f t="shared" ref="AQ6:AQ37" si="19">AP6/D6</f>
        <v>110.93055555555556</v>
      </c>
      <c r="AR6" s="112">
        <f t="shared" ref="AR6:AR37" si="20">IF(AQ6&gt;=29.9,1,0)</f>
        <v>1</v>
      </c>
      <c r="AS6" s="113">
        <f t="shared" ref="AS6:AS37" si="21">AL6+AO6+AR6</f>
        <v>3</v>
      </c>
      <c r="AT6" s="102">
        <v>1</v>
      </c>
      <c r="AU6" s="137">
        <v>1</v>
      </c>
      <c r="AV6" s="98">
        <v>1</v>
      </c>
      <c r="AW6" s="113">
        <f t="shared" ref="AW6:AW37" si="22">AT6+AU6+AV6</f>
        <v>3</v>
      </c>
      <c r="AX6" s="114">
        <f t="shared" ref="AX6:AX37" si="23">X6+AI6+AS6+AW6</f>
        <v>21</v>
      </c>
      <c r="AY6" s="115">
        <f t="shared" ref="AY6:AY37" si="24">AX6/21</f>
        <v>1</v>
      </c>
      <c r="AZ6" s="89" t="s">
        <v>14</v>
      </c>
      <c r="BA6" s="96" t="s">
        <v>127</v>
      </c>
      <c r="BE6" s="17"/>
      <c r="BF6" s="17"/>
    </row>
    <row r="7" spans="1:58" s="17" customFormat="1" x14ac:dyDescent="0.2">
      <c r="A7" s="36">
        <f t="shared" si="0"/>
        <v>3</v>
      </c>
      <c r="B7" s="82" t="s">
        <v>17</v>
      </c>
      <c r="C7" s="129">
        <v>49</v>
      </c>
      <c r="D7" s="132">
        <v>52</v>
      </c>
      <c r="E7" s="99">
        <f t="shared" si="1"/>
        <v>1</v>
      </c>
      <c r="F7" s="129">
        <v>940</v>
      </c>
      <c r="G7" s="132">
        <v>935</v>
      </c>
      <c r="H7" s="100">
        <f t="shared" si="2"/>
        <v>1</v>
      </c>
      <c r="I7" s="129">
        <v>32</v>
      </c>
      <c r="J7" s="132">
        <v>32</v>
      </c>
      <c r="K7" s="101">
        <f t="shared" si="3"/>
        <v>1</v>
      </c>
      <c r="L7" s="132">
        <v>1205</v>
      </c>
      <c r="M7" s="132">
        <v>100</v>
      </c>
      <c r="N7" s="103">
        <f t="shared" si="4"/>
        <v>2</v>
      </c>
      <c r="O7" s="132">
        <v>345</v>
      </c>
      <c r="P7" s="103">
        <f t="shared" si="5"/>
        <v>1</v>
      </c>
      <c r="Q7" s="130">
        <v>1125</v>
      </c>
      <c r="R7" s="136">
        <v>1349</v>
      </c>
      <c r="S7" s="132">
        <v>1349</v>
      </c>
      <c r="T7" s="132">
        <v>1349</v>
      </c>
      <c r="U7" s="132">
        <v>1349</v>
      </c>
      <c r="V7" s="128">
        <f t="shared" si="6"/>
        <v>119.91111111111111</v>
      </c>
      <c r="W7" s="103">
        <f t="shared" si="7"/>
        <v>2</v>
      </c>
      <c r="X7" s="104">
        <f t="shared" si="8"/>
        <v>8</v>
      </c>
      <c r="Y7" s="132">
        <v>98</v>
      </c>
      <c r="Z7" s="105">
        <f t="shared" si="9"/>
        <v>2</v>
      </c>
      <c r="AA7" s="132">
        <v>98</v>
      </c>
      <c r="AB7" s="106">
        <f t="shared" si="10"/>
        <v>2</v>
      </c>
      <c r="AC7" s="132">
        <v>96863</v>
      </c>
      <c r="AD7" s="105">
        <f t="shared" si="11"/>
        <v>1</v>
      </c>
      <c r="AE7" s="132">
        <v>23111</v>
      </c>
      <c r="AF7" s="107">
        <f t="shared" si="12"/>
        <v>1</v>
      </c>
      <c r="AG7" s="132">
        <v>99</v>
      </c>
      <c r="AH7" s="106">
        <f t="shared" si="13"/>
        <v>1</v>
      </c>
      <c r="AI7" s="108">
        <f t="shared" si="14"/>
        <v>7</v>
      </c>
      <c r="AJ7" s="132">
        <v>31268</v>
      </c>
      <c r="AK7" s="109">
        <f t="shared" si="15"/>
        <v>25.948547717842324</v>
      </c>
      <c r="AL7" s="110">
        <f t="shared" si="16"/>
        <v>1</v>
      </c>
      <c r="AM7" s="132">
        <v>17098</v>
      </c>
      <c r="AN7" s="98">
        <f t="shared" si="17"/>
        <v>18.286631016042779</v>
      </c>
      <c r="AO7" s="111">
        <f t="shared" si="18"/>
        <v>1</v>
      </c>
      <c r="AP7" s="132">
        <v>4591</v>
      </c>
      <c r="AQ7" s="98">
        <f t="shared" si="19"/>
        <v>88.288461538461533</v>
      </c>
      <c r="AR7" s="112">
        <f t="shared" si="20"/>
        <v>1</v>
      </c>
      <c r="AS7" s="113">
        <f t="shared" si="21"/>
        <v>3</v>
      </c>
      <c r="AT7" s="102">
        <v>1</v>
      </c>
      <c r="AU7" s="137">
        <v>1</v>
      </c>
      <c r="AV7" s="98">
        <v>1</v>
      </c>
      <c r="AW7" s="113">
        <f t="shared" si="22"/>
        <v>3</v>
      </c>
      <c r="AX7" s="114">
        <f t="shared" si="23"/>
        <v>21</v>
      </c>
      <c r="AY7" s="115">
        <f t="shared" si="24"/>
        <v>1</v>
      </c>
      <c r="AZ7" s="89" t="s">
        <v>17</v>
      </c>
      <c r="BA7" s="95" t="s">
        <v>130</v>
      </c>
      <c r="BE7" s="18"/>
      <c r="BF7" s="18"/>
    </row>
    <row r="8" spans="1:58" s="18" customFormat="1" ht="16.5" customHeight="1" x14ac:dyDescent="0.2">
      <c r="A8" s="36">
        <f t="shared" si="0"/>
        <v>4</v>
      </c>
      <c r="B8" s="82" t="s">
        <v>18</v>
      </c>
      <c r="C8" s="129">
        <v>50</v>
      </c>
      <c r="D8" s="132">
        <v>62</v>
      </c>
      <c r="E8" s="99">
        <f t="shared" si="1"/>
        <v>1</v>
      </c>
      <c r="F8" s="129">
        <v>1212</v>
      </c>
      <c r="G8" s="132">
        <v>1198</v>
      </c>
      <c r="H8" s="100">
        <f t="shared" si="2"/>
        <v>1</v>
      </c>
      <c r="I8" s="129">
        <v>41</v>
      </c>
      <c r="J8" s="132">
        <v>41</v>
      </c>
      <c r="K8" s="101">
        <f t="shared" si="3"/>
        <v>1</v>
      </c>
      <c r="L8" s="132">
        <v>1576</v>
      </c>
      <c r="M8" s="132">
        <v>98</v>
      </c>
      <c r="N8" s="103">
        <f t="shared" si="4"/>
        <v>2</v>
      </c>
      <c r="O8" s="132">
        <v>379</v>
      </c>
      <c r="P8" s="103">
        <f t="shared" si="5"/>
        <v>1</v>
      </c>
      <c r="Q8" s="130">
        <v>1355</v>
      </c>
      <c r="R8" s="136">
        <v>1625</v>
      </c>
      <c r="S8" s="132">
        <v>1625</v>
      </c>
      <c r="T8" s="132">
        <v>1625</v>
      </c>
      <c r="U8" s="132">
        <v>1625</v>
      </c>
      <c r="V8" s="128">
        <f t="shared" si="6"/>
        <v>119.92619926199262</v>
      </c>
      <c r="W8" s="103">
        <f t="shared" si="7"/>
        <v>2</v>
      </c>
      <c r="X8" s="104">
        <f t="shared" si="8"/>
        <v>8</v>
      </c>
      <c r="Y8" s="132">
        <v>98</v>
      </c>
      <c r="Z8" s="105">
        <f t="shared" si="9"/>
        <v>2</v>
      </c>
      <c r="AA8" s="132">
        <v>98</v>
      </c>
      <c r="AB8" s="106">
        <f t="shared" si="10"/>
        <v>2</v>
      </c>
      <c r="AC8" s="132">
        <v>84137</v>
      </c>
      <c r="AD8" s="105">
        <f t="shared" si="11"/>
        <v>1</v>
      </c>
      <c r="AE8" s="132">
        <v>26704</v>
      </c>
      <c r="AF8" s="107">
        <f t="shared" si="12"/>
        <v>1</v>
      </c>
      <c r="AG8" s="132">
        <v>99</v>
      </c>
      <c r="AH8" s="106">
        <f t="shared" si="13"/>
        <v>1</v>
      </c>
      <c r="AI8" s="108">
        <f t="shared" si="14"/>
        <v>7</v>
      </c>
      <c r="AJ8" s="132">
        <v>17334</v>
      </c>
      <c r="AK8" s="109">
        <f t="shared" si="15"/>
        <v>10.998730964467006</v>
      </c>
      <c r="AL8" s="110">
        <f t="shared" si="16"/>
        <v>1</v>
      </c>
      <c r="AM8" s="132">
        <v>18137</v>
      </c>
      <c r="AN8" s="98">
        <f t="shared" si="17"/>
        <v>15.139398998330551</v>
      </c>
      <c r="AO8" s="111">
        <f t="shared" si="18"/>
        <v>1</v>
      </c>
      <c r="AP8" s="132">
        <v>3743</v>
      </c>
      <c r="AQ8" s="98">
        <f t="shared" si="19"/>
        <v>60.37096774193548</v>
      </c>
      <c r="AR8" s="112">
        <f t="shared" si="20"/>
        <v>1</v>
      </c>
      <c r="AS8" s="113">
        <f t="shared" si="21"/>
        <v>3</v>
      </c>
      <c r="AT8" s="102">
        <v>1</v>
      </c>
      <c r="AU8" s="137">
        <v>1</v>
      </c>
      <c r="AV8" s="98">
        <v>1</v>
      </c>
      <c r="AW8" s="113">
        <f t="shared" si="22"/>
        <v>3</v>
      </c>
      <c r="AX8" s="114">
        <f t="shared" si="23"/>
        <v>21</v>
      </c>
      <c r="AY8" s="115">
        <f t="shared" si="24"/>
        <v>1</v>
      </c>
      <c r="AZ8" s="89" t="s">
        <v>18</v>
      </c>
      <c r="BA8" s="95" t="s">
        <v>131</v>
      </c>
      <c r="BB8" s="17"/>
      <c r="BC8" s="17"/>
      <c r="BD8" s="17"/>
      <c r="BE8" s="17"/>
      <c r="BF8" s="17"/>
    </row>
    <row r="9" spans="1:58" s="18" customFormat="1" ht="16.5" customHeight="1" x14ac:dyDescent="0.2">
      <c r="A9" s="36">
        <f t="shared" si="0"/>
        <v>5</v>
      </c>
      <c r="B9" s="82" t="s">
        <v>21</v>
      </c>
      <c r="C9" s="129">
        <v>73</v>
      </c>
      <c r="D9" s="132">
        <v>77</v>
      </c>
      <c r="E9" s="99">
        <f t="shared" si="1"/>
        <v>1</v>
      </c>
      <c r="F9" s="129">
        <v>1496</v>
      </c>
      <c r="G9" s="132">
        <v>1495</v>
      </c>
      <c r="H9" s="100">
        <f t="shared" si="2"/>
        <v>1</v>
      </c>
      <c r="I9" s="129">
        <v>46</v>
      </c>
      <c r="J9" s="132">
        <v>46</v>
      </c>
      <c r="K9" s="101">
        <f t="shared" si="3"/>
        <v>1</v>
      </c>
      <c r="L9" s="132">
        <v>1876</v>
      </c>
      <c r="M9" s="132">
        <v>100</v>
      </c>
      <c r="N9" s="103">
        <f t="shared" si="4"/>
        <v>2</v>
      </c>
      <c r="O9" s="132">
        <v>457</v>
      </c>
      <c r="P9" s="103">
        <f t="shared" si="5"/>
        <v>1</v>
      </c>
      <c r="Q9" s="130">
        <v>1655</v>
      </c>
      <c r="R9" s="136">
        <v>1942</v>
      </c>
      <c r="S9" s="132">
        <v>1942</v>
      </c>
      <c r="T9" s="132">
        <v>1942</v>
      </c>
      <c r="U9" s="132">
        <v>1942</v>
      </c>
      <c r="V9" s="128">
        <f t="shared" si="6"/>
        <v>117.34138972809667</v>
      </c>
      <c r="W9" s="103">
        <f t="shared" si="7"/>
        <v>2</v>
      </c>
      <c r="X9" s="104">
        <f t="shared" si="8"/>
        <v>8</v>
      </c>
      <c r="Y9" s="132">
        <v>98</v>
      </c>
      <c r="Z9" s="105">
        <f t="shared" si="9"/>
        <v>2</v>
      </c>
      <c r="AA9" s="132">
        <v>98</v>
      </c>
      <c r="AB9" s="106">
        <f t="shared" si="10"/>
        <v>2</v>
      </c>
      <c r="AC9" s="132">
        <v>125203</v>
      </c>
      <c r="AD9" s="105">
        <f t="shared" si="11"/>
        <v>1</v>
      </c>
      <c r="AE9" s="132">
        <v>40222</v>
      </c>
      <c r="AF9" s="107">
        <f t="shared" si="12"/>
        <v>1</v>
      </c>
      <c r="AG9" s="132">
        <v>100</v>
      </c>
      <c r="AH9" s="106">
        <f t="shared" si="13"/>
        <v>1</v>
      </c>
      <c r="AI9" s="108">
        <f t="shared" si="14"/>
        <v>7</v>
      </c>
      <c r="AJ9" s="132">
        <v>53937</v>
      </c>
      <c r="AK9" s="109">
        <f t="shared" si="15"/>
        <v>28.751066098081022</v>
      </c>
      <c r="AL9" s="110">
        <f t="shared" si="16"/>
        <v>1</v>
      </c>
      <c r="AM9" s="132">
        <v>39595</v>
      </c>
      <c r="AN9" s="98">
        <f t="shared" si="17"/>
        <v>26.484949832775921</v>
      </c>
      <c r="AO9" s="111">
        <f t="shared" si="18"/>
        <v>1</v>
      </c>
      <c r="AP9" s="132">
        <v>7249</v>
      </c>
      <c r="AQ9" s="98">
        <f t="shared" si="19"/>
        <v>94.142857142857139</v>
      </c>
      <c r="AR9" s="112">
        <f t="shared" si="20"/>
        <v>1</v>
      </c>
      <c r="AS9" s="113">
        <f t="shared" si="21"/>
        <v>3</v>
      </c>
      <c r="AT9" s="102">
        <v>1</v>
      </c>
      <c r="AU9" s="137">
        <v>1</v>
      </c>
      <c r="AV9" s="98">
        <v>1</v>
      </c>
      <c r="AW9" s="113">
        <f t="shared" si="22"/>
        <v>3</v>
      </c>
      <c r="AX9" s="114">
        <f t="shared" si="23"/>
        <v>21</v>
      </c>
      <c r="AY9" s="115">
        <f t="shared" si="24"/>
        <v>1</v>
      </c>
      <c r="AZ9" s="89" t="s">
        <v>21</v>
      </c>
      <c r="BA9" s="95" t="s">
        <v>134</v>
      </c>
      <c r="BB9" s="17"/>
      <c r="BC9" s="17"/>
      <c r="BD9" s="17"/>
      <c r="BE9" s="17"/>
      <c r="BF9" s="17"/>
    </row>
    <row r="10" spans="1:58" s="18" customFormat="1" x14ac:dyDescent="0.2">
      <c r="A10" s="36">
        <f t="shared" si="0"/>
        <v>6</v>
      </c>
      <c r="B10" s="82" t="s">
        <v>23</v>
      </c>
      <c r="C10" s="129">
        <v>70</v>
      </c>
      <c r="D10" s="132">
        <v>84</v>
      </c>
      <c r="E10" s="99">
        <f t="shared" si="1"/>
        <v>1</v>
      </c>
      <c r="F10" s="129">
        <v>1582</v>
      </c>
      <c r="G10" s="132">
        <v>1574</v>
      </c>
      <c r="H10" s="100">
        <f t="shared" si="2"/>
        <v>1</v>
      </c>
      <c r="I10" s="129">
        <v>49</v>
      </c>
      <c r="J10" s="132">
        <v>49</v>
      </c>
      <c r="K10" s="101">
        <f t="shared" si="3"/>
        <v>1</v>
      </c>
      <c r="L10" s="132">
        <v>2569</v>
      </c>
      <c r="M10" s="132">
        <v>100</v>
      </c>
      <c r="N10" s="103">
        <f t="shared" si="4"/>
        <v>2</v>
      </c>
      <c r="O10" s="132">
        <v>720</v>
      </c>
      <c r="P10" s="103">
        <f t="shared" si="5"/>
        <v>1</v>
      </c>
      <c r="Q10" s="130">
        <v>1605</v>
      </c>
      <c r="R10" s="136">
        <v>1909</v>
      </c>
      <c r="S10" s="132">
        <v>1906</v>
      </c>
      <c r="T10" s="132">
        <v>1906</v>
      </c>
      <c r="U10" s="131">
        <v>7</v>
      </c>
      <c r="V10" s="128">
        <f t="shared" si="6"/>
        <v>118.94080996884735</v>
      </c>
      <c r="W10" s="103">
        <f t="shared" si="7"/>
        <v>2</v>
      </c>
      <c r="X10" s="104">
        <f t="shared" si="8"/>
        <v>8</v>
      </c>
      <c r="Y10" s="132">
        <v>98</v>
      </c>
      <c r="Z10" s="105">
        <f t="shared" si="9"/>
        <v>2</v>
      </c>
      <c r="AA10" s="132">
        <v>97</v>
      </c>
      <c r="AB10" s="106">
        <f t="shared" si="10"/>
        <v>2</v>
      </c>
      <c r="AC10" s="132">
        <v>116097</v>
      </c>
      <c r="AD10" s="105">
        <f t="shared" si="11"/>
        <v>1</v>
      </c>
      <c r="AE10" s="132">
        <v>34338</v>
      </c>
      <c r="AF10" s="107">
        <f t="shared" si="12"/>
        <v>1</v>
      </c>
      <c r="AG10" s="132">
        <v>100</v>
      </c>
      <c r="AH10" s="106">
        <f t="shared" si="13"/>
        <v>1</v>
      </c>
      <c r="AI10" s="108">
        <f t="shared" si="14"/>
        <v>7</v>
      </c>
      <c r="AJ10" s="132">
        <v>39114</v>
      </c>
      <c r="AK10" s="109">
        <f t="shared" si="15"/>
        <v>15.225379525107046</v>
      </c>
      <c r="AL10" s="110">
        <f t="shared" si="16"/>
        <v>1</v>
      </c>
      <c r="AM10" s="132">
        <v>19560</v>
      </c>
      <c r="AN10" s="98">
        <f t="shared" si="17"/>
        <v>12.426937738246506</v>
      </c>
      <c r="AO10" s="111">
        <f t="shared" si="18"/>
        <v>1</v>
      </c>
      <c r="AP10" s="132">
        <v>7799</v>
      </c>
      <c r="AQ10" s="98">
        <f t="shared" si="19"/>
        <v>92.845238095238102</v>
      </c>
      <c r="AR10" s="112">
        <f t="shared" si="20"/>
        <v>1</v>
      </c>
      <c r="AS10" s="113">
        <f t="shared" si="21"/>
        <v>3</v>
      </c>
      <c r="AT10" s="102">
        <v>1</v>
      </c>
      <c r="AU10" s="137">
        <v>1</v>
      </c>
      <c r="AV10" s="98">
        <v>1</v>
      </c>
      <c r="AW10" s="113">
        <f t="shared" si="22"/>
        <v>3</v>
      </c>
      <c r="AX10" s="114">
        <f t="shared" si="23"/>
        <v>21</v>
      </c>
      <c r="AY10" s="115">
        <f t="shared" si="24"/>
        <v>1</v>
      </c>
      <c r="AZ10" s="89" t="s">
        <v>23</v>
      </c>
      <c r="BA10" s="95" t="s">
        <v>136</v>
      </c>
      <c r="BB10" s="17"/>
      <c r="BC10" s="17"/>
      <c r="BD10" s="17"/>
      <c r="BE10" s="17"/>
      <c r="BF10" s="17"/>
    </row>
    <row r="11" spans="1:58" s="18" customFormat="1" x14ac:dyDescent="0.2">
      <c r="A11" s="36">
        <f t="shared" si="0"/>
        <v>7</v>
      </c>
      <c r="B11" s="82" t="s">
        <v>24</v>
      </c>
      <c r="C11" s="129">
        <v>76</v>
      </c>
      <c r="D11" s="132">
        <v>90</v>
      </c>
      <c r="E11" s="99">
        <f t="shared" si="1"/>
        <v>1</v>
      </c>
      <c r="F11" s="129">
        <v>1921</v>
      </c>
      <c r="G11" s="132">
        <v>1924</v>
      </c>
      <c r="H11" s="100">
        <f t="shared" si="2"/>
        <v>1</v>
      </c>
      <c r="I11" s="129">
        <v>68</v>
      </c>
      <c r="J11" s="132">
        <v>68</v>
      </c>
      <c r="K11" s="101">
        <f t="shared" si="3"/>
        <v>1</v>
      </c>
      <c r="L11" s="132">
        <v>3161</v>
      </c>
      <c r="M11" s="132">
        <v>100</v>
      </c>
      <c r="N11" s="103">
        <f t="shared" si="4"/>
        <v>2</v>
      </c>
      <c r="O11" s="132">
        <v>655</v>
      </c>
      <c r="P11" s="103">
        <f t="shared" si="5"/>
        <v>1</v>
      </c>
      <c r="Q11" s="130">
        <v>2341.5</v>
      </c>
      <c r="R11" s="136">
        <v>2729</v>
      </c>
      <c r="S11" s="132">
        <v>2729</v>
      </c>
      <c r="T11" s="132">
        <v>2729</v>
      </c>
      <c r="U11" s="132">
        <v>2729</v>
      </c>
      <c r="V11" s="128">
        <f t="shared" si="6"/>
        <v>116.54922058509503</v>
      </c>
      <c r="W11" s="103">
        <f t="shared" si="7"/>
        <v>2</v>
      </c>
      <c r="X11" s="104">
        <f t="shared" si="8"/>
        <v>8</v>
      </c>
      <c r="Y11" s="132">
        <v>100</v>
      </c>
      <c r="Z11" s="105">
        <f t="shared" si="9"/>
        <v>2</v>
      </c>
      <c r="AA11" s="132">
        <v>101</v>
      </c>
      <c r="AB11" s="106">
        <f t="shared" si="10"/>
        <v>2</v>
      </c>
      <c r="AC11" s="132">
        <v>142575</v>
      </c>
      <c r="AD11" s="105">
        <f t="shared" si="11"/>
        <v>1</v>
      </c>
      <c r="AE11" s="132">
        <v>41820</v>
      </c>
      <c r="AF11" s="107">
        <f t="shared" si="12"/>
        <v>1</v>
      </c>
      <c r="AG11" s="132">
        <v>99</v>
      </c>
      <c r="AH11" s="106">
        <f t="shared" si="13"/>
        <v>1</v>
      </c>
      <c r="AI11" s="108">
        <f t="shared" si="14"/>
        <v>7</v>
      </c>
      <c r="AJ11" s="132">
        <v>63426</v>
      </c>
      <c r="AK11" s="109">
        <f t="shared" si="15"/>
        <v>20.065169250237268</v>
      </c>
      <c r="AL11" s="110">
        <f t="shared" si="16"/>
        <v>1</v>
      </c>
      <c r="AM11" s="132">
        <v>33245</v>
      </c>
      <c r="AN11" s="98">
        <f t="shared" si="17"/>
        <v>17.279106029106028</v>
      </c>
      <c r="AO11" s="111">
        <f t="shared" si="18"/>
        <v>1</v>
      </c>
      <c r="AP11" s="132">
        <v>8716</v>
      </c>
      <c r="AQ11" s="98">
        <f t="shared" si="19"/>
        <v>96.844444444444449</v>
      </c>
      <c r="AR11" s="112">
        <f t="shared" si="20"/>
        <v>1</v>
      </c>
      <c r="AS11" s="113">
        <f t="shared" si="21"/>
        <v>3</v>
      </c>
      <c r="AT11" s="102">
        <v>1</v>
      </c>
      <c r="AU11" s="137">
        <v>1</v>
      </c>
      <c r="AV11" s="98">
        <v>1</v>
      </c>
      <c r="AW11" s="113">
        <f t="shared" si="22"/>
        <v>3</v>
      </c>
      <c r="AX11" s="114">
        <f t="shared" si="23"/>
        <v>21</v>
      </c>
      <c r="AY11" s="115">
        <f t="shared" si="24"/>
        <v>1</v>
      </c>
      <c r="AZ11" s="89" t="s">
        <v>24</v>
      </c>
      <c r="BA11" s="95" t="s">
        <v>137</v>
      </c>
      <c r="BB11" s="17"/>
      <c r="BC11" s="17"/>
      <c r="BD11" s="17"/>
      <c r="BE11" s="17"/>
      <c r="BF11" s="17"/>
    </row>
    <row r="12" spans="1:58" s="18" customFormat="1" x14ac:dyDescent="0.2">
      <c r="A12" s="36">
        <f t="shared" si="0"/>
        <v>8</v>
      </c>
      <c r="B12" s="82" t="s">
        <v>27</v>
      </c>
      <c r="C12" s="129">
        <v>82</v>
      </c>
      <c r="D12" s="132">
        <v>88</v>
      </c>
      <c r="E12" s="99">
        <f t="shared" si="1"/>
        <v>1</v>
      </c>
      <c r="F12" s="129">
        <v>1912</v>
      </c>
      <c r="G12" s="132">
        <v>1911</v>
      </c>
      <c r="H12" s="100">
        <f t="shared" si="2"/>
        <v>1</v>
      </c>
      <c r="I12" s="129">
        <v>62</v>
      </c>
      <c r="J12" s="132">
        <v>62</v>
      </c>
      <c r="K12" s="101">
        <f t="shared" si="3"/>
        <v>1</v>
      </c>
      <c r="L12" s="132">
        <v>2397</v>
      </c>
      <c r="M12" s="132">
        <v>100</v>
      </c>
      <c r="N12" s="103">
        <f t="shared" si="4"/>
        <v>2</v>
      </c>
      <c r="O12" s="132">
        <v>1053</v>
      </c>
      <c r="P12" s="103">
        <f t="shared" si="5"/>
        <v>1</v>
      </c>
      <c r="Q12" s="130">
        <v>2088</v>
      </c>
      <c r="R12" s="136">
        <v>2457</v>
      </c>
      <c r="S12" s="132">
        <v>2457</v>
      </c>
      <c r="T12" s="132">
        <v>2457</v>
      </c>
      <c r="U12" s="132">
        <v>2457</v>
      </c>
      <c r="V12" s="128">
        <f t="shared" si="6"/>
        <v>117.67241379310344</v>
      </c>
      <c r="W12" s="103">
        <f t="shared" si="7"/>
        <v>2</v>
      </c>
      <c r="X12" s="104">
        <f t="shared" si="8"/>
        <v>8</v>
      </c>
      <c r="Y12" s="132">
        <v>98</v>
      </c>
      <c r="Z12" s="105">
        <f t="shared" si="9"/>
        <v>2</v>
      </c>
      <c r="AA12" s="132">
        <v>98</v>
      </c>
      <c r="AB12" s="106">
        <f t="shared" si="10"/>
        <v>2</v>
      </c>
      <c r="AC12" s="132">
        <v>153495</v>
      </c>
      <c r="AD12" s="105">
        <f t="shared" si="11"/>
        <v>1</v>
      </c>
      <c r="AE12" s="132">
        <v>41721</v>
      </c>
      <c r="AF12" s="107">
        <f t="shared" si="12"/>
        <v>1</v>
      </c>
      <c r="AG12" s="132">
        <v>100</v>
      </c>
      <c r="AH12" s="106">
        <f t="shared" si="13"/>
        <v>1</v>
      </c>
      <c r="AI12" s="108">
        <f t="shared" si="14"/>
        <v>7</v>
      </c>
      <c r="AJ12" s="132">
        <v>53698</v>
      </c>
      <c r="AK12" s="109">
        <f t="shared" si="15"/>
        <v>22.402169378389654</v>
      </c>
      <c r="AL12" s="110">
        <f t="shared" si="16"/>
        <v>1</v>
      </c>
      <c r="AM12" s="132">
        <v>25462</v>
      </c>
      <c r="AN12" s="98">
        <f t="shared" si="17"/>
        <v>13.323914181057038</v>
      </c>
      <c r="AO12" s="111">
        <f t="shared" si="18"/>
        <v>1</v>
      </c>
      <c r="AP12" s="132">
        <v>5307</v>
      </c>
      <c r="AQ12" s="98">
        <f t="shared" si="19"/>
        <v>60.30681818181818</v>
      </c>
      <c r="AR12" s="112">
        <f t="shared" si="20"/>
        <v>1</v>
      </c>
      <c r="AS12" s="113">
        <f t="shared" si="21"/>
        <v>3</v>
      </c>
      <c r="AT12" s="102">
        <v>1</v>
      </c>
      <c r="AU12" s="137">
        <v>1</v>
      </c>
      <c r="AV12" s="98">
        <v>1</v>
      </c>
      <c r="AW12" s="113">
        <f t="shared" si="22"/>
        <v>3</v>
      </c>
      <c r="AX12" s="114">
        <f t="shared" si="23"/>
        <v>21</v>
      </c>
      <c r="AY12" s="115">
        <f t="shared" si="24"/>
        <v>1</v>
      </c>
      <c r="AZ12" s="89" t="s">
        <v>27</v>
      </c>
      <c r="BA12" s="95" t="s">
        <v>140</v>
      </c>
      <c r="BB12" s="17"/>
      <c r="BC12" s="17"/>
      <c r="BD12" s="17"/>
      <c r="BE12" s="17"/>
      <c r="BF12" s="17"/>
    </row>
    <row r="13" spans="1:58" s="18" customFormat="1" x14ac:dyDescent="0.2">
      <c r="A13" s="36">
        <f t="shared" si="0"/>
        <v>9</v>
      </c>
      <c r="B13" s="82" t="s">
        <v>28</v>
      </c>
      <c r="C13" s="129">
        <v>48</v>
      </c>
      <c r="D13" s="132">
        <v>56</v>
      </c>
      <c r="E13" s="99">
        <f t="shared" si="1"/>
        <v>1</v>
      </c>
      <c r="F13" s="129">
        <v>984</v>
      </c>
      <c r="G13" s="132">
        <v>993</v>
      </c>
      <c r="H13" s="100">
        <f t="shared" si="2"/>
        <v>1</v>
      </c>
      <c r="I13" s="129">
        <v>35</v>
      </c>
      <c r="J13" s="132">
        <v>35</v>
      </c>
      <c r="K13" s="101">
        <f t="shared" si="3"/>
        <v>1</v>
      </c>
      <c r="L13" s="132">
        <v>1122</v>
      </c>
      <c r="M13" s="132">
        <v>100</v>
      </c>
      <c r="N13" s="103">
        <f t="shared" si="4"/>
        <v>2</v>
      </c>
      <c r="O13" s="132">
        <v>682</v>
      </c>
      <c r="P13" s="103">
        <f t="shared" si="5"/>
        <v>1</v>
      </c>
      <c r="Q13" s="130">
        <v>1166</v>
      </c>
      <c r="R13" s="136">
        <v>1384</v>
      </c>
      <c r="S13" s="132">
        <v>1384</v>
      </c>
      <c r="T13" s="132">
        <v>1384</v>
      </c>
      <c r="U13" s="132">
        <v>1384</v>
      </c>
      <c r="V13" s="128">
        <f t="shared" si="6"/>
        <v>118.69639794168096</v>
      </c>
      <c r="W13" s="103">
        <f t="shared" si="7"/>
        <v>2</v>
      </c>
      <c r="X13" s="104">
        <f t="shared" si="8"/>
        <v>8</v>
      </c>
      <c r="Y13" s="132">
        <v>98</v>
      </c>
      <c r="Z13" s="105">
        <f t="shared" si="9"/>
        <v>2</v>
      </c>
      <c r="AA13" s="132">
        <v>98</v>
      </c>
      <c r="AB13" s="106">
        <f t="shared" si="10"/>
        <v>2</v>
      </c>
      <c r="AC13" s="132">
        <v>75299</v>
      </c>
      <c r="AD13" s="105">
        <f t="shared" si="11"/>
        <v>1</v>
      </c>
      <c r="AE13" s="132">
        <v>28239</v>
      </c>
      <c r="AF13" s="107">
        <f t="shared" si="12"/>
        <v>1</v>
      </c>
      <c r="AG13" s="132">
        <v>100</v>
      </c>
      <c r="AH13" s="106">
        <f t="shared" si="13"/>
        <v>1</v>
      </c>
      <c r="AI13" s="108">
        <f t="shared" si="14"/>
        <v>7</v>
      </c>
      <c r="AJ13" s="132">
        <v>10878</v>
      </c>
      <c r="AK13" s="109">
        <f t="shared" si="15"/>
        <v>9.6951871657754012</v>
      </c>
      <c r="AL13" s="110">
        <f t="shared" si="16"/>
        <v>1</v>
      </c>
      <c r="AM13" s="132">
        <v>14596</v>
      </c>
      <c r="AN13" s="98">
        <f t="shared" si="17"/>
        <v>14.698892245720041</v>
      </c>
      <c r="AO13" s="111">
        <f t="shared" si="18"/>
        <v>1</v>
      </c>
      <c r="AP13" s="132">
        <v>3990</v>
      </c>
      <c r="AQ13" s="98">
        <f t="shared" si="19"/>
        <v>71.25</v>
      </c>
      <c r="AR13" s="112">
        <f t="shared" si="20"/>
        <v>1</v>
      </c>
      <c r="AS13" s="113">
        <f t="shared" si="21"/>
        <v>3</v>
      </c>
      <c r="AT13" s="102">
        <v>1</v>
      </c>
      <c r="AU13" s="137">
        <v>1</v>
      </c>
      <c r="AV13" s="98">
        <v>1</v>
      </c>
      <c r="AW13" s="113">
        <f t="shared" si="22"/>
        <v>3</v>
      </c>
      <c r="AX13" s="114">
        <f t="shared" si="23"/>
        <v>21</v>
      </c>
      <c r="AY13" s="115">
        <f t="shared" si="24"/>
        <v>1</v>
      </c>
      <c r="AZ13" s="89" t="s">
        <v>28</v>
      </c>
      <c r="BA13" s="95" t="s">
        <v>141</v>
      </c>
      <c r="BB13" s="17"/>
      <c r="BC13" s="17"/>
      <c r="BD13" s="17"/>
    </row>
    <row r="14" spans="1:58" s="18" customFormat="1" x14ac:dyDescent="0.2">
      <c r="A14" s="36">
        <f t="shared" si="0"/>
        <v>10</v>
      </c>
      <c r="B14" s="82" t="s">
        <v>30</v>
      </c>
      <c r="C14" s="129">
        <v>74</v>
      </c>
      <c r="D14" s="132">
        <v>84</v>
      </c>
      <c r="E14" s="99">
        <f t="shared" si="1"/>
        <v>1</v>
      </c>
      <c r="F14" s="129">
        <v>1748</v>
      </c>
      <c r="G14" s="132">
        <v>1753</v>
      </c>
      <c r="H14" s="100">
        <f t="shared" si="2"/>
        <v>1</v>
      </c>
      <c r="I14" s="129">
        <v>57</v>
      </c>
      <c r="J14" s="132">
        <v>57</v>
      </c>
      <c r="K14" s="101">
        <f t="shared" si="3"/>
        <v>1</v>
      </c>
      <c r="L14" s="132">
        <v>1977</v>
      </c>
      <c r="M14" s="132">
        <v>98</v>
      </c>
      <c r="N14" s="103">
        <f t="shared" si="4"/>
        <v>2</v>
      </c>
      <c r="O14" s="132">
        <v>672</v>
      </c>
      <c r="P14" s="103">
        <f t="shared" si="5"/>
        <v>1</v>
      </c>
      <c r="Q14" s="130">
        <v>1796</v>
      </c>
      <c r="R14" s="136">
        <v>2113</v>
      </c>
      <c r="S14" s="132">
        <v>2113</v>
      </c>
      <c r="T14" s="132">
        <v>2113</v>
      </c>
      <c r="U14" s="132">
        <v>2113</v>
      </c>
      <c r="V14" s="128">
        <f t="shared" si="6"/>
        <v>117.65033407572383</v>
      </c>
      <c r="W14" s="103">
        <f t="shared" si="7"/>
        <v>2</v>
      </c>
      <c r="X14" s="104">
        <f t="shared" si="8"/>
        <v>8</v>
      </c>
      <c r="Y14" s="132">
        <v>99</v>
      </c>
      <c r="Z14" s="105">
        <f t="shared" si="9"/>
        <v>2</v>
      </c>
      <c r="AA14" s="132">
        <v>99</v>
      </c>
      <c r="AB14" s="106">
        <f t="shared" si="10"/>
        <v>2</v>
      </c>
      <c r="AC14" s="132">
        <v>135692</v>
      </c>
      <c r="AD14" s="105">
        <f t="shared" si="11"/>
        <v>1</v>
      </c>
      <c r="AE14" s="132">
        <v>41382</v>
      </c>
      <c r="AF14" s="107">
        <f t="shared" si="12"/>
        <v>1</v>
      </c>
      <c r="AG14" s="132">
        <v>98</v>
      </c>
      <c r="AH14" s="106">
        <f t="shared" si="13"/>
        <v>1</v>
      </c>
      <c r="AI14" s="108">
        <f t="shared" si="14"/>
        <v>7</v>
      </c>
      <c r="AJ14" s="132">
        <v>36640</v>
      </c>
      <c r="AK14" s="109">
        <f t="shared" si="15"/>
        <v>18.533131006575619</v>
      </c>
      <c r="AL14" s="110">
        <f t="shared" si="16"/>
        <v>1</v>
      </c>
      <c r="AM14" s="132">
        <v>52389</v>
      </c>
      <c r="AN14" s="98">
        <f t="shared" si="17"/>
        <v>29.88533941814033</v>
      </c>
      <c r="AO14" s="111">
        <f t="shared" si="18"/>
        <v>1</v>
      </c>
      <c r="AP14" s="132">
        <v>8824</v>
      </c>
      <c r="AQ14" s="98">
        <f t="shared" si="19"/>
        <v>105.04761904761905</v>
      </c>
      <c r="AR14" s="112">
        <f t="shared" si="20"/>
        <v>1</v>
      </c>
      <c r="AS14" s="113">
        <f t="shared" si="21"/>
        <v>3</v>
      </c>
      <c r="AT14" s="102">
        <v>1</v>
      </c>
      <c r="AU14" s="137">
        <v>1</v>
      </c>
      <c r="AV14" s="98">
        <v>1</v>
      </c>
      <c r="AW14" s="113">
        <f t="shared" si="22"/>
        <v>3</v>
      </c>
      <c r="AX14" s="114">
        <f t="shared" si="23"/>
        <v>21</v>
      </c>
      <c r="AY14" s="115">
        <f t="shared" si="24"/>
        <v>1</v>
      </c>
      <c r="AZ14" s="89" t="s">
        <v>30</v>
      </c>
      <c r="BA14" s="95" t="s">
        <v>143</v>
      </c>
      <c r="BB14" s="17"/>
      <c r="BC14" s="17"/>
      <c r="BD14" s="17"/>
      <c r="BE14" s="17"/>
      <c r="BF14" s="17"/>
    </row>
    <row r="15" spans="1:58" s="17" customFormat="1" x14ac:dyDescent="0.2">
      <c r="A15" s="36">
        <f t="shared" si="0"/>
        <v>11</v>
      </c>
      <c r="B15" s="82" t="s">
        <v>31</v>
      </c>
      <c r="C15" s="129">
        <v>101</v>
      </c>
      <c r="D15" s="132">
        <v>113</v>
      </c>
      <c r="E15" s="99">
        <f t="shared" si="1"/>
        <v>1</v>
      </c>
      <c r="F15" s="129">
        <v>2114</v>
      </c>
      <c r="G15" s="132">
        <v>2118</v>
      </c>
      <c r="H15" s="100">
        <f t="shared" si="2"/>
        <v>1</v>
      </c>
      <c r="I15" s="129">
        <v>73</v>
      </c>
      <c r="J15" s="132">
        <v>73</v>
      </c>
      <c r="K15" s="101">
        <f t="shared" si="3"/>
        <v>1</v>
      </c>
      <c r="L15" s="132">
        <v>3621</v>
      </c>
      <c r="M15" s="132">
        <v>100</v>
      </c>
      <c r="N15" s="103">
        <f t="shared" si="4"/>
        <v>2</v>
      </c>
      <c r="O15" s="132">
        <v>419</v>
      </c>
      <c r="P15" s="103">
        <f t="shared" si="5"/>
        <v>1</v>
      </c>
      <c r="Q15" s="130">
        <v>2396</v>
      </c>
      <c r="R15" s="136">
        <v>2808</v>
      </c>
      <c r="S15" s="131">
        <v>2674</v>
      </c>
      <c r="T15" s="132">
        <v>2674</v>
      </c>
      <c r="U15" s="132">
        <v>2674</v>
      </c>
      <c r="V15" s="128">
        <f t="shared" si="6"/>
        <v>117.19532554257096</v>
      </c>
      <c r="W15" s="103">
        <f t="shared" si="7"/>
        <v>2</v>
      </c>
      <c r="X15" s="104">
        <f t="shared" si="8"/>
        <v>8</v>
      </c>
      <c r="Y15" s="132">
        <v>99</v>
      </c>
      <c r="Z15" s="105">
        <f t="shared" si="9"/>
        <v>2</v>
      </c>
      <c r="AA15" s="132">
        <v>100</v>
      </c>
      <c r="AB15" s="106">
        <f t="shared" si="10"/>
        <v>2</v>
      </c>
      <c r="AC15" s="132">
        <v>181985</v>
      </c>
      <c r="AD15" s="105">
        <f t="shared" si="11"/>
        <v>1</v>
      </c>
      <c r="AE15" s="132">
        <v>53302</v>
      </c>
      <c r="AF15" s="107">
        <f t="shared" si="12"/>
        <v>1</v>
      </c>
      <c r="AG15" s="132">
        <v>100</v>
      </c>
      <c r="AH15" s="106">
        <f t="shared" si="13"/>
        <v>1</v>
      </c>
      <c r="AI15" s="108">
        <f t="shared" si="14"/>
        <v>7</v>
      </c>
      <c r="AJ15" s="132">
        <v>124555</v>
      </c>
      <c r="AK15" s="109">
        <f t="shared" si="15"/>
        <v>34.397956365644852</v>
      </c>
      <c r="AL15" s="110">
        <f t="shared" si="16"/>
        <v>1</v>
      </c>
      <c r="AM15" s="132">
        <v>38325</v>
      </c>
      <c r="AN15" s="98">
        <f t="shared" si="17"/>
        <v>18.094900849858355</v>
      </c>
      <c r="AO15" s="111">
        <f t="shared" si="18"/>
        <v>1</v>
      </c>
      <c r="AP15" s="132">
        <v>11278</v>
      </c>
      <c r="AQ15" s="98">
        <f t="shared" si="19"/>
        <v>99.805309734513273</v>
      </c>
      <c r="AR15" s="112">
        <f t="shared" si="20"/>
        <v>1</v>
      </c>
      <c r="AS15" s="113">
        <f t="shared" si="21"/>
        <v>3</v>
      </c>
      <c r="AT15" s="102">
        <v>1</v>
      </c>
      <c r="AU15" s="137">
        <v>1</v>
      </c>
      <c r="AV15" s="98">
        <v>1</v>
      </c>
      <c r="AW15" s="113">
        <f t="shared" si="22"/>
        <v>3</v>
      </c>
      <c r="AX15" s="114">
        <f t="shared" si="23"/>
        <v>21</v>
      </c>
      <c r="AY15" s="115">
        <f t="shared" si="24"/>
        <v>1</v>
      </c>
      <c r="AZ15" s="89" t="s">
        <v>31</v>
      </c>
      <c r="BA15" s="95" t="s">
        <v>144</v>
      </c>
    </row>
    <row r="16" spans="1:58" s="17" customFormat="1" x14ac:dyDescent="0.2">
      <c r="A16" s="36">
        <f t="shared" si="0"/>
        <v>12</v>
      </c>
      <c r="B16" s="82" t="s">
        <v>35</v>
      </c>
      <c r="C16" s="129">
        <v>41</v>
      </c>
      <c r="D16" s="132">
        <v>48</v>
      </c>
      <c r="E16" s="99">
        <f t="shared" si="1"/>
        <v>1</v>
      </c>
      <c r="F16" s="129">
        <v>1075</v>
      </c>
      <c r="G16" s="132">
        <v>1078</v>
      </c>
      <c r="H16" s="100">
        <f t="shared" si="2"/>
        <v>1</v>
      </c>
      <c r="I16" s="129">
        <v>35</v>
      </c>
      <c r="J16" s="132">
        <v>35</v>
      </c>
      <c r="K16" s="101">
        <f t="shared" si="3"/>
        <v>1</v>
      </c>
      <c r="L16" s="132">
        <v>1259</v>
      </c>
      <c r="M16" s="132">
        <v>100</v>
      </c>
      <c r="N16" s="103">
        <f t="shared" si="4"/>
        <v>2</v>
      </c>
      <c r="O16" s="132">
        <v>787</v>
      </c>
      <c r="P16" s="103">
        <f t="shared" si="5"/>
        <v>1</v>
      </c>
      <c r="Q16" s="130">
        <v>1115</v>
      </c>
      <c r="R16" s="136">
        <v>1321</v>
      </c>
      <c r="S16" s="132">
        <v>1321</v>
      </c>
      <c r="T16" s="132">
        <v>1321</v>
      </c>
      <c r="U16" s="132">
        <v>1321</v>
      </c>
      <c r="V16" s="128">
        <f t="shared" si="6"/>
        <v>118.47533632286995</v>
      </c>
      <c r="W16" s="103">
        <f t="shared" si="7"/>
        <v>2</v>
      </c>
      <c r="X16" s="104">
        <f t="shared" si="8"/>
        <v>8</v>
      </c>
      <c r="Y16" s="132">
        <v>99</v>
      </c>
      <c r="Z16" s="105">
        <f t="shared" si="9"/>
        <v>2</v>
      </c>
      <c r="AA16" s="132">
        <v>101</v>
      </c>
      <c r="AB16" s="106">
        <f t="shared" si="10"/>
        <v>2</v>
      </c>
      <c r="AC16" s="132">
        <v>84103</v>
      </c>
      <c r="AD16" s="105">
        <f t="shared" si="11"/>
        <v>1</v>
      </c>
      <c r="AE16" s="132">
        <v>26581</v>
      </c>
      <c r="AF16" s="107">
        <f t="shared" si="12"/>
        <v>1</v>
      </c>
      <c r="AG16" s="132">
        <v>100</v>
      </c>
      <c r="AH16" s="106">
        <f t="shared" si="13"/>
        <v>1</v>
      </c>
      <c r="AI16" s="108">
        <f t="shared" si="14"/>
        <v>7</v>
      </c>
      <c r="AJ16" s="132">
        <v>23351</v>
      </c>
      <c r="AK16" s="109">
        <f t="shared" si="15"/>
        <v>18.5472597299444</v>
      </c>
      <c r="AL16" s="110">
        <f t="shared" si="16"/>
        <v>1</v>
      </c>
      <c r="AM16" s="132">
        <v>19188</v>
      </c>
      <c r="AN16" s="98">
        <f t="shared" si="17"/>
        <v>17.799628942486084</v>
      </c>
      <c r="AO16" s="111">
        <f t="shared" si="18"/>
        <v>1</v>
      </c>
      <c r="AP16" s="132">
        <v>6995</v>
      </c>
      <c r="AQ16" s="98">
        <f t="shared" si="19"/>
        <v>145.72916666666666</v>
      </c>
      <c r="AR16" s="112">
        <f t="shared" si="20"/>
        <v>1</v>
      </c>
      <c r="AS16" s="113">
        <f t="shared" si="21"/>
        <v>3</v>
      </c>
      <c r="AT16" s="102">
        <v>1</v>
      </c>
      <c r="AU16" s="137">
        <v>1</v>
      </c>
      <c r="AV16" s="98">
        <v>1</v>
      </c>
      <c r="AW16" s="113">
        <f t="shared" si="22"/>
        <v>3</v>
      </c>
      <c r="AX16" s="114">
        <f t="shared" si="23"/>
        <v>21</v>
      </c>
      <c r="AY16" s="115">
        <f t="shared" si="24"/>
        <v>1</v>
      </c>
      <c r="AZ16" s="89" t="s">
        <v>35</v>
      </c>
      <c r="BA16" s="95" t="s">
        <v>148</v>
      </c>
    </row>
    <row r="17" spans="1:58" s="19" customFormat="1" x14ac:dyDescent="0.2">
      <c r="A17" s="36">
        <f t="shared" si="0"/>
        <v>13</v>
      </c>
      <c r="B17" s="82" t="s">
        <v>41</v>
      </c>
      <c r="C17" s="129">
        <v>70</v>
      </c>
      <c r="D17" s="132">
        <v>80</v>
      </c>
      <c r="E17" s="99">
        <f t="shared" si="1"/>
        <v>1</v>
      </c>
      <c r="F17" s="129">
        <v>1759</v>
      </c>
      <c r="G17" s="132">
        <v>1775</v>
      </c>
      <c r="H17" s="100">
        <f t="shared" si="2"/>
        <v>1</v>
      </c>
      <c r="I17" s="129">
        <v>57</v>
      </c>
      <c r="J17" s="132">
        <v>57</v>
      </c>
      <c r="K17" s="101">
        <f t="shared" si="3"/>
        <v>1</v>
      </c>
      <c r="L17" s="132">
        <v>2419</v>
      </c>
      <c r="M17" s="132">
        <v>98</v>
      </c>
      <c r="N17" s="103">
        <f t="shared" si="4"/>
        <v>2</v>
      </c>
      <c r="O17" s="132">
        <v>834</v>
      </c>
      <c r="P17" s="103">
        <f t="shared" si="5"/>
        <v>1</v>
      </c>
      <c r="Q17" s="130">
        <v>1827</v>
      </c>
      <c r="R17" s="136">
        <v>2181</v>
      </c>
      <c r="S17" s="132">
        <v>2181</v>
      </c>
      <c r="T17" s="132">
        <v>2181</v>
      </c>
      <c r="U17" s="132">
        <v>2181</v>
      </c>
      <c r="V17" s="128">
        <f t="shared" si="6"/>
        <v>119.376026272578</v>
      </c>
      <c r="W17" s="103">
        <f t="shared" si="7"/>
        <v>2</v>
      </c>
      <c r="X17" s="104">
        <f t="shared" si="8"/>
        <v>8</v>
      </c>
      <c r="Y17" s="132">
        <v>98</v>
      </c>
      <c r="Z17" s="105">
        <f t="shared" si="9"/>
        <v>2</v>
      </c>
      <c r="AA17" s="132">
        <v>98</v>
      </c>
      <c r="AB17" s="106">
        <f t="shared" si="10"/>
        <v>2</v>
      </c>
      <c r="AC17" s="132">
        <v>149835</v>
      </c>
      <c r="AD17" s="105">
        <f t="shared" si="11"/>
        <v>1</v>
      </c>
      <c r="AE17" s="132">
        <v>48475</v>
      </c>
      <c r="AF17" s="107">
        <f t="shared" si="12"/>
        <v>1</v>
      </c>
      <c r="AG17" s="132">
        <v>100</v>
      </c>
      <c r="AH17" s="106">
        <f t="shared" si="13"/>
        <v>1</v>
      </c>
      <c r="AI17" s="108">
        <f t="shared" si="14"/>
        <v>7</v>
      </c>
      <c r="AJ17" s="132">
        <v>43763</v>
      </c>
      <c r="AK17" s="109">
        <f t="shared" si="15"/>
        <v>18.091360066143036</v>
      </c>
      <c r="AL17" s="110">
        <f t="shared" si="16"/>
        <v>1</v>
      </c>
      <c r="AM17" s="132">
        <v>19067</v>
      </c>
      <c r="AN17" s="98">
        <f t="shared" si="17"/>
        <v>10.741971830985916</v>
      </c>
      <c r="AO17" s="111">
        <f t="shared" si="18"/>
        <v>1</v>
      </c>
      <c r="AP17" s="132">
        <v>6769</v>
      </c>
      <c r="AQ17" s="98">
        <f t="shared" si="19"/>
        <v>84.612499999999997</v>
      </c>
      <c r="AR17" s="112">
        <f t="shared" si="20"/>
        <v>1</v>
      </c>
      <c r="AS17" s="113">
        <f t="shared" si="21"/>
        <v>3</v>
      </c>
      <c r="AT17" s="102">
        <v>1</v>
      </c>
      <c r="AU17" s="98">
        <v>1</v>
      </c>
      <c r="AV17" s="98">
        <v>1</v>
      </c>
      <c r="AW17" s="113">
        <f t="shared" si="22"/>
        <v>3</v>
      </c>
      <c r="AX17" s="114">
        <f t="shared" si="23"/>
        <v>21</v>
      </c>
      <c r="AY17" s="115">
        <f t="shared" si="24"/>
        <v>1</v>
      </c>
      <c r="AZ17" s="89" t="s">
        <v>41</v>
      </c>
      <c r="BA17" s="95" t="s">
        <v>154</v>
      </c>
      <c r="BB17" s="17"/>
      <c r="BC17" s="17"/>
      <c r="BD17" s="17"/>
      <c r="BE17" s="17"/>
      <c r="BF17" s="17"/>
    </row>
    <row r="18" spans="1:58" s="17" customFormat="1" x14ac:dyDescent="0.2">
      <c r="A18" s="36">
        <f t="shared" si="0"/>
        <v>14</v>
      </c>
      <c r="B18" s="82" t="s">
        <v>44</v>
      </c>
      <c r="C18" s="129">
        <v>57</v>
      </c>
      <c r="D18" s="132">
        <v>69</v>
      </c>
      <c r="E18" s="99">
        <f t="shared" si="1"/>
        <v>1</v>
      </c>
      <c r="F18" s="129">
        <v>1417</v>
      </c>
      <c r="G18" s="132">
        <v>1415</v>
      </c>
      <c r="H18" s="100">
        <f t="shared" si="2"/>
        <v>1</v>
      </c>
      <c r="I18" s="129">
        <v>46</v>
      </c>
      <c r="J18" s="132">
        <v>46</v>
      </c>
      <c r="K18" s="101">
        <f t="shared" si="3"/>
        <v>1</v>
      </c>
      <c r="L18" s="132">
        <v>1979</v>
      </c>
      <c r="M18" s="132">
        <v>100</v>
      </c>
      <c r="N18" s="103">
        <f t="shared" si="4"/>
        <v>2</v>
      </c>
      <c r="O18" s="132">
        <v>367</v>
      </c>
      <c r="P18" s="103">
        <f t="shared" si="5"/>
        <v>1</v>
      </c>
      <c r="Q18" s="130">
        <v>1486</v>
      </c>
      <c r="R18" s="136">
        <v>1771</v>
      </c>
      <c r="S18" s="132">
        <v>1771</v>
      </c>
      <c r="T18" s="132">
        <v>1771</v>
      </c>
      <c r="U18" s="132">
        <v>1771</v>
      </c>
      <c r="V18" s="128">
        <f t="shared" si="6"/>
        <v>119.17900403768506</v>
      </c>
      <c r="W18" s="103">
        <f t="shared" si="7"/>
        <v>2</v>
      </c>
      <c r="X18" s="104">
        <f t="shared" si="8"/>
        <v>8</v>
      </c>
      <c r="Y18" s="132">
        <v>98</v>
      </c>
      <c r="Z18" s="105">
        <f t="shared" si="9"/>
        <v>2</v>
      </c>
      <c r="AA18" s="132">
        <v>99</v>
      </c>
      <c r="AB18" s="106">
        <f t="shared" si="10"/>
        <v>2</v>
      </c>
      <c r="AC18" s="132">
        <v>128458</v>
      </c>
      <c r="AD18" s="105">
        <f t="shared" si="11"/>
        <v>1</v>
      </c>
      <c r="AE18" s="132">
        <v>35105</v>
      </c>
      <c r="AF18" s="107">
        <f t="shared" si="12"/>
        <v>1</v>
      </c>
      <c r="AG18" s="132">
        <v>100</v>
      </c>
      <c r="AH18" s="106">
        <f t="shared" si="13"/>
        <v>1</v>
      </c>
      <c r="AI18" s="108">
        <f t="shared" si="14"/>
        <v>7</v>
      </c>
      <c r="AJ18" s="132">
        <v>30981</v>
      </c>
      <c r="AK18" s="109">
        <f t="shared" si="15"/>
        <v>15.654876200101061</v>
      </c>
      <c r="AL18" s="110">
        <f t="shared" si="16"/>
        <v>1</v>
      </c>
      <c r="AM18" s="132">
        <v>13414</v>
      </c>
      <c r="AN18" s="98">
        <f t="shared" si="17"/>
        <v>9.4798586572438168</v>
      </c>
      <c r="AO18" s="111">
        <f t="shared" si="18"/>
        <v>1</v>
      </c>
      <c r="AP18" s="132">
        <v>8155</v>
      </c>
      <c r="AQ18" s="98">
        <f t="shared" si="19"/>
        <v>118.18840579710145</v>
      </c>
      <c r="AR18" s="112">
        <f t="shared" si="20"/>
        <v>1</v>
      </c>
      <c r="AS18" s="113">
        <f t="shared" si="21"/>
        <v>3</v>
      </c>
      <c r="AT18" s="102">
        <v>1</v>
      </c>
      <c r="AU18" s="98">
        <v>1</v>
      </c>
      <c r="AV18" s="98">
        <v>1</v>
      </c>
      <c r="AW18" s="113">
        <f t="shared" si="22"/>
        <v>3</v>
      </c>
      <c r="AX18" s="114">
        <f t="shared" si="23"/>
        <v>21</v>
      </c>
      <c r="AY18" s="115">
        <f t="shared" si="24"/>
        <v>1</v>
      </c>
      <c r="AZ18" s="89" t="s">
        <v>44</v>
      </c>
      <c r="BA18" s="95" t="s">
        <v>157</v>
      </c>
    </row>
    <row r="19" spans="1:58" s="17" customFormat="1" x14ac:dyDescent="0.2">
      <c r="A19" s="36">
        <f t="shared" si="0"/>
        <v>15</v>
      </c>
      <c r="B19" s="82" t="s">
        <v>51</v>
      </c>
      <c r="C19" s="129">
        <v>51</v>
      </c>
      <c r="D19" s="132">
        <v>51</v>
      </c>
      <c r="E19" s="99">
        <f t="shared" si="1"/>
        <v>1</v>
      </c>
      <c r="F19" s="129">
        <v>824</v>
      </c>
      <c r="G19" s="132">
        <v>798</v>
      </c>
      <c r="H19" s="100">
        <f t="shared" si="2"/>
        <v>1</v>
      </c>
      <c r="I19" s="129">
        <v>29</v>
      </c>
      <c r="J19" s="132">
        <v>29</v>
      </c>
      <c r="K19" s="101">
        <f t="shared" si="3"/>
        <v>1</v>
      </c>
      <c r="L19" s="132">
        <v>1149</v>
      </c>
      <c r="M19" s="132">
        <v>99</v>
      </c>
      <c r="N19" s="103">
        <f t="shared" si="4"/>
        <v>2</v>
      </c>
      <c r="O19" s="132">
        <v>350</v>
      </c>
      <c r="P19" s="103">
        <f t="shared" si="5"/>
        <v>1</v>
      </c>
      <c r="Q19" s="130">
        <v>989</v>
      </c>
      <c r="R19" s="136">
        <v>1174</v>
      </c>
      <c r="S19" s="132">
        <v>1179</v>
      </c>
      <c r="T19" s="132">
        <v>1179</v>
      </c>
      <c r="U19" s="132">
        <v>1179</v>
      </c>
      <c r="V19" s="128">
        <f t="shared" si="6"/>
        <v>118.70576339737109</v>
      </c>
      <c r="W19" s="103">
        <f t="shared" si="7"/>
        <v>2</v>
      </c>
      <c r="X19" s="104">
        <f t="shared" si="8"/>
        <v>8</v>
      </c>
      <c r="Y19" s="132">
        <v>99</v>
      </c>
      <c r="Z19" s="105">
        <f t="shared" si="9"/>
        <v>2</v>
      </c>
      <c r="AA19" s="132">
        <v>97</v>
      </c>
      <c r="AB19" s="106">
        <f t="shared" si="10"/>
        <v>2</v>
      </c>
      <c r="AC19" s="132">
        <v>69021</v>
      </c>
      <c r="AD19" s="105">
        <f t="shared" si="11"/>
        <v>1</v>
      </c>
      <c r="AE19" s="132">
        <v>24136</v>
      </c>
      <c r="AF19" s="107">
        <f t="shared" si="12"/>
        <v>1</v>
      </c>
      <c r="AG19" s="132">
        <v>97</v>
      </c>
      <c r="AH19" s="106">
        <f t="shared" si="13"/>
        <v>1</v>
      </c>
      <c r="AI19" s="108">
        <f t="shared" si="14"/>
        <v>7</v>
      </c>
      <c r="AJ19" s="132">
        <v>13873</v>
      </c>
      <c r="AK19" s="109">
        <f t="shared" si="15"/>
        <v>12.073977371627501</v>
      </c>
      <c r="AL19" s="110">
        <f t="shared" si="16"/>
        <v>1</v>
      </c>
      <c r="AM19" s="132">
        <v>9283</v>
      </c>
      <c r="AN19" s="98">
        <f t="shared" si="17"/>
        <v>11.632832080200501</v>
      </c>
      <c r="AO19" s="111">
        <f t="shared" si="18"/>
        <v>1</v>
      </c>
      <c r="AP19" s="132">
        <v>5001</v>
      </c>
      <c r="AQ19" s="98">
        <f t="shared" si="19"/>
        <v>98.058823529411768</v>
      </c>
      <c r="AR19" s="112">
        <f t="shared" si="20"/>
        <v>1</v>
      </c>
      <c r="AS19" s="113">
        <f t="shared" si="21"/>
        <v>3</v>
      </c>
      <c r="AT19" s="102">
        <v>1</v>
      </c>
      <c r="AU19" s="98">
        <v>1</v>
      </c>
      <c r="AV19" s="98">
        <v>1</v>
      </c>
      <c r="AW19" s="113">
        <f t="shared" si="22"/>
        <v>3</v>
      </c>
      <c r="AX19" s="114">
        <f t="shared" si="23"/>
        <v>21</v>
      </c>
      <c r="AY19" s="115">
        <f t="shared" si="24"/>
        <v>1</v>
      </c>
      <c r="AZ19" s="89" t="s">
        <v>51</v>
      </c>
      <c r="BA19" s="95" t="s">
        <v>164</v>
      </c>
    </row>
    <row r="20" spans="1:58" s="17" customFormat="1" ht="16.5" customHeight="1" x14ac:dyDescent="0.2">
      <c r="A20" s="36">
        <f t="shared" si="0"/>
        <v>16</v>
      </c>
      <c r="B20" s="82" t="s">
        <v>52</v>
      </c>
      <c r="C20" s="129">
        <v>57</v>
      </c>
      <c r="D20" s="132">
        <v>62</v>
      </c>
      <c r="E20" s="99">
        <f t="shared" si="1"/>
        <v>1</v>
      </c>
      <c r="F20" s="129">
        <v>1142</v>
      </c>
      <c r="G20" s="132">
        <v>1149</v>
      </c>
      <c r="H20" s="100">
        <f t="shared" si="2"/>
        <v>1</v>
      </c>
      <c r="I20" s="129">
        <v>39</v>
      </c>
      <c r="J20" s="132">
        <v>39</v>
      </c>
      <c r="K20" s="101">
        <f t="shared" si="3"/>
        <v>1</v>
      </c>
      <c r="L20" s="132">
        <v>1580</v>
      </c>
      <c r="M20" s="132">
        <v>100</v>
      </c>
      <c r="N20" s="103">
        <f t="shared" si="4"/>
        <v>2</v>
      </c>
      <c r="O20" s="132">
        <v>632</v>
      </c>
      <c r="P20" s="103">
        <f t="shared" si="5"/>
        <v>1</v>
      </c>
      <c r="Q20" s="130">
        <v>1256</v>
      </c>
      <c r="R20" s="136">
        <v>1490</v>
      </c>
      <c r="S20" s="132">
        <v>1490</v>
      </c>
      <c r="T20" s="132">
        <v>1490</v>
      </c>
      <c r="U20" s="131">
        <v>1</v>
      </c>
      <c r="V20" s="128">
        <f t="shared" si="6"/>
        <v>118.63057324840764</v>
      </c>
      <c r="W20" s="103">
        <f t="shared" si="7"/>
        <v>2</v>
      </c>
      <c r="X20" s="104">
        <f t="shared" si="8"/>
        <v>8</v>
      </c>
      <c r="Y20" s="132">
        <v>99</v>
      </c>
      <c r="Z20" s="105">
        <f t="shared" si="9"/>
        <v>2</v>
      </c>
      <c r="AA20" s="132">
        <v>99</v>
      </c>
      <c r="AB20" s="106">
        <f t="shared" si="10"/>
        <v>2</v>
      </c>
      <c r="AC20" s="132">
        <v>87133</v>
      </c>
      <c r="AD20" s="105">
        <f t="shared" si="11"/>
        <v>1</v>
      </c>
      <c r="AE20" s="132">
        <v>33625</v>
      </c>
      <c r="AF20" s="107">
        <f t="shared" si="12"/>
        <v>1</v>
      </c>
      <c r="AG20" s="132">
        <v>100</v>
      </c>
      <c r="AH20" s="106">
        <f t="shared" si="13"/>
        <v>1</v>
      </c>
      <c r="AI20" s="108">
        <f t="shared" si="14"/>
        <v>7</v>
      </c>
      <c r="AJ20" s="132">
        <v>17243</v>
      </c>
      <c r="AK20" s="109">
        <f t="shared" si="15"/>
        <v>10.913291139240506</v>
      </c>
      <c r="AL20" s="110">
        <f t="shared" si="16"/>
        <v>1</v>
      </c>
      <c r="AM20" s="132">
        <v>16982</v>
      </c>
      <c r="AN20" s="98">
        <f t="shared" si="17"/>
        <v>14.779808529155787</v>
      </c>
      <c r="AO20" s="111">
        <f t="shared" si="18"/>
        <v>1</v>
      </c>
      <c r="AP20" s="132">
        <v>5017</v>
      </c>
      <c r="AQ20" s="98">
        <f t="shared" si="19"/>
        <v>80.91935483870968</v>
      </c>
      <c r="AR20" s="112">
        <f t="shared" si="20"/>
        <v>1</v>
      </c>
      <c r="AS20" s="113">
        <f t="shared" si="21"/>
        <v>3</v>
      </c>
      <c r="AT20" s="102">
        <v>1</v>
      </c>
      <c r="AU20" s="98">
        <v>1</v>
      </c>
      <c r="AV20" s="98">
        <v>1</v>
      </c>
      <c r="AW20" s="113">
        <f t="shared" si="22"/>
        <v>3</v>
      </c>
      <c r="AX20" s="114">
        <f t="shared" si="23"/>
        <v>21</v>
      </c>
      <c r="AY20" s="115">
        <f t="shared" si="24"/>
        <v>1</v>
      </c>
      <c r="AZ20" s="89" t="s">
        <v>52</v>
      </c>
      <c r="BA20" s="95" t="s">
        <v>165</v>
      </c>
    </row>
    <row r="21" spans="1:58" s="17" customFormat="1" x14ac:dyDescent="0.2">
      <c r="A21" s="36">
        <f t="shared" si="0"/>
        <v>17</v>
      </c>
      <c r="B21" s="82" t="s">
        <v>68</v>
      </c>
      <c r="C21" s="129">
        <v>60</v>
      </c>
      <c r="D21" s="132">
        <v>66</v>
      </c>
      <c r="E21" s="99">
        <f t="shared" si="1"/>
        <v>1</v>
      </c>
      <c r="F21" s="129">
        <v>1298</v>
      </c>
      <c r="G21" s="132">
        <v>1299</v>
      </c>
      <c r="H21" s="100">
        <f t="shared" si="2"/>
        <v>1</v>
      </c>
      <c r="I21" s="129">
        <v>44</v>
      </c>
      <c r="J21" s="132">
        <v>44</v>
      </c>
      <c r="K21" s="101">
        <f t="shared" si="3"/>
        <v>1</v>
      </c>
      <c r="L21" s="132">
        <v>1427</v>
      </c>
      <c r="M21" s="132">
        <v>100</v>
      </c>
      <c r="N21" s="103">
        <f t="shared" si="4"/>
        <v>2</v>
      </c>
      <c r="O21" s="132">
        <v>613</v>
      </c>
      <c r="P21" s="103">
        <f t="shared" si="5"/>
        <v>1</v>
      </c>
      <c r="Q21" s="130">
        <v>1379</v>
      </c>
      <c r="R21" s="136">
        <v>1653</v>
      </c>
      <c r="S21" s="132">
        <v>1653</v>
      </c>
      <c r="T21" s="132">
        <v>1653</v>
      </c>
      <c r="U21" s="132">
        <v>1653</v>
      </c>
      <c r="V21" s="128">
        <f t="shared" si="6"/>
        <v>119.86947063089195</v>
      </c>
      <c r="W21" s="103">
        <f t="shared" si="7"/>
        <v>2</v>
      </c>
      <c r="X21" s="104">
        <f t="shared" si="8"/>
        <v>8</v>
      </c>
      <c r="Y21" s="132">
        <v>97</v>
      </c>
      <c r="Z21" s="105">
        <f t="shared" si="9"/>
        <v>2</v>
      </c>
      <c r="AA21" s="132">
        <v>97</v>
      </c>
      <c r="AB21" s="106">
        <f t="shared" si="10"/>
        <v>2</v>
      </c>
      <c r="AC21" s="132">
        <v>100488</v>
      </c>
      <c r="AD21" s="105">
        <f t="shared" si="11"/>
        <v>1</v>
      </c>
      <c r="AE21" s="132">
        <v>28875</v>
      </c>
      <c r="AF21" s="107">
        <f t="shared" si="12"/>
        <v>1</v>
      </c>
      <c r="AG21" s="132">
        <v>100</v>
      </c>
      <c r="AH21" s="106">
        <f t="shared" si="13"/>
        <v>1</v>
      </c>
      <c r="AI21" s="108">
        <f t="shared" si="14"/>
        <v>7</v>
      </c>
      <c r="AJ21" s="132">
        <v>14087</v>
      </c>
      <c r="AK21" s="109">
        <f t="shared" si="15"/>
        <v>9.8717589348283106</v>
      </c>
      <c r="AL21" s="110">
        <f t="shared" si="16"/>
        <v>1</v>
      </c>
      <c r="AM21" s="132">
        <v>11382</v>
      </c>
      <c r="AN21" s="98">
        <f t="shared" si="17"/>
        <v>8.7621247113163978</v>
      </c>
      <c r="AO21" s="111">
        <f t="shared" si="18"/>
        <v>1</v>
      </c>
      <c r="AP21" s="132">
        <v>4087</v>
      </c>
      <c r="AQ21" s="98">
        <f t="shared" si="19"/>
        <v>61.924242424242422</v>
      </c>
      <c r="AR21" s="112">
        <f t="shared" si="20"/>
        <v>1</v>
      </c>
      <c r="AS21" s="113">
        <f t="shared" si="21"/>
        <v>3</v>
      </c>
      <c r="AT21" s="102">
        <v>1</v>
      </c>
      <c r="AU21" s="98">
        <v>1</v>
      </c>
      <c r="AV21" s="98">
        <v>1</v>
      </c>
      <c r="AW21" s="113">
        <f t="shared" si="22"/>
        <v>3</v>
      </c>
      <c r="AX21" s="114">
        <f t="shared" si="23"/>
        <v>21</v>
      </c>
      <c r="AY21" s="115">
        <f t="shared" si="24"/>
        <v>1</v>
      </c>
      <c r="AZ21" s="89" t="s">
        <v>68</v>
      </c>
      <c r="BA21" s="95" t="s">
        <v>181</v>
      </c>
    </row>
    <row r="22" spans="1:58" s="17" customFormat="1" x14ac:dyDescent="0.2">
      <c r="A22" s="36">
        <f t="shared" si="0"/>
        <v>18</v>
      </c>
      <c r="B22" s="82" t="s">
        <v>70</v>
      </c>
      <c r="C22" s="129">
        <v>39</v>
      </c>
      <c r="D22" s="132">
        <v>45</v>
      </c>
      <c r="E22" s="99">
        <f t="shared" si="1"/>
        <v>1</v>
      </c>
      <c r="F22" s="129">
        <v>911</v>
      </c>
      <c r="G22" s="132">
        <v>915</v>
      </c>
      <c r="H22" s="100">
        <f t="shared" si="2"/>
        <v>1</v>
      </c>
      <c r="I22" s="129">
        <v>30</v>
      </c>
      <c r="J22" s="132">
        <v>30</v>
      </c>
      <c r="K22" s="101">
        <f t="shared" si="3"/>
        <v>1</v>
      </c>
      <c r="L22" s="132">
        <v>1525</v>
      </c>
      <c r="M22" s="132">
        <v>99</v>
      </c>
      <c r="N22" s="103">
        <f t="shared" si="4"/>
        <v>2</v>
      </c>
      <c r="O22" s="132">
        <v>730</v>
      </c>
      <c r="P22" s="103">
        <f t="shared" si="5"/>
        <v>1</v>
      </c>
      <c r="Q22" s="130">
        <v>959</v>
      </c>
      <c r="R22" s="136">
        <v>1232</v>
      </c>
      <c r="S22" s="132">
        <v>1232</v>
      </c>
      <c r="T22" s="132">
        <v>1232</v>
      </c>
      <c r="U22" s="132">
        <v>1232</v>
      </c>
      <c r="V22" s="128">
        <f t="shared" si="6"/>
        <v>128.46715328467153</v>
      </c>
      <c r="W22" s="103">
        <f t="shared" si="7"/>
        <v>2</v>
      </c>
      <c r="X22" s="104">
        <f t="shared" si="8"/>
        <v>8</v>
      </c>
      <c r="Y22" s="132">
        <v>98</v>
      </c>
      <c r="Z22" s="105">
        <f t="shared" si="9"/>
        <v>2</v>
      </c>
      <c r="AA22" s="132">
        <v>98</v>
      </c>
      <c r="AB22" s="106">
        <f t="shared" si="10"/>
        <v>2</v>
      </c>
      <c r="AC22" s="132">
        <v>80481</v>
      </c>
      <c r="AD22" s="105">
        <f t="shared" si="11"/>
        <v>1</v>
      </c>
      <c r="AE22" s="132">
        <v>24471</v>
      </c>
      <c r="AF22" s="107">
        <f t="shared" si="12"/>
        <v>1</v>
      </c>
      <c r="AG22" s="132">
        <v>100</v>
      </c>
      <c r="AH22" s="106">
        <f t="shared" si="13"/>
        <v>1</v>
      </c>
      <c r="AI22" s="108">
        <f t="shared" si="14"/>
        <v>7</v>
      </c>
      <c r="AJ22" s="132">
        <v>28687</v>
      </c>
      <c r="AK22" s="109">
        <f t="shared" si="15"/>
        <v>18.811147540983608</v>
      </c>
      <c r="AL22" s="110">
        <f t="shared" si="16"/>
        <v>1</v>
      </c>
      <c r="AM22" s="132">
        <v>7432</v>
      </c>
      <c r="AN22" s="98">
        <f t="shared" si="17"/>
        <v>8.1224043715847003</v>
      </c>
      <c r="AO22" s="111">
        <f t="shared" si="18"/>
        <v>1</v>
      </c>
      <c r="AP22" s="132">
        <v>5381</v>
      </c>
      <c r="AQ22" s="98">
        <f t="shared" si="19"/>
        <v>119.57777777777778</v>
      </c>
      <c r="AR22" s="112">
        <f t="shared" si="20"/>
        <v>1</v>
      </c>
      <c r="AS22" s="113">
        <f t="shared" si="21"/>
        <v>3</v>
      </c>
      <c r="AT22" s="102">
        <v>1</v>
      </c>
      <c r="AU22" s="98">
        <v>1</v>
      </c>
      <c r="AV22" s="98">
        <v>1</v>
      </c>
      <c r="AW22" s="113">
        <f t="shared" si="22"/>
        <v>3</v>
      </c>
      <c r="AX22" s="114">
        <f t="shared" si="23"/>
        <v>21</v>
      </c>
      <c r="AY22" s="115">
        <f t="shared" si="24"/>
        <v>1</v>
      </c>
      <c r="AZ22" s="89" t="s">
        <v>70</v>
      </c>
      <c r="BA22" s="95" t="s">
        <v>183</v>
      </c>
      <c r="BE22" s="18"/>
      <c r="BF22" s="18"/>
    </row>
    <row r="23" spans="1:58" s="17" customFormat="1" x14ac:dyDescent="0.2">
      <c r="A23" s="36">
        <f t="shared" si="0"/>
        <v>19</v>
      </c>
      <c r="B23" s="82" t="s">
        <v>96</v>
      </c>
      <c r="C23" s="129">
        <v>79</v>
      </c>
      <c r="D23" s="132">
        <v>90</v>
      </c>
      <c r="E23" s="99">
        <f t="shared" si="1"/>
        <v>1</v>
      </c>
      <c r="F23" s="129">
        <v>1943</v>
      </c>
      <c r="G23" s="132">
        <v>1951</v>
      </c>
      <c r="H23" s="100">
        <f t="shared" si="2"/>
        <v>1</v>
      </c>
      <c r="I23" s="129">
        <v>61</v>
      </c>
      <c r="J23" s="132">
        <v>61</v>
      </c>
      <c r="K23" s="101">
        <f t="shared" si="3"/>
        <v>1</v>
      </c>
      <c r="L23" s="132">
        <v>3027</v>
      </c>
      <c r="M23" s="132">
        <v>96</v>
      </c>
      <c r="N23" s="103">
        <f t="shared" si="4"/>
        <v>2</v>
      </c>
      <c r="O23" s="132">
        <v>894</v>
      </c>
      <c r="P23" s="103">
        <f t="shared" si="5"/>
        <v>1</v>
      </c>
      <c r="Q23" s="130">
        <v>2009</v>
      </c>
      <c r="R23" s="136">
        <v>2393</v>
      </c>
      <c r="S23" s="132">
        <v>2393</v>
      </c>
      <c r="T23" s="132">
        <v>2393</v>
      </c>
      <c r="U23" s="131">
        <v>1</v>
      </c>
      <c r="V23" s="128">
        <f t="shared" si="6"/>
        <v>119.11398705823792</v>
      </c>
      <c r="W23" s="103">
        <f t="shared" si="7"/>
        <v>2</v>
      </c>
      <c r="X23" s="104">
        <f t="shared" si="8"/>
        <v>8</v>
      </c>
      <c r="Y23" s="132">
        <v>98</v>
      </c>
      <c r="Z23" s="105">
        <f t="shared" si="9"/>
        <v>2</v>
      </c>
      <c r="AA23" s="132">
        <v>93</v>
      </c>
      <c r="AB23" s="106">
        <f t="shared" si="10"/>
        <v>2</v>
      </c>
      <c r="AC23" s="132">
        <v>168916</v>
      </c>
      <c r="AD23" s="105">
        <f t="shared" si="11"/>
        <v>1</v>
      </c>
      <c r="AE23" s="132">
        <v>53640</v>
      </c>
      <c r="AF23" s="107">
        <f t="shared" si="12"/>
        <v>1</v>
      </c>
      <c r="AG23" s="132">
        <v>98</v>
      </c>
      <c r="AH23" s="106">
        <f t="shared" si="13"/>
        <v>1</v>
      </c>
      <c r="AI23" s="108">
        <f t="shared" si="14"/>
        <v>7</v>
      </c>
      <c r="AJ23" s="132">
        <v>46465</v>
      </c>
      <c r="AK23" s="109">
        <f t="shared" si="15"/>
        <v>15.350181698050875</v>
      </c>
      <c r="AL23" s="110">
        <f t="shared" si="16"/>
        <v>1</v>
      </c>
      <c r="AM23" s="132">
        <v>69598</v>
      </c>
      <c r="AN23" s="98">
        <f t="shared" si="17"/>
        <v>35.67298821117376</v>
      </c>
      <c r="AO23" s="111">
        <f t="shared" si="18"/>
        <v>1</v>
      </c>
      <c r="AP23" s="132">
        <v>7356</v>
      </c>
      <c r="AQ23" s="98">
        <f t="shared" si="19"/>
        <v>81.733333333333334</v>
      </c>
      <c r="AR23" s="112">
        <f t="shared" si="20"/>
        <v>1</v>
      </c>
      <c r="AS23" s="113">
        <f t="shared" si="21"/>
        <v>3</v>
      </c>
      <c r="AT23" s="102">
        <v>1</v>
      </c>
      <c r="AU23" s="98">
        <v>1</v>
      </c>
      <c r="AV23" s="98">
        <v>1</v>
      </c>
      <c r="AW23" s="113">
        <f t="shared" si="22"/>
        <v>3</v>
      </c>
      <c r="AX23" s="114">
        <f t="shared" si="23"/>
        <v>21</v>
      </c>
      <c r="AY23" s="115">
        <f t="shared" si="24"/>
        <v>1</v>
      </c>
      <c r="AZ23" s="89" t="s">
        <v>96</v>
      </c>
      <c r="BA23" s="95" t="s">
        <v>209</v>
      </c>
    </row>
    <row r="24" spans="1:58" s="17" customFormat="1" x14ac:dyDescent="0.2">
      <c r="A24" s="36">
        <f t="shared" si="0"/>
        <v>20</v>
      </c>
      <c r="B24" s="82" t="s">
        <v>101</v>
      </c>
      <c r="C24" s="129">
        <v>87</v>
      </c>
      <c r="D24" s="132">
        <v>100</v>
      </c>
      <c r="E24" s="99">
        <f t="shared" si="1"/>
        <v>1</v>
      </c>
      <c r="F24" s="129">
        <v>2289</v>
      </c>
      <c r="G24" s="132">
        <v>2285</v>
      </c>
      <c r="H24" s="100">
        <f t="shared" si="2"/>
        <v>1</v>
      </c>
      <c r="I24" s="129">
        <v>65</v>
      </c>
      <c r="J24" s="132">
        <v>65</v>
      </c>
      <c r="K24" s="101">
        <f t="shared" si="3"/>
        <v>1</v>
      </c>
      <c r="L24" s="132">
        <v>3469</v>
      </c>
      <c r="M24" s="132">
        <v>100</v>
      </c>
      <c r="N24" s="103">
        <f t="shared" si="4"/>
        <v>2</v>
      </c>
      <c r="O24" s="132">
        <v>390</v>
      </c>
      <c r="P24" s="103">
        <f t="shared" si="5"/>
        <v>1</v>
      </c>
      <c r="Q24" s="130">
        <v>2187</v>
      </c>
      <c r="R24" s="136">
        <v>2481</v>
      </c>
      <c r="S24" s="132">
        <v>2481</v>
      </c>
      <c r="T24" s="132">
        <v>2481</v>
      </c>
      <c r="U24" s="132">
        <v>2481</v>
      </c>
      <c r="V24" s="128">
        <f t="shared" si="6"/>
        <v>113.44307270233196</v>
      </c>
      <c r="W24" s="103">
        <f t="shared" si="7"/>
        <v>2</v>
      </c>
      <c r="X24" s="104">
        <f t="shared" si="8"/>
        <v>8</v>
      </c>
      <c r="Y24" s="132">
        <v>98</v>
      </c>
      <c r="Z24" s="105">
        <f t="shared" si="9"/>
        <v>2</v>
      </c>
      <c r="AA24" s="132">
        <v>97</v>
      </c>
      <c r="AB24" s="106">
        <f t="shared" si="10"/>
        <v>2</v>
      </c>
      <c r="AC24" s="132">
        <v>179198</v>
      </c>
      <c r="AD24" s="105">
        <f t="shared" si="11"/>
        <v>1</v>
      </c>
      <c r="AE24" s="132">
        <v>50808</v>
      </c>
      <c r="AF24" s="107">
        <f t="shared" si="12"/>
        <v>1</v>
      </c>
      <c r="AG24" s="132">
        <v>99</v>
      </c>
      <c r="AH24" s="106">
        <f t="shared" si="13"/>
        <v>1</v>
      </c>
      <c r="AI24" s="108">
        <f t="shared" si="14"/>
        <v>7</v>
      </c>
      <c r="AJ24" s="132">
        <v>63078</v>
      </c>
      <c r="AK24" s="109">
        <f t="shared" si="15"/>
        <v>18.183338137791871</v>
      </c>
      <c r="AL24" s="110">
        <f t="shared" si="16"/>
        <v>1</v>
      </c>
      <c r="AM24" s="132">
        <v>40058</v>
      </c>
      <c r="AN24" s="98">
        <f t="shared" si="17"/>
        <v>17.5308533916849</v>
      </c>
      <c r="AO24" s="111">
        <f t="shared" si="18"/>
        <v>1</v>
      </c>
      <c r="AP24" s="132">
        <v>6870</v>
      </c>
      <c r="AQ24" s="98">
        <f t="shared" si="19"/>
        <v>68.7</v>
      </c>
      <c r="AR24" s="112">
        <f t="shared" si="20"/>
        <v>1</v>
      </c>
      <c r="AS24" s="113">
        <f t="shared" si="21"/>
        <v>3</v>
      </c>
      <c r="AT24" s="102">
        <v>1</v>
      </c>
      <c r="AU24" s="98">
        <v>1</v>
      </c>
      <c r="AV24" s="98">
        <v>1</v>
      </c>
      <c r="AW24" s="113">
        <f t="shared" si="22"/>
        <v>3</v>
      </c>
      <c r="AX24" s="114">
        <f t="shared" si="23"/>
        <v>21</v>
      </c>
      <c r="AY24" s="115">
        <f t="shared" si="24"/>
        <v>1</v>
      </c>
      <c r="AZ24" s="89" t="s">
        <v>101</v>
      </c>
      <c r="BA24" s="95" t="s">
        <v>214</v>
      </c>
    </row>
    <row r="25" spans="1:58" s="17" customFormat="1" hidden="1" x14ac:dyDescent="0.2">
      <c r="A25" s="36">
        <f t="shared" si="0"/>
        <v>21</v>
      </c>
      <c r="B25" s="82" t="s">
        <v>13</v>
      </c>
      <c r="C25" s="129">
        <v>89</v>
      </c>
      <c r="D25" s="132">
        <v>105</v>
      </c>
      <c r="E25" s="99">
        <f t="shared" si="1"/>
        <v>1</v>
      </c>
      <c r="F25" s="129">
        <v>1957</v>
      </c>
      <c r="G25" s="132">
        <v>1980</v>
      </c>
      <c r="H25" s="100">
        <f t="shared" si="2"/>
        <v>1</v>
      </c>
      <c r="I25" s="129">
        <v>62</v>
      </c>
      <c r="J25" s="132">
        <v>62</v>
      </c>
      <c r="K25" s="101">
        <f t="shared" si="3"/>
        <v>1</v>
      </c>
      <c r="L25" s="132">
        <v>3432</v>
      </c>
      <c r="M25" s="132">
        <v>100</v>
      </c>
      <c r="N25" s="103">
        <f t="shared" si="4"/>
        <v>2</v>
      </c>
      <c r="O25" s="132">
        <v>656</v>
      </c>
      <c r="P25" s="103">
        <f t="shared" si="5"/>
        <v>1</v>
      </c>
      <c r="Q25" s="130">
        <v>2114.46</v>
      </c>
      <c r="R25" s="136">
        <v>2467</v>
      </c>
      <c r="S25" s="132">
        <v>2469</v>
      </c>
      <c r="T25" s="132">
        <v>2469</v>
      </c>
      <c r="U25" s="132">
        <v>2469</v>
      </c>
      <c r="V25" s="128">
        <f t="shared" si="6"/>
        <v>116.67281480850903</v>
      </c>
      <c r="W25" s="103">
        <f t="shared" si="7"/>
        <v>2</v>
      </c>
      <c r="X25" s="104">
        <f t="shared" si="8"/>
        <v>8</v>
      </c>
      <c r="Y25" s="132">
        <v>99</v>
      </c>
      <c r="Z25" s="105">
        <f t="shared" si="9"/>
        <v>2</v>
      </c>
      <c r="AA25" s="132">
        <v>99</v>
      </c>
      <c r="AB25" s="106">
        <f t="shared" si="10"/>
        <v>2</v>
      </c>
      <c r="AC25" s="132">
        <v>151411</v>
      </c>
      <c r="AD25" s="105">
        <f t="shared" si="11"/>
        <v>1</v>
      </c>
      <c r="AE25" s="132">
        <v>49260</v>
      </c>
      <c r="AF25" s="107">
        <f t="shared" si="12"/>
        <v>1</v>
      </c>
      <c r="AG25" s="132">
        <v>98</v>
      </c>
      <c r="AH25" s="106">
        <f t="shared" si="13"/>
        <v>1</v>
      </c>
      <c r="AI25" s="108">
        <f t="shared" si="14"/>
        <v>7</v>
      </c>
      <c r="AJ25" s="132">
        <v>38792</v>
      </c>
      <c r="AK25" s="109">
        <f t="shared" si="15"/>
        <v>11.303030303030303</v>
      </c>
      <c r="AL25" s="110">
        <f t="shared" si="16"/>
        <v>1</v>
      </c>
      <c r="AM25" s="132">
        <v>36223</v>
      </c>
      <c r="AN25" s="98">
        <f t="shared" si="17"/>
        <v>18.294444444444444</v>
      </c>
      <c r="AO25" s="111">
        <f t="shared" si="18"/>
        <v>1</v>
      </c>
      <c r="AP25" s="132">
        <v>7188</v>
      </c>
      <c r="AQ25" s="98">
        <f t="shared" si="19"/>
        <v>68.457142857142856</v>
      </c>
      <c r="AR25" s="112">
        <f t="shared" si="20"/>
        <v>1</v>
      </c>
      <c r="AS25" s="113">
        <f t="shared" si="21"/>
        <v>3</v>
      </c>
      <c r="AT25" s="102">
        <v>1</v>
      </c>
      <c r="AU25" s="137">
        <v>0</v>
      </c>
      <c r="AV25" s="98">
        <v>1</v>
      </c>
      <c r="AW25" s="113">
        <f t="shared" si="22"/>
        <v>2</v>
      </c>
      <c r="AX25" s="114">
        <f t="shared" si="23"/>
        <v>20</v>
      </c>
      <c r="AY25" s="115">
        <f t="shared" si="24"/>
        <v>0.95238095238095233</v>
      </c>
      <c r="AZ25" s="89" t="s">
        <v>13</v>
      </c>
      <c r="BA25" s="95" t="s">
        <v>126</v>
      </c>
    </row>
    <row r="26" spans="1:58" s="17" customFormat="1" hidden="1" x14ac:dyDescent="0.2">
      <c r="A26" s="36">
        <f t="shared" si="0"/>
        <v>22</v>
      </c>
      <c r="B26" s="82" t="s">
        <v>15</v>
      </c>
      <c r="C26" s="129">
        <v>66</v>
      </c>
      <c r="D26" s="132">
        <v>78</v>
      </c>
      <c r="E26" s="99">
        <f t="shared" si="1"/>
        <v>1</v>
      </c>
      <c r="F26" s="129">
        <v>1341</v>
      </c>
      <c r="G26" s="132">
        <v>1344</v>
      </c>
      <c r="H26" s="100">
        <f t="shared" si="2"/>
        <v>1</v>
      </c>
      <c r="I26" s="129">
        <v>43</v>
      </c>
      <c r="J26" s="132">
        <v>43</v>
      </c>
      <c r="K26" s="101">
        <f t="shared" si="3"/>
        <v>1</v>
      </c>
      <c r="L26" s="132">
        <v>1758</v>
      </c>
      <c r="M26" s="132">
        <v>100</v>
      </c>
      <c r="N26" s="103">
        <f t="shared" si="4"/>
        <v>2</v>
      </c>
      <c r="O26" s="132">
        <v>779</v>
      </c>
      <c r="P26" s="103">
        <f t="shared" si="5"/>
        <v>1</v>
      </c>
      <c r="Q26" s="130">
        <v>1547</v>
      </c>
      <c r="R26" s="136">
        <v>1747</v>
      </c>
      <c r="S26" s="131">
        <v>529</v>
      </c>
      <c r="T26" s="132">
        <v>529</v>
      </c>
      <c r="U26" s="132">
        <v>529</v>
      </c>
      <c r="V26" s="128">
        <f t="shared" si="6"/>
        <v>112.92824822236587</v>
      </c>
      <c r="W26" s="103">
        <f t="shared" si="7"/>
        <v>2</v>
      </c>
      <c r="X26" s="104">
        <f t="shared" si="8"/>
        <v>8</v>
      </c>
      <c r="Y26" s="132">
        <v>99</v>
      </c>
      <c r="Z26" s="105">
        <f t="shared" si="9"/>
        <v>2</v>
      </c>
      <c r="AA26" s="132">
        <v>100</v>
      </c>
      <c r="AB26" s="106">
        <f t="shared" si="10"/>
        <v>2</v>
      </c>
      <c r="AC26" s="132">
        <v>76988</v>
      </c>
      <c r="AD26" s="105">
        <f t="shared" si="11"/>
        <v>1</v>
      </c>
      <c r="AE26" s="132">
        <v>28986</v>
      </c>
      <c r="AF26" s="107">
        <f t="shared" si="12"/>
        <v>1</v>
      </c>
      <c r="AG26" s="132">
        <v>99</v>
      </c>
      <c r="AH26" s="106">
        <f t="shared" si="13"/>
        <v>1</v>
      </c>
      <c r="AI26" s="108">
        <f t="shared" si="14"/>
        <v>7</v>
      </c>
      <c r="AJ26" s="132">
        <v>27732</v>
      </c>
      <c r="AK26" s="109">
        <f t="shared" si="15"/>
        <v>15.774744027303754</v>
      </c>
      <c r="AL26" s="110">
        <f t="shared" si="16"/>
        <v>1</v>
      </c>
      <c r="AM26" s="132">
        <v>14376</v>
      </c>
      <c r="AN26" s="98">
        <f t="shared" si="17"/>
        <v>10.696428571428571</v>
      </c>
      <c r="AO26" s="111">
        <f t="shared" si="18"/>
        <v>1</v>
      </c>
      <c r="AP26" s="132">
        <v>4206</v>
      </c>
      <c r="AQ26" s="98">
        <f t="shared" si="19"/>
        <v>53.92307692307692</v>
      </c>
      <c r="AR26" s="112">
        <f t="shared" si="20"/>
        <v>1</v>
      </c>
      <c r="AS26" s="113">
        <f t="shared" si="21"/>
        <v>3</v>
      </c>
      <c r="AT26" s="102">
        <v>1</v>
      </c>
      <c r="AU26" s="137">
        <v>0</v>
      </c>
      <c r="AV26" s="98">
        <v>1</v>
      </c>
      <c r="AW26" s="113">
        <f t="shared" si="22"/>
        <v>2</v>
      </c>
      <c r="AX26" s="114">
        <f t="shared" si="23"/>
        <v>20</v>
      </c>
      <c r="AY26" s="115">
        <f t="shared" si="24"/>
        <v>0.95238095238095233</v>
      </c>
      <c r="AZ26" s="89" t="s">
        <v>15</v>
      </c>
      <c r="BA26" s="95" t="s">
        <v>128</v>
      </c>
    </row>
    <row r="27" spans="1:58" s="17" customFormat="1" ht="16.5" hidden="1" customHeight="1" x14ac:dyDescent="0.2">
      <c r="A27" s="36">
        <f t="shared" si="0"/>
        <v>23</v>
      </c>
      <c r="B27" s="82" t="s">
        <v>16</v>
      </c>
      <c r="C27" s="129">
        <v>64</v>
      </c>
      <c r="D27" s="132">
        <v>70</v>
      </c>
      <c r="E27" s="99">
        <f t="shared" si="1"/>
        <v>1</v>
      </c>
      <c r="F27" s="129">
        <v>1496</v>
      </c>
      <c r="G27" s="132">
        <v>1501</v>
      </c>
      <c r="H27" s="100">
        <f t="shared" si="2"/>
        <v>1</v>
      </c>
      <c r="I27" s="129">
        <v>48</v>
      </c>
      <c r="J27" s="132">
        <v>48</v>
      </c>
      <c r="K27" s="101">
        <f t="shared" si="3"/>
        <v>1</v>
      </c>
      <c r="L27" s="132">
        <v>2416</v>
      </c>
      <c r="M27" s="132">
        <v>100</v>
      </c>
      <c r="N27" s="103">
        <f t="shared" si="4"/>
        <v>2</v>
      </c>
      <c r="O27" s="132">
        <v>278</v>
      </c>
      <c r="P27" s="103">
        <f t="shared" si="5"/>
        <v>1</v>
      </c>
      <c r="Q27" s="130">
        <v>1578</v>
      </c>
      <c r="R27" s="136">
        <v>1823</v>
      </c>
      <c r="S27" s="132">
        <v>1823</v>
      </c>
      <c r="T27" s="132">
        <v>1823</v>
      </c>
      <c r="U27" s="132">
        <v>1823</v>
      </c>
      <c r="V27" s="128">
        <f t="shared" si="6"/>
        <v>115.52598225602028</v>
      </c>
      <c r="W27" s="103">
        <f t="shared" si="7"/>
        <v>2</v>
      </c>
      <c r="X27" s="104">
        <f t="shared" si="8"/>
        <v>8</v>
      </c>
      <c r="Y27" s="132">
        <v>99</v>
      </c>
      <c r="Z27" s="105">
        <f t="shared" si="9"/>
        <v>2</v>
      </c>
      <c r="AA27" s="132">
        <v>99</v>
      </c>
      <c r="AB27" s="106">
        <f t="shared" si="10"/>
        <v>2</v>
      </c>
      <c r="AC27" s="132">
        <v>136481</v>
      </c>
      <c r="AD27" s="105">
        <f t="shared" si="11"/>
        <v>1</v>
      </c>
      <c r="AE27" s="132">
        <v>27066</v>
      </c>
      <c r="AF27" s="107">
        <f t="shared" si="12"/>
        <v>1</v>
      </c>
      <c r="AG27" s="132">
        <v>99</v>
      </c>
      <c r="AH27" s="106">
        <f t="shared" si="13"/>
        <v>1</v>
      </c>
      <c r="AI27" s="108">
        <f t="shared" si="14"/>
        <v>7</v>
      </c>
      <c r="AJ27" s="132">
        <v>47358</v>
      </c>
      <c r="AK27" s="109">
        <f t="shared" si="15"/>
        <v>19.601821192052981</v>
      </c>
      <c r="AL27" s="110">
        <f t="shared" si="16"/>
        <v>1</v>
      </c>
      <c r="AM27" s="132">
        <v>17485</v>
      </c>
      <c r="AN27" s="98">
        <f t="shared" si="17"/>
        <v>11.648900732844771</v>
      </c>
      <c r="AO27" s="111">
        <f t="shared" si="18"/>
        <v>1</v>
      </c>
      <c r="AP27" s="132">
        <v>6813</v>
      </c>
      <c r="AQ27" s="98">
        <f t="shared" si="19"/>
        <v>97.328571428571422</v>
      </c>
      <c r="AR27" s="112">
        <f t="shared" si="20"/>
        <v>1</v>
      </c>
      <c r="AS27" s="113">
        <f t="shared" si="21"/>
        <v>3</v>
      </c>
      <c r="AT27" s="102">
        <v>1</v>
      </c>
      <c r="AU27" s="137">
        <v>0</v>
      </c>
      <c r="AV27" s="98">
        <v>1</v>
      </c>
      <c r="AW27" s="113">
        <f t="shared" si="22"/>
        <v>2</v>
      </c>
      <c r="AX27" s="114">
        <f t="shared" si="23"/>
        <v>20</v>
      </c>
      <c r="AY27" s="115">
        <f t="shared" si="24"/>
        <v>0.95238095238095233</v>
      </c>
      <c r="AZ27" s="89" t="s">
        <v>16</v>
      </c>
      <c r="BA27" s="95" t="s">
        <v>129</v>
      </c>
      <c r="BE27" s="20"/>
      <c r="BF27" s="20"/>
    </row>
    <row r="28" spans="1:58" s="17" customFormat="1" hidden="1" x14ac:dyDescent="0.2">
      <c r="A28" s="36">
        <f t="shared" si="0"/>
        <v>24</v>
      </c>
      <c r="B28" s="82" t="s">
        <v>19</v>
      </c>
      <c r="C28" s="129">
        <v>57</v>
      </c>
      <c r="D28" s="132">
        <v>69</v>
      </c>
      <c r="E28" s="99">
        <f t="shared" si="1"/>
        <v>1</v>
      </c>
      <c r="F28" s="129">
        <v>1251</v>
      </c>
      <c r="G28" s="132">
        <v>1250</v>
      </c>
      <c r="H28" s="100">
        <f t="shared" si="2"/>
        <v>1</v>
      </c>
      <c r="I28" s="129">
        <v>42</v>
      </c>
      <c r="J28" s="132">
        <v>42</v>
      </c>
      <c r="K28" s="101">
        <f t="shared" si="3"/>
        <v>1</v>
      </c>
      <c r="L28" s="132">
        <v>1611</v>
      </c>
      <c r="M28" s="132">
        <v>100</v>
      </c>
      <c r="N28" s="103">
        <f t="shared" si="4"/>
        <v>2</v>
      </c>
      <c r="O28" s="132">
        <v>518</v>
      </c>
      <c r="P28" s="103">
        <f t="shared" si="5"/>
        <v>1</v>
      </c>
      <c r="Q28" s="130">
        <v>1466</v>
      </c>
      <c r="R28" s="136">
        <v>1722</v>
      </c>
      <c r="S28" s="132">
        <v>1722</v>
      </c>
      <c r="T28" s="132">
        <v>1722</v>
      </c>
      <c r="U28" s="132">
        <v>1722</v>
      </c>
      <c r="V28" s="128">
        <f t="shared" si="6"/>
        <v>117.462482946794</v>
      </c>
      <c r="W28" s="103">
        <f t="shared" si="7"/>
        <v>2</v>
      </c>
      <c r="X28" s="104">
        <f t="shared" si="8"/>
        <v>8</v>
      </c>
      <c r="Y28" s="132">
        <v>98</v>
      </c>
      <c r="Z28" s="105">
        <f t="shared" si="9"/>
        <v>2</v>
      </c>
      <c r="AA28" s="132">
        <v>97</v>
      </c>
      <c r="AB28" s="106">
        <f t="shared" si="10"/>
        <v>2</v>
      </c>
      <c r="AC28" s="132">
        <v>111179</v>
      </c>
      <c r="AD28" s="105">
        <f t="shared" si="11"/>
        <v>1</v>
      </c>
      <c r="AE28" s="132">
        <v>33795</v>
      </c>
      <c r="AF28" s="107">
        <f t="shared" si="12"/>
        <v>1</v>
      </c>
      <c r="AG28" s="132">
        <v>100</v>
      </c>
      <c r="AH28" s="106">
        <f t="shared" si="13"/>
        <v>1</v>
      </c>
      <c r="AI28" s="108">
        <f t="shared" si="14"/>
        <v>7</v>
      </c>
      <c r="AJ28" s="132">
        <v>38957</v>
      </c>
      <c r="AK28" s="109">
        <f t="shared" si="15"/>
        <v>24.181874612042211</v>
      </c>
      <c r="AL28" s="110">
        <f t="shared" si="16"/>
        <v>1</v>
      </c>
      <c r="AM28" s="132">
        <v>17459</v>
      </c>
      <c r="AN28" s="98">
        <f t="shared" si="17"/>
        <v>13.9672</v>
      </c>
      <c r="AO28" s="111">
        <f t="shared" si="18"/>
        <v>1</v>
      </c>
      <c r="AP28" s="132">
        <v>4579</v>
      </c>
      <c r="AQ28" s="98">
        <f t="shared" si="19"/>
        <v>66.362318840579704</v>
      </c>
      <c r="AR28" s="112">
        <f t="shared" si="20"/>
        <v>1</v>
      </c>
      <c r="AS28" s="113">
        <f t="shared" si="21"/>
        <v>3</v>
      </c>
      <c r="AT28" s="102">
        <v>1</v>
      </c>
      <c r="AU28" s="137">
        <v>0</v>
      </c>
      <c r="AV28" s="98">
        <v>1</v>
      </c>
      <c r="AW28" s="113">
        <f t="shared" si="22"/>
        <v>2</v>
      </c>
      <c r="AX28" s="114">
        <f t="shared" si="23"/>
        <v>20</v>
      </c>
      <c r="AY28" s="115">
        <f t="shared" si="24"/>
        <v>0.95238095238095233</v>
      </c>
      <c r="AZ28" s="89" t="s">
        <v>19</v>
      </c>
      <c r="BA28" s="95" t="s">
        <v>132</v>
      </c>
    </row>
    <row r="29" spans="1:58" s="17" customFormat="1" ht="16.5" hidden="1" customHeight="1" x14ac:dyDescent="0.2">
      <c r="A29" s="36">
        <f t="shared" si="0"/>
        <v>25</v>
      </c>
      <c r="B29" s="82" t="s">
        <v>22</v>
      </c>
      <c r="C29" s="129">
        <v>57</v>
      </c>
      <c r="D29" s="132">
        <v>61</v>
      </c>
      <c r="E29" s="99">
        <f t="shared" si="1"/>
        <v>1</v>
      </c>
      <c r="F29" s="129">
        <v>1543</v>
      </c>
      <c r="G29" s="132">
        <v>1552</v>
      </c>
      <c r="H29" s="100">
        <f t="shared" si="2"/>
        <v>1</v>
      </c>
      <c r="I29" s="129">
        <v>47</v>
      </c>
      <c r="J29" s="132">
        <v>47</v>
      </c>
      <c r="K29" s="101">
        <f t="shared" si="3"/>
        <v>1</v>
      </c>
      <c r="L29" s="132">
        <v>2213</v>
      </c>
      <c r="M29" s="132">
        <v>100</v>
      </c>
      <c r="N29" s="103">
        <f t="shared" si="4"/>
        <v>2</v>
      </c>
      <c r="O29" s="132">
        <v>196</v>
      </c>
      <c r="P29" s="135">
        <v>1</v>
      </c>
      <c r="Q29" s="130">
        <v>1449</v>
      </c>
      <c r="R29" s="136">
        <v>1783</v>
      </c>
      <c r="S29" s="132">
        <v>1487</v>
      </c>
      <c r="T29" s="132">
        <v>1487</v>
      </c>
      <c r="U29" s="132">
        <v>1487</v>
      </c>
      <c r="V29" s="128">
        <f t="shared" si="6"/>
        <v>123.0503795721187</v>
      </c>
      <c r="W29" s="103">
        <f t="shared" si="7"/>
        <v>2</v>
      </c>
      <c r="X29" s="104">
        <f t="shared" si="8"/>
        <v>8</v>
      </c>
      <c r="Y29" s="132">
        <v>100</v>
      </c>
      <c r="Z29" s="105">
        <f t="shared" si="9"/>
        <v>2</v>
      </c>
      <c r="AA29" s="132">
        <v>100</v>
      </c>
      <c r="AB29" s="106">
        <f t="shared" si="10"/>
        <v>2</v>
      </c>
      <c r="AC29" s="132">
        <v>124505</v>
      </c>
      <c r="AD29" s="105">
        <f t="shared" si="11"/>
        <v>1</v>
      </c>
      <c r="AE29" s="132">
        <v>36567</v>
      </c>
      <c r="AF29" s="107">
        <f t="shared" si="12"/>
        <v>1</v>
      </c>
      <c r="AG29" s="132">
        <v>100</v>
      </c>
      <c r="AH29" s="106">
        <f t="shared" si="13"/>
        <v>1</v>
      </c>
      <c r="AI29" s="108">
        <f t="shared" si="14"/>
        <v>7</v>
      </c>
      <c r="AJ29" s="132">
        <v>31941</v>
      </c>
      <c r="AK29" s="109">
        <f t="shared" si="15"/>
        <v>14.433348395842748</v>
      </c>
      <c r="AL29" s="110">
        <f t="shared" si="16"/>
        <v>1</v>
      </c>
      <c r="AM29" s="132">
        <v>21520</v>
      </c>
      <c r="AN29" s="98">
        <f t="shared" si="17"/>
        <v>13.865979381443299</v>
      </c>
      <c r="AO29" s="111">
        <f t="shared" si="18"/>
        <v>1</v>
      </c>
      <c r="AP29" s="132">
        <v>5451</v>
      </c>
      <c r="AQ29" s="98">
        <f t="shared" si="19"/>
        <v>89.360655737704917</v>
      </c>
      <c r="AR29" s="112">
        <f t="shared" si="20"/>
        <v>1</v>
      </c>
      <c r="AS29" s="113">
        <f t="shared" si="21"/>
        <v>3</v>
      </c>
      <c r="AT29" s="102">
        <v>1</v>
      </c>
      <c r="AU29" s="137">
        <v>0</v>
      </c>
      <c r="AV29" s="98">
        <v>1</v>
      </c>
      <c r="AW29" s="113">
        <f t="shared" si="22"/>
        <v>2</v>
      </c>
      <c r="AX29" s="114">
        <f t="shared" si="23"/>
        <v>20</v>
      </c>
      <c r="AY29" s="115">
        <f t="shared" si="24"/>
        <v>0.95238095238095233</v>
      </c>
      <c r="AZ29" s="89" t="s">
        <v>22</v>
      </c>
      <c r="BA29" s="95" t="s">
        <v>135</v>
      </c>
      <c r="BE29" s="18"/>
      <c r="BF29" s="18"/>
    </row>
    <row r="30" spans="1:58" s="17" customFormat="1" hidden="1" x14ac:dyDescent="0.2">
      <c r="A30" s="36">
        <f t="shared" si="0"/>
        <v>26</v>
      </c>
      <c r="B30" s="82" t="s">
        <v>26</v>
      </c>
      <c r="C30" s="129">
        <v>60</v>
      </c>
      <c r="D30" s="132">
        <v>65</v>
      </c>
      <c r="E30" s="99">
        <f t="shared" si="1"/>
        <v>1</v>
      </c>
      <c r="F30" s="129">
        <v>1000</v>
      </c>
      <c r="G30" s="132">
        <v>973</v>
      </c>
      <c r="H30" s="100">
        <f t="shared" si="2"/>
        <v>1</v>
      </c>
      <c r="I30" s="129">
        <v>38</v>
      </c>
      <c r="J30" s="132">
        <v>38</v>
      </c>
      <c r="K30" s="101">
        <f t="shared" si="3"/>
        <v>1</v>
      </c>
      <c r="L30" s="132">
        <v>1648</v>
      </c>
      <c r="M30" s="132">
        <v>99</v>
      </c>
      <c r="N30" s="103">
        <f t="shared" si="4"/>
        <v>2</v>
      </c>
      <c r="O30" s="132">
        <v>259</v>
      </c>
      <c r="P30" s="103">
        <f>IF(O30&gt;=200,1,0)</f>
        <v>1</v>
      </c>
      <c r="Q30" s="130">
        <v>1357</v>
      </c>
      <c r="R30" s="136">
        <v>1607</v>
      </c>
      <c r="S30" s="132">
        <v>1607</v>
      </c>
      <c r="T30" s="132">
        <v>1607</v>
      </c>
      <c r="U30" s="132">
        <v>1607</v>
      </c>
      <c r="V30" s="128">
        <f t="shared" si="6"/>
        <v>118.42299189388356</v>
      </c>
      <c r="W30" s="103">
        <f t="shared" si="7"/>
        <v>2</v>
      </c>
      <c r="X30" s="104">
        <f t="shared" si="8"/>
        <v>8</v>
      </c>
      <c r="Y30" s="132">
        <v>99</v>
      </c>
      <c r="Z30" s="105">
        <f t="shared" si="9"/>
        <v>2</v>
      </c>
      <c r="AA30" s="132">
        <v>100</v>
      </c>
      <c r="AB30" s="106">
        <f t="shared" si="10"/>
        <v>2</v>
      </c>
      <c r="AC30" s="132">
        <v>100666</v>
      </c>
      <c r="AD30" s="105">
        <f t="shared" si="11"/>
        <v>1</v>
      </c>
      <c r="AE30" s="132">
        <v>23661</v>
      </c>
      <c r="AF30" s="107">
        <f t="shared" si="12"/>
        <v>1</v>
      </c>
      <c r="AG30" s="132">
        <v>97</v>
      </c>
      <c r="AH30" s="106">
        <f t="shared" si="13"/>
        <v>1</v>
      </c>
      <c r="AI30" s="108">
        <f t="shared" si="14"/>
        <v>7</v>
      </c>
      <c r="AJ30" s="132">
        <v>27731</v>
      </c>
      <c r="AK30" s="109">
        <f t="shared" si="15"/>
        <v>16.827063106796118</v>
      </c>
      <c r="AL30" s="110">
        <f t="shared" si="16"/>
        <v>1</v>
      </c>
      <c r="AM30" s="132">
        <v>11566</v>
      </c>
      <c r="AN30" s="98">
        <f t="shared" si="17"/>
        <v>11.886947584789311</v>
      </c>
      <c r="AO30" s="111">
        <f t="shared" si="18"/>
        <v>1</v>
      </c>
      <c r="AP30" s="132">
        <v>4427</v>
      </c>
      <c r="AQ30" s="98">
        <f t="shared" si="19"/>
        <v>68.107692307692304</v>
      </c>
      <c r="AR30" s="112">
        <f t="shared" si="20"/>
        <v>1</v>
      </c>
      <c r="AS30" s="113">
        <f t="shared" si="21"/>
        <v>3</v>
      </c>
      <c r="AT30" s="102">
        <v>1</v>
      </c>
      <c r="AU30" s="137">
        <v>0</v>
      </c>
      <c r="AV30" s="98">
        <v>1</v>
      </c>
      <c r="AW30" s="113">
        <f t="shared" si="22"/>
        <v>2</v>
      </c>
      <c r="AX30" s="114">
        <f t="shared" si="23"/>
        <v>20</v>
      </c>
      <c r="AY30" s="115">
        <f t="shared" si="24"/>
        <v>0.95238095238095233</v>
      </c>
      <c r="AZ30" s="89" t="s">
        <v>26</v>
      </c>
      <c r="BA30" s="95" t="s">
        <v>139</v>
      </c>
      <c r="BE30" s="18"/>
      <c r="BF30" s="18"/>
    </row>
    <row r="31" spans="1:58" s="17" customFormat="1" hidden="1" x14ac:dyDescent="0.2">
      <c r="A31" s="36">
        <f t="shared" si="0"/>
        <v>27</v>
      </c>
      <c r="B31" s="82" t="s">
        <v>33</v>
      </c>
      <c r="C31" s="129">
        <v>61</v>
      </c>
      <c r="D31" s="132">
        <v>68</v>
      </c>
      <c r="E31" s="99">
        <f t="shared" si="1"/>
        <v>1</v>
      </c>
      <c r="F31" s="129">
        <v>1089</v>
      </c>
      <c r="G31" s="132">
        <v>1101</v>
      </c>
      <c r="H31" s="100">
        <f t="shared" si="2"/>
        <v>1</v>
      </c>
      <c r="I31" s="129">
        <v>39</v>
      </c>
      <c r="J31" s="132">
        <v>39</v>
      </c>
      <c r="K31" s="101">
        <f t="shared" si="3"/>
        <v>1</v>
      </c>
      <c r="L31" s="132">
        <v>1290</v>
      </c>
      <c r="M31" s="132">
        <v>100</v>
      </c>
      <c r="N31" s="103">
        <f t="shared" si="4"/>
        <v>2</v>
      </c>
      <c r="O31" s="132">
        <v>644</v>
      </c>
      <c r="P31" s="103">
        <f>IF(O31&gt;=200,1,0)</f>
        <v>1</v>
      </c>
      <c r="Q31" s="130">
        <v>1261.08</v>
      </c>
      <c r="R31" s="136">
        <v>1498</v>
      </c>
      <c r="S31" s="132">
        <v>1498</v>
      </c>
      <c r="T31" s="132">
        <v>1498</v>
      </c>
      <c r="U31" s="132">
        <v>1498</v>
      </c>
      <c r="V31" s="128">
        <f t="shared" si="6"/>
        <v>118.78707139911822</v>
      </c>
      <c r="W31" s="103">
        <f t="shared" si="7"/>
        <v>2</v>
      </c>
      <c r="X31" s="104">
        <f t="shared" si="8"/>
        <v>8</v>
      </c>
      <c r="Y31" s="132">
        <v>98</v>
      </c>
      <c r="Z31" s="105">
        <f t="shared" si="9"/>
        <v>2</v>
      </c>
      <c r="AA31" s="132">
        <v>99</v>
      </c>
      <c r="AB31" s="106">
        <f t="shared" si="10"/>
        <v>2</v>
      </c>
      <c r="AC31" s="132">
        <v>87242</v>
      </c>
      <c r="AD31" s="105">
        <f t="shared" si="11"/>
        <v>1</v>
      </c>
      <c r="AE31" s="132">
        <v>30164</v>
      </c>
      <c r="AF31" s="107">
        <f t="shared" si="12"/>
        <v>1</v>
      </c>
      <c r="AG31" s="132">
        <v>98</v>
      </c>
      <c r="AH31" s="106">
        <f t="shared" si="13"/>
        <v>1</v>
      </c>
      <c r="AI31" s="108">
        <f t="shared" si="14"/>
        <v>7</v>
      </c>
      <c r="AJ31" s="132">
        <v>16443</v>
      </c>
      <c r="AK31" s="109">
        <f t="shared" si="15"/>
        <v>12.746511627906976</v>
      </c>
      <c r="AL31" s="110">
        <f t="shared" si="16"/>
        <v>1</v>
      </c>
      <c r="AM31" s="132">
        <v>11922</v>
      </c>
      <c r="AN31" s="98">
        <f t="shared" si="17"/>
        <v>10.8283378746594</v>
      </c>
      <c r="AO31" s="111">
        <f t="shared" si="18"/>
        <v>1</v>
      </c>
      <c r="AP31" s="132">
        <v>3459</v>
      </c>
      <c r="AQ31" s="98">
        <f t="shared" si="19"/>
        <v>50.867647058823529</v>
      </c>
      <c r="AR31" s="112">
        <f t="shared" si="20"/>
        <v>1</v>
      </c>
      <c r="AS31" s="113">
        <f t="shared" si="21"/>
        <v>3</v>
      </c>
      <c r="AT31" s="102">
        <v>1</v>
      </c>
      <c r="AU31" s="137">
        <v>0</v>
      </c>
      <c r="AV31" s="98">
        <v>1</v>
      </c>
      <c r="AW31" s="113">
        <f t="shared" si="22"/>
        <v>2</v>
      </c>
      <c r="AX31" s="114">
        <f t="shared" si="23"/>
        <v>20</v>
      </c>
      <c r="AY31" s="115">
        <f t="shared" si="24"/>
        <v>0.95238095238095233</v>
      </c>
      <c r="AZ31" s="89" t="s">
        <v>33</v>
      </c>
      <c r="BA31" s="95" t="s">
        <v>146</v>
      </c>
    </row>
    <row r="32" spans="1:58" s="17" customFormat="1" hidden="1" x14ac:dyDescent="0.2">
      <c r="A32" s="36">
        <f t="shared" si="0"/>
        <v>28</v>
      </c>
      <c r="B32" s="82" t="s">
        <v>36</v>
      </c>
      <c r="C32" s="129">
        <v>25</v>
      </c>
      <c r="D32" s="132">
        <v>30</v>
      </c>
      <c r="E32" s="99">
        <f t="shared" si="1"/>
        <v>1</v>
      </c>
      <c r="F32" s="129">
        <v>614</v>
      </c>
      <c r="G32" s="132">
        <v>617</v>
      </c>
      <c r="H32" s="100">
        <f t="shared" si="2"/>
        <v>1</v>
      </c>
      <c r="I32" s="129">
        <v>22</v>
      </c>
      <c r="J32" s="132">
        <v>22</v>
      </c>
      <c r="K32" s="101">
        <f t="shared" si="3"/>
        <v>1</v>
      </c>
      <c r="L32" s="132">
        <v>856</v>
      </c>
      <c r="M32" s="132">
        <v>100</v>
      </c>
      <c r="N32" s="103">
        <f t="shared" si="4"/>
        <v>2</v>
      </c>
      <c r="O32" s="132">
        <v>283</v>
      </c>
      <c r="P32" s="133">
        <v>1</v>
      </c>
      <c r="Q32" s="130">
        <v>681</v>
      </c>
      <c r="R32" s="136">
        <v>777</v>
      </c>
      <c r="S32" s="132">
        <v>777</v>
      </c>
      <c r="T32" s="132">
        <v>777</v>
      </c>
      <c r="U32" s="132">
        <v>777</v>
      </c>
      <c r="V32" s="128">
        <f t="shared" si="6"/>
        <v>114.09691629955947</v>
      </c>
      <c r="W32" s="103">
        <f t="shared" si="7"/>
        <v>2</v>
      </c>
      <c r="X32" s="104">
        <f t="shared" si="8"/>
        <v>8</v>
      </c>
      <c r="Y32" s="132">
        <v>98</v>
      </c>
      <c r="Z32" s="105">
        <f t="shared" si="9"/>
        <v>2</v>
      </c>
      <c r="AA32" s="132">
        <v>98</v>
      </c>
      <c r="AB32" s="106">
        <f t="shared" si="10"/>
        <v>2</v>
      </c>
      <c r="AC32" s="132">
        <v>46354</v>
      </c>
      <c r="AD32" s="105">
        <f t="shared" si="11"/>
        <v>1</v>
      </c>
      <c r="AE32" s="132">
        <v>12317</v>
      </c>
      <c r="AF32" s="107">
        <f t="shared" si="12"/>
        <v>1</v>
      </c>
      <c r="AG32" s="132">
        <v>99</v>
      </c>
      <c r="AH32" s="106">
        <f t="shared" si="13"/>
        <v>1</v>
      </c>
      <c r="AI32" s="108">
        <f t="shared" si="14"/>
        <v>7</v>
      </c>
      <c r="AJ32" s="132">
        <v>7409</v>
      </c>
      <c r="AK32" s="109">
        <f t="shared" si="15"/>
        <v>8.6553738317757016</v>
      </c>
      <c r="AL32" s="110">
        <f t="shared" si="16"/>
        <v>1</v>
      </c>
      <c r="AM32" s="132">
        <v>7129</v>
      </c>
      <c r="AN32" s="98">
        <f t="shared" si="17"/>
        <v>11.554294975688817</v>
      </c>
      <c r="AO32" s="111">
        <f t="shared" si="18"/>
        <v>1</v>
      </c>
      <c r="AP32" s="132">
        <v>2722</v>
      </c>
      <c r="AQ32" s="98">
        <f t="shared" si="19"/>
        <v>90.733333333333334</v>
      </c>
      <c r="AR32" s="112">
        <f t="shared" si="20"/>
        <v>1</v>
      </c>
      <c r="AS32" s="113">
        <f t="shared" si="21"/>
        <v>3</v>
      </c>
      <c r="AT32" s="102">
        <v>1</v>
      </c>
      <c r="AU32" s="137">
        <v>0</v>
      </c>
      <c r="AV32" s="98">
        <v>1</v>
      </c>
      <c r="AW32" s="113">
        <f t="shared" si="22"/>
        <v>2</v>
      </c>
      <c r="AX32" s="114">
        <f t="shared" si="23"/>
        <v>20</v>
      </c>
      <c r="AY32" s="115">
        <f t="shared" si="24"/>
        <v>0.95238095238095233</v>
      </c>
      <c r="AZ32" s="89" t="s">
        <v>36</v>
      </c>
      <c r="BA32" s="96" t="s">
        <v>149</v>
      </c>
      <c r="BB32" s="18"/>
      <c r="BC32" s="18"/>
      <c r="BD32" s="18"/>
    </row>
    <row r="33" spans="1:58" s="17" customFormat="1" hidden="1" x14ac:dyDescent="0.2">
      <c r="A33" s="36">
        <f t="shared" si="0"/>
        <v>29</v>
      </c>
      <c r="B33" s="82" t="s">
        <v>38</v>
      </c>
      <c r="C33" s="129">
        <v>69</v>
      </c>
      <c r="D33" s="132">
        <v>77</v>
      </c>
      <c r="E33" s="99">
        <f t="shared" si="1"/>
        <v>1</v>
      </c>
      <c r="F33" s="129">
        <v>1670</v>
      </c>
      <c r="G33" s="132">
        <v>1664</v>
      </c>
      <c r="H33" s="100">
        <f t="shared" si="2"/>
        <v>1</v>
      </c>
      <c r="I33" s="129">
        <v>50</v>
      </c>
      <c r="J33" s="132">
        <v>50</v>
      </c>
      <c r="K33" s="101">
        <f t="shared" si="3"/>
        <v>1</v>
      </c>
      <c r="L33" s="132">
        <v>1963</v>
      </c>
      <c r="M33" s="132">
        <v>99</v>
      </c>
      <c r="N33" s="103">
        <f t="shared" si="4"/>
        <v>2</v>
      </c>
      <c r="O33" s="132">
        <v>875</v>
      </c>
      <c r="P33" s="103">
        <f t="shared" ref="P33:P48" si="25">IF(O33&gt;=200,1,0)</f>
        <v>1</v>
      </c>
      <c r="Q33" s="130">
        <v>1610.46</v>
      </c>
      <c r="R33" s="136">
        <v>1984</v>
      </c>
      <c r="S33" s="132">
        <v>1984</v>
      </c>
      <c r="T33" s="132">
        <v>1984</v>
      </c>
      <c r="U33" s="132">
        <v>1984</v>
      </c>
      <c r="V33" s="128">
        <f t="shared" si="6"/>
        <v>123.19461520310966</v>
      </c>
      <c r="W33" s="103">
        <f t="shared" si="7"/>
        <v>2</v>
      </c>
      <c r="X33" s="104">
        <f t="shared" si="8"/>
        <v>8</v>
      </c>
      <c r="Y33" s="132">
        <v>97</v>
      </c>
      <c r="Z33" s="105">
        <f t="shared" si="9"/>
        <v>2</v>
      </c>
      <c r="AA33" s="132">
        <v>97</v>
      </c>
      <c r="AB33" s="106">
        <f t="shared" si="10"/>
        <v>2</v>
      </c>
      <c r="AC33" s="132">
        <v>133379</v>
      </c>
      <c r="AD33" s="105">
        <f t="shared" si="11"/>
        <v>1</v>
      </c>
      <c r="AE33" s="132">
        <v>42541</v>
      </c>
      <c r="AF33" s="107">
        <f t="shared" si="12"/>
        <v>1</v>
      </c>
      <c r="AG33" s="132">
        <v>98</v>
      </c>
      <c r="AH33" s="106">
        <f t="shared" si="13"/>
        <v>1</v>
      </c>
      <c r="AI33" s="108">
        <f t="shared" si="14"/>
        <v>7</v>
      </c>
      <c r="AJ33" s="132">
        <v>22026</v>
      </c>
      <c r="AK33" s="109">
        <f t="shared" si="15"/>
        <v>11.220580743759552</v>
      </c>
      <c r="AL33" s="110">
        <f t="shared" si="16"/>
        <v>1</v>
      </c>
      <c r="AM33" s="132">
        <v>25402</v>
      </c>
      <c r="AN33" s="98">
        <f t="shared" si="17"/>
        <v>15.265625</v>
      </c>
      <c r="AO33" s="111">
        <f t="shared" si="18"/>
        <v>1</v>
      </c>
      <c r="AP33" s="132">
        <v>7214</v>
      </c>
      <c r="AQ33" s="98">
        <f t="shared" si="19"/>
        <v>93.688311688311686</v>
      </c>
      <c r="AR33" s="112">
        <f t="shared" si="20"/>
        <v>1</v>
      </c>
      <c r="AS33" s="113">
        <f t="shared" si="21"/>
        <v>3</v>
      </c>
      <c r="AT33" s="102">
        <v>1</v>
      </c>
      <c r="AU33" s="137">
        <v>0</v>
      </c>
      <c r="AV33" s="98">
        <v>1</v>
      </c>
      <c r="AW33" s="113">
        <f t="shared" si="22"/>
        <v>2</v>
      </c>
      <c r="AX33" s="114">
        <f t="shared" si="23"/>
        <v>20</v>
      </c>
      <c r="AY33" s="115">
        <f t="shared" si="24"/>
        <v>0.95238095238095233</v>
      </c>
      <c r="AZ33" s="89" t="s">
        <v>38</v>
      </c>
      <c r="BA33" s="95" t="s">
        <v>151</v>
      </c>
    </row>
    <row r="34" spans="1:58" s="17" customFormat="1" x14ac:dyDescent="0.2">
      <c r="A34" s="36">
        <f t="shared" si="0"/>
        <v>30</v>
      </c>
      <c r="B34" s="82" t="s">
        <v>48</v>
      </c>
      <c r="C34" s="129">
        <v>39</v>
      </c>
      <c r="D34" s="132">
        <v>46</v>
      </c>
      <c r="E34" s="99">
        <f t="shared" si="1"/>
        <v>1</v>
      </c>
      <c r="F34" s="129">
        <v>909</v>
      </c>
      <c r="G34" s="132">
        <v>905</v>
      </c>
      <c r="H34" s="100">
        <f t="shared" si="2"/>
        <v>1</v>
      </c>
      <c r="I34" s="129">
        <v>34</v>
      </c>
      <c r="J34" s="132">
        <v>35</v>
      </c>
      <c r="K34" s="101">
        <v>1</v>
      </c>
      <c r="L34" s="132">
        <v>1449</v>
      </c>
      <c r="M34" s="132">
        <v>98</v>
      </c>
      <c r="N34" s="103">
        <f t="shared" si="4"/>
        <v>2</v>
      </c>
      <c r="O34" s="132">
        <v>603</v>
      </c>
      <c r="P34" s="103">
        <f t="shared" si="25"/>
        <v>1</v>
      </c>
      <c r="Q34" s="130">
        <v>1100</v>
      </c>
      <c r="R34" s="136">
        <v>1285</v>
      </c>
      <c r="S34" s="132">
        <v>1285</v>
      </c>
      <c r="T34" s="132">
        <v>1285</v>
      </c>
      <c r="U34" s="132">
        <v>1285</v>
      </c>
      <c r="V34" s="128">
        <f t="shared" si="6"/>
        <v>116.81818181818181</v>
      </c>
      <c r="W34" s="103">
        <f t="shared" si="7"/>
        <v>2</v>
      </c>
      <c r="X34" s="104">
        <f t="shared" si="8"/>
        <v>8</v>
      </c>
      <c r="Y34" s="132">
        <v>98</v>
      </c>
      <c r="Z34" s="105">
        <f t="shared" si="9"/>
        <v>2</v>
      </c>
      <c r="AA34" s="132">
        <v>99</v>
      </c>
      <c r="AB34" s="106">
        <f t="shared" si="10"/>
        <v>2</v>
      </c>
      <c r="AC34" s="132">
        <v>67168</v>
      </c>
      <c r="AD34" s="105">
        <f t="shared" si="11"/>
        <v>1</v>
      </c>
      <c r="AE34" s="132">
        <v>24560</v>
      </c>
      <c r="AF34" s="107">
        <f t="shared" si="12"/>
        <v>1</v>
      </c>
      <c r="AG34" s="132">
        <v>99</v>
      </c>
      <c r="AH34" s="106">
        <f t="shared" si="13"/>
        <v>1</v>
      </c>
      <c r="AI34" s="108">
        <f t="shared" si="14"/>
        <v>7</v>
      </c>
      <c r="AJ34" s="132">
        <v>5394</v>
      </c>
      <c r="AK34" s="109">
        <f t="shared" si="15"/>
        <v>3.7225672877846789</v>
      </c>
      <c r="AL34" s="110">
        <f t="shared" si="16"/>
        <v>0</v>
      </c>
      <c r="AM34" s="132">
        <v>19274</v>
      </c>
      <c r="AN34" s="98">
        <f t="shared" si="17"/>
        <v>21.297237569060773</v>
      </c>
      <c r="AO34" s="111">
        <f t="shared" si="18"/>
        <v>1</v>
      </c>
      <c r="AP34" s="132">
        <v>3248</v>
      </c>
      <c r="AQ34" s="98">
        <f t="shared" si="19"/>
        <v>70.608695652173907</v>
      </c>
      <c r="AR34" s="112">
        <f t="shared" si="20"/>
        <v>1</v>
      </c>
      <c r="AS34" s="113">
        <f t="shared" si="21"/>
        <v>2</v>
      </c>
      <c r="AT34" s="102">
        <v>1</v>
      </c>
      <c r="AU34" s="98">
        <v>1</v>
      </c>
      <c r="AV34" s="98">
        <v>1</v>
      </c>
      <c r="AW34" s="113">
        <f t="shared" si="22"/>
        <v>3</v>
      </c>
      <c r="AX34" s="114">
        <f t="shared" si="23"/>
        <v>20</v>
      </c>
      <c r="AY34" s="115">
        <f t="shared" si="24"/>
        <v>0.95238095238095233</v>
      </c>
      <c r="AZ34" s="89" t="s">
        <v>48</v>
      </c>
      <c r="BA34" s="95" t="s">
        <v>161</v>
      </c>
    </row>
    <row r="35" spans="1:58" s="17" customFormat="1" hidden="1" x14ac:dyDescent="0.2">
      <c r="A35" s="36">
        <f t="shared" si="0"/>
        <v>31</v>
      </c>
      <c r="B35" s="82" t="s">
        <v>61</v>
      </c>
      <c r="C35" s="129">
        <v>59</v>
      </c>
      <c r="D35" s="132">
        <v>69</v>
      </c>
      <c r="E35" s="99">
        <f t="shared" si="1"/>
        <v>1</v>
      </c>
      <c r="F35" s="129">
        <v>1266</v>
      </c>
      <c r="G35" s="132">
        <v>1267</v>
      </c>
      <c r="H35" s="100">
        <f t="shared" si="2"/>
        <v>1</v>
      </c>
      <c r="I35" s="129">
        <v>43</v>
      </c>
      <c r="J35" s="132">
        <v>43</v>
      </c>
      <c r="K35" s="101">
        <f t="shared" ref="K35:K40" si="26">IF(I35=J35,1,0)</f>
        <v>1</v>
      </c>
      <c r="L35" s="132">
        <v>1835</v>
      </c>
      <c r="M35" s="132">
        <v>100</v>
      </c>
      <c r="N35" s="103">
        <f t="shared" si="4"/>
        <v>2</v>
      </c>
      <c r="O35" s="132">
        <v>512</v>
      </c>
      <c r="P35" s="103">
        <f t="shared" si="25"/>
        <v>1</v>
      </c>
      <c r="Q35" s="130">
        <v>1398.06</v>
      </c>
      <c r="R35" s="136">
        <v>1668</v>
      </c>
      <c r="S35" s="132">
        <v>1668</v>
      </c>
      <c r="T35" s="132">
        <v>1668</v>
      </c>
      <c r="U35" s="132">
        <v>1668</v>
      </c>
      <c r="V35" s="128">
        <f t="shared" si="6"/>
        <v>119.30818419810309</v>
      </c>
      <c r="W35" s="103">
        <f t="shared" si="7"/>
        <v>2</v>
      </c>
      <c r="X35" s="104">
        <f t="shared" si="8"/>
        <v>8</v>
      </c>
      <c r="Y35" s="132">
        <v>100</v>
      </c>
      <c r="Z35" s="105">
        <f t="shared" si="9"/>
        <v>2</v>
      </c>
      <c r="AA35" s="132">
        <v>100</v>
      </c>
      <c r="AB35" s="106">
        <f t="shared" si="10"/>
        <v>2</v>
      </c>
      <c r="AC35" s="132">
        <v>106246</v>
      </c>
      <c r="AD35" s="105">
        <f t="shared" si="11"/>
        <v>1</v>
      </c>
      <c r="AE35" s="132">
        <v>25984</v>
      </c>
      <c r="AF35" s="107">
        <f t="shared" si="12"/>
        <v>1</v>
      </c>
      <c r="AG35" s="132">
        <v>99</v>
      </c>
      <c r="AH35" s="106">
        <f t="shared" si="13"/>
        <v>1</v>
      </c>
      <c r="AI35" s="108">
        <f t="shared" si="14"/>
        <v>7</v>
      </c>
      <c r="AJ35" s="132">
        <v>25519</v>
      </c>
      <c r="AK35" s="109">
        <f t="shared" si="15"/>
        <v>13.906811989100817</v>
      </c>
      <c r="AL35" s="110">
        <f t="shared" si="16"/>
        <v>1</v>
      </c>
      <c r="AM35" s="132">
        <v>17782</v>
      </c>
      <c r="AN35" s="98">
        <f t="shared" si="17"/>
        <v>14.034727703235991</v>
      </c>
      <c r="AO35" s="111">
        <f t="shared" si="18"/>
        <v>1</v>
      </c>
      <c r="AP35" s="132">
        <v>5227</v>
      </c>
      <c r="AQ35" s="98">
        <f t="shared" si="19"/>
        <v>75.753623188405797</v>
      </c>
      <c r="AR35" s="112">
        <f t="shared" si="20"/>
        <v>1</v>
      </c>
      <c r="AS35" s="113">
        <f t="shared" si="21"/>
        <v>3</v>
      </c>
      <c r="AT35" s="102">
        <v>1</v>
      </c>
      <c r="AU35" s="98">
        <v>0</v>
      </c>
      <c r="AV35" s="98">
        <v>1</v>
      </c>
      <c r="AW35" s="113">
        <f t="shared" si="22"/>
        <v>2</v>
      </c>
      <c r="AX35" s="114">
        <f t="shared" si="23"/>
        <v>20</v>
      </c>
      <c r="AY35" s="115">
        <f t="shared" si="24"/>
        <v>0.95238095238095233</v>
      </c>
      <c r="AZ35" s="89" t="s">
        <v>61</v>
      </c>
      <c r="BA35" s="95" t="s">
        <v>174</v>
      </c>
      <c r="BE35" s="18"/>
      <c r="BF35" s="18"/>
    </row>
    <row r="36" spans="1:58" s="17" customFormat="1" hidden="1" x14ac:dyDescent="0.2">
      <c r="A36" s="36">
        <f t="shared" si="0"/>
        <v>32</v>
      </c>
      <c r="B36" s="82" t="s">
        <v>64</v>
      </c>
      <c r="C36" s="129">
        <v>61</v>
      </c>
      <c r="D36" s="132">
        <v>61</v>
      </c>
      <c r="E36" s="99">
        <f t="shared" si="1"/>
        <v>1</v>
      </c>
      <c r="F36" s="129">
        <v>1251</v>
      </c>
      <c r="G36" s="132">
        <v>1254</v>
      </c>
      <c r="H36" s="100">
        <f t="shared" si="2"/>
        <v>1</v>
      </c>
      <c r="I36" s="129">
        <v>48</v>
      </c>
      <c r="J36" s="132">
        <v>48</v>
      </c>
      <c r="K36" s="101">
        <f t="shared" si="26"/>
        <v>1</v>
      </c>
      <c r="L36" s="132">
        <v>1341</v>
      </c>
      <c r="M36" s="132">
        <v>100</v>
      </c>
      <c r="N36" s="103">
        <f t="shared" si="4"/>
        <v>2</v>
      </c>
      <c r="O36" s="132">
        <v>346</v>
      </c>
      <c r="P36" s="103">
        <f t="shared" si="25"/>
        <v>1</v>
      </c>
      <c r="Q36" s="130">
        <v>1589</v>
      </c>
      <c r="R36" s="136">
        <v>1839</v>
      </c>
      <c r="S36" s="132">
        <v>1839</v>
      </c>
      <c r="T36" s="132">
        <v>1839</v>
      </c>
      <c r="U36" s="132">
        <v>1839</v>
      </c>
      <c r="V36" s="128">
        <f t="shared" si="6"/>
        <v>115.73316551290119</v>
      </c>
      <c r="W36" s="103">
        <f t="shared" si="7"/>
        <v>2</v>
      </c>
      <c r="X36" s="104">
        <f t="shared" si="8"/>
        <v>8</v>
      </c>
      <c r="Y36" s="132">
        <v>98</v>
      </c>
      <c r="Z36" s="105">
        <f t="shared" si="9"/>
        <v>2</v>
      </c>
      <c r="AA36" s="132">
        <v>98</v>
      </c>
      <c r="AB36" s="106">
        <f t="shared" si="10"/>
        <v>2</v>
      </c>
      <c r="AC36" s="132">
        <v>78607</v>
      </c>
      <c r="AD36" s="105">
        <f t="shared" si="11"/>
        <v>1</v>
      </c>
      <c r="AE36" s="132">
        <v>35646</v>
      </c>
      <c r="AF36" s="107">
        <f t="shared" si="12"/>
        <v>1</v>
      </c>
      <c r="AG36" s="132">
        <v>100</v>
      </c>
      <c r="AH36" s="106">
        <f t="shared" si="13"/>
        <v>1</v>
      </c>
      <c r="AI36" s="108">
        <f t="shared" si="14"/>
        <v>7</v>
      </c>
      <c r="AJ36" s="132">
        <v>20427</v>
      </c>
      <c r="AK36" s="109">
        <f t="shared" si="15"/>
        <v>15.232662192393736</v>
      </c>
      <c r="AL36" s="110">
        <f t="shared" si="16"/>
        <v>1</v>
      </c>
      <c r="AM36" s="132">
        <v>21209</v>
      </c>
      <c r="AN36" s="98">
        <f t="shared" si="17"/>
        <v>16.913078149920256</v>
      </c>
      <c r="AO36" s="111">
        <f t="shared" si="18"/>
        <v>1</v>
      </c>
      <c r="AP36" s="132">
        <v>6081</v>
      </c>
      <c r="AQ36" s="98">
        <f t="shared" si="19"/>
        <v>99.688524590163937</v>
      </c>
      <c r="AR36" s="112">
        <f t="shared" si="20"/>
        <v>1</v>
      </c>
      <c r="AS36" s="113">
        <f t="shared" si="21"/>
        <v>3</v>
      </c>
      <c r="AT36" s="102">
        <v>1</v>
      </c>
      <c r="AU36" s="98">
        <v>0</v>
      </c>
      <c r="AV36" s="98">
        <v>1</v>
      </c>
      <c r="AW36" s="113">
        <f t="shared" si="22"/>
        <v>2</v>
      </c>
      <c r="AX36" s="114">
        <f t="shared" si="23"/>
        <v>20</v>
      </c>
      <c r="AY36" s="115">
        <f t="shared" si="24"/>
        <v>0.95238095238095233</v>
      </c>
      <c r="AZ36" s="89" t="s">
        <v>64</v>
      </c>
      <c r="BA36" s="95" t="s">
        <v>177</v>
      </c>
      <c r="BE36" s="18"/>
      <c r="BF36" s="18"/>
    </row>
    <row r="37" spans="1:58" s="17" customFormat="1" hidden="1" x14ac:dyDescent="0.2">
      <c r="A37" s="36">
        <f t="shared" si="0"/>
        <v>33</v>
      </c>
      <c r="B37" s="82" t="s">
        <v>66</v>
      </c>
      <c r="C37" s="129">
        <v>37</v>
      </c>
      <c r="D37" s="132">
        <v>45</v>
      </c>
      <c r="E37" s="99">
        <f t="shared" si="1"/>
        <v>1</v>
      </c>
      <c r="F37" s="129">
        <v>796</v>
      </c>
      <c r="G37" s="132">
        <v>802</v>
      </c>
      <c r="H37" s="100">
        <f t="shared" si="2"/>
        <v>1</v>
      </c>
      <c r="I37" s="129">
        <v>28</v>
      </c>
      <c r="J37" s="132">
        <v>28</v>
      </c>
      <c r="K37" s="101">
        <f t="shared" si="26"/>
        <v>1</v>
      </c>
      <c r="L37" s="132">
        <v>1300</v>
      </c>
      <c r="M37" s="132">
        <v>100</v>
      </c>
      <c r="N37" s="103">
        <f t="shared" si="4"/>
        <v>2</v>
      </c>
      <c r="O37" s="132">
        <v>411</v>
      </c>
      <c r="P37" s="103">
        <f t="shared" si="25"/>
        <v>1</v>
      </c>
      <c r="Q37" s="130">
        <v>936</v>
      </c>
      <c r="R37" s="136">
        <v>1066</v>
      </c>
      <c r="S37" s="132">
        <v>1066</v>
      </c>
      <c r="T37" s="132">
        <v>1066</v>
      </c>
      <c r="U37" s="132">
        <v>1066</v>
      </c>
      <c r="V37" s="128">
        <f t="shared" si="6"/>
        <v>113.88888888888889</v>
      </c>
      <c r="W37" s="103">
        <f t="shared" si="7"/>
        <v>2</v>
      </c>
      <c r="X37" s="104">
        <f t="shared" si="8"/>
        <v>8</v>
      </c>
      <c r="Y37" s="132">
        <v>98</v>
      </c>
      <c r="Z37" s="105">
        <f t="shared" si="9"/>
        <v>2</v>
      </c>
      <c r="AA37" s="132">
        <v>98</v>
      </c>
      <c r="AB37" s="106">
        <f t="shared" si="10"/>
        <v>2</v>
      </c>
      <c r="AC37" s="132">
        <v>70590</v>
      </c>
      <c r="AD37" s="105">
        <f t="shared" si="11"/>
        <v>1</v>
      </c>
      <c r="AE37" s="132">
        <v>15188</v>
      </c>
      <c r="AF37" s="107">
        <f t="shared" si="12"/>
        <v>1</v>
      </c>
      <c r="AG37" s="132">
        <v>98</v>
      </c>
      <c r="AH37" s="106">
        <f t="shared" si="13"/>
        <v>1</v>
      </c>
      <c r="AI37" s="108">
        <f t="shared" si="14"/>
        <v>7</v>
      </c>
      <c r="AJ37" s="132">
        <v>11240</v>
      </c>
      <c r="AK37" s="109">
        <f t="shared" si="15"/>
        <v>8.6461538461538456</v>
      </c>
      <c r="AL37" s="110">
        <f t="shared" si="16"/>
        <v>1</v>
      </c>
      <c r="AM37" s="132">
        <v>14267</v>
      </c>
      <c r="AN37" s="98">
        <f t="shared" si="17"/>
        <v>17.789276807980048</v>
      </c>
      <c r="AO37" s="111">
        <f t="shared" si="18"/>
        <v>1</v>
      </c>
      <c r="AP37" s="132">
        <v>3275</v>
      </c>
      <c r="AQ37" s="98">
        <f t="shared" si="19"/>
        <v>72.777777777777771</v>
      </c>
      <c r="AR37" s="112">
        <f t="shared" si="20"/>
        <v>1</v>
      </c>
      <c r="AS37" s="113">
        <f t="shared" si="21"/>
        <v>3</v>
      </c>
      <c r="AT37" s="102">
        <v>1</v>
      </c>
      <c r="AU37" s="98">
        <v>0</v>
      </c>
      <c r="AV37" s="98">
        <v>1</v>
      </c>
      <c r="AW37" s="113">
        <f t="shared" si="22"/>
        <v>2</v>
      </c>
      <c r="AX37" s="114">
        <f t="shared" si="23"/>
        <v>20</v>
      </c>
      <c r="AY37" s="115">
        <f t="shared" si="24"/>
        <v>0.95238095238095233</v>
      </c>
      <c r="AZ37" s="89" t="s">
        <v>66</v>
      </c>
      <c r="BA37" s="96" t="s">
        <v>179</v>
      </c>
      <c r="BB37" s="18"/>
      <c r="BC37" s="18"/>
      <c r="BD37" s="18"/>
    </row>
    <row r="38" spans="1:58" s="17" customFormat="1" hidden="1" x14ac:dyDescent="0.2">
      <c r="A38" s="36">
        <f t="shared" ref="A38:A69" si="27">A37+1</f>
        <v>34</v>
      </c>
      <c r="B38" s="82" t="s">
        <v>67</v>
      </c>
      <c r="C38" s="129">
        <v>53</v>
      </c>
      <c r="D38" s="132">
        <v>61</v>
      </c>
      <c r="E38" s="99">
        <f t="shared" ref="E38:E69" si="28">IF(OR(0.25&gt;=(C38-D38)/C38),(-0.25&lt;=(C38-D38)/C38)*1,0)</f>
        <v>1</v>
      </c>
      <c r="F38" s="129">
        <v>1199</v>
      </c>
      <c r="G38" s="132">
        <v>1214</v>
      </c>
      <c r="H38" s="100">
        <f t="shared" ref="H38:H69" si="29">IF(OR(0.04&gt;=(F38-G38)/F38),(-0.04&lt;=(F38-G38)/F38)*1,0)</f>
        <v>1</v>
      </c>
      <c r="I38" s="129">
        <v>41</v>
      </c>
      <c r="J38" s="132">
        <v>41</v>
      </c>
      <c r="K38" s="101">
        <f t="shared" si="26"/>
        <v>1</v>
      </c>
      <c r="L38" s="132">
        <v>1802</v>
      </c>
      <c r="M38" s="132">
        <v>99</v>
      </c>
      <c r="N38" s="103">
        <f t="shared" si="4"/>
        <v>2</v>
      </c>
      <c r="O38" s="132">
        <v>528</v>
      </c>
      <c r="P38" s="103">
        <f t="shared" si="25"/>
        <v>1</v>
      </c>
      <c r="Q38" s="130">
        <v>1295</v>
      </c>
      <c r="R38" s="136">
        <v>1485</v>
      </c>
      <c r="S38" s="132">
        <v>1485</v>
      </c>
      <c r="T38" s="132">
        <v>1485</v>
      </c>
      <c r="U38" s="131">
        <v>2</v>
      </c>
      <c r="V38" s="128">
        <f t="shared" ref="V38:V69" si="30">R38*100/Q38</f>
        <v>114.67181467181467</v>
      </c>
      <c r="W38" s="103">
        <f t="shared" ref="W38:W69" si="31">IF((R38/Q38)&gt;=0.95,2,IF((R38/Q38)&gt;=0.9,1,0))</f>
        <v>2</v>
      </c>
      <c r="X38" s="104">
        <f t="shared" ref="X38:X69" si="32">E38+H38+K38+N38+P38+W38</f>
        <v>8</v>
      </c>
      <c r="Y38" s="132">
        <v>100</v>
      </c>
      <c r="Z38" s="105">
        <f t="shared" ref="Z38:Z69" si="33">IF(Y38&gt;=95,2,IF(Y38&gt;=85,1,0))</f>
        <v>2</v>
      </c>
      <c r="AA38" s="132">
        <v>99</v>
      </c>
      <c r="AB38" s="106">
        <f t="shared" ref="AB38:AB69" si="34">IF(AA38&gt;=90,2,IF(AA38&gt;=80,1,0))</f>
        <v>2</v>
      </c>
      <c r="AC38" s="132">
        <v>85046</v>
      </c>
      <c r="AD38" s="105">
        <f t="shared" ref="AD38:AD69" si="35">IF((AC38/G38/13)&gt;2,1,0)</f>
        <v>1</v>
      </c>
      <c r="AE38" s="132">
        <v>19846</v>
      </c>
      <c r="AF38" s="107">
        <f t="shared" ref="AF38:AF69" si="36">IF(AE38&gt;G38*3,1,0)</f>
        <v>1</v>
      </c>
      <c r="AG38" s="132">
        <v>98</v>
      </c>
      <c r="AH38" s="106">
        <f t="shared" ref="AH38:AH69" si="37">IF(AG38&gt;=90,1,0)</f>
        <v>1</v>
      </c>
      <c r="AI38" s="108">
        <f t="shared" ref="AI38:AI69" si="38">Z38+AB38+AD38+AF38+AH38</f>
        <v>7</v>
      </c>
      <c r="AJ38" s="132">
        <v>16849</v>
      </c>
      <c r="AK38" s="109">
        <f t="shared" si="15"/>
        <v>9.3501664816870136</v>
      </c>
      <c r="AL38" s="110">
        <f t="shared" ref="AL38:AL69" si="39">IF(AK38&gt;=7.5,1,0)</f>
        <v>1</v>
      </c>
      <c r="AM38" s="132">
        <v>19017</v>
      </c>
      <c r="AN38" s="98">
        <f t="shared" ref="AN38:AN69" si="40">AM38/G38</f>
        <v>15.664744645799011</v>
      </c>
      <c r="AO38" s="111">
        <f t="shared" ref="AO38:AO69" si="41">IF(AN38&gt;=7.5,1,0)</f>
        <v>1</v>
      </c>
      <c r="AP38" s="132">
        <v>3395</v>
      </c>
      <c r="AQ38" s="98">
        <f t="shared" ref="AQ38:AQ69" si="42">AP38/D38</f>
        <v>55.655737704918032</v>
      </c>
      <c r="AR38" s="112">
        <f t="shared" ref="AR38:AR69" si="43">IF(AQ38&gt;=29.9,1,0)</f>
        <v>1</v>
      </c>
      <c r="AS38" s="113">
        <f t="shared" ref="AS38:AS69" si="44">AL38+AO38+AR38</f>
        <v>3</v>
      </c>
      <c r="AT38" s="102">
        <v>1</v>
      </c>
      <c r="AU38" s="98">
        <v>0</v>
      </c>
      <c r="AV38" s="98">
        <v>1</v>
      </c>
      <c r="AW38" s="113">
        <f t="shared" ref="AW38:AW69" si="45">AT38+AU38+AV38</f>
        <v>2</v>
      </c>
      <c r="AX38" s="114">
        <f t="shared" ref="AX38:AX69" si="46">X38+AI38+AS38+AW38</f>
        <v>20</v>
      </c>
      <c r="AY38" s="115">
        <f t="shared" ref="AY38:AY69" si="47">AX38/21</f>
        <v>0.95238095238095233</v>
      </c>
      <c r="AZ38" s="89" t="s">
        <v>67</v>
      </c>
      <c r="BA38" s="96" t="s">
        <v>180</v>
      </c>
      <c r="BB38" s="18"/>
      <c r="BC38" s="18"/>
      <c r="BD38" s="18"/>
    </row>
    <row r="39" spans="1:58" s="17" customFormat="1" hidden="1" x14ac:dyDescent="0.2">
      <c r="A39" s="36">
        <f t="shared" si="27"/>
        <v>35</v>
      </c>
      <c r="B39" s="82" t="s">
        <v>72</v>
      </c>
      <c r="C39" s="129">
        <v>75</v>
      </c>
      <c r="D39" s="132">
        <v>88</v>
      </c>
      <c r="E39" s="99">
        <f t="shared" si="28"/>
        <v>1</v>
      </c>
      <c r="F39" s="129">
        <v>2119</v>
      </c>
      <c r="G39" s="132">
        <v>2138</v>
      </c>
      <c r="H39" s="100">
        <f t="shared" si="29"/>
        <v>1</v>
      </c>
      <c r="I39" s="129">
        <v>66</v>
      </c>
      <c r="J39" s="132">
        <v>66</v>
      </c>
      <c r="K39" s="101">
        <f t="shared" si="26"/>
        <v>1</v>
      </c>
      <c r="L39" s="132">
        <v>2301</v>
      </c>
      <c r="M39" s="132">
        <v>98</v>
      </c>
      <c r="N39" s="103">
        <f t="shared" si="4"/>
        <v>2</v>
      </c>
      <c r="O39" s="132">
        <v>1171</v>
      </c>
      <c r="P39" s="103">
        <f t="shared" si="25"/>
        <v>1</v>
      </c>
      <c r="Q39" s="130">
        <v>2170.98</v>
      </c>
      <c r="R39" s="136">
        <v>2456</v>
      </c>
      <c r="S39" s="132">
        <v>2456</v>
      </c>
      <c r="T39" s="132">
        <v>2456</v>
      </c>
      <c r="U39" s="132">
        <v>2456</v>
      </c>
      <c r="V39" s="128">
        <f t="shared" si="30"/>
        <v>113.12863315184848</v>
      </c>
      <c r="W39" s="103">
        <f t="shared" si="31"/>
        <v>2</v>
      </c>
      <c r="X39" s="104">
        <f t="shared" si="32"/>
        <v>8</v>
      </c>
      <c r="Y39" s="132">
        <v>98</v>
      </c>
      <c r="Z39" s="105">
        <f t="shared" si="33"/>
        <v>2</v>
      </c>
      <c r="AA39" s="132">
        <v>97</v>
      </c>
      <c r="AB39" s="106">
        <f t="shared" si="34"/>
        <v>2</v>
      </c>
      <c r="AC39" s="132">
        <v>166449</v>
      </c>
      <c r="AD39" s="105">
        <f t="shared" si="35"/>
        <v>1</v>
      </c>
      <c r="AE39" s="132">
        <v>45817</v>
      </c>
      <c r="AF39" s="107">
        <f t="shared" si="36"/>
        <v>1</v>
      </c>
      <c r="AG39" s="132">
        <v>98</v>
      </c>
      <c r="AH39" s="106">
        <f t="shared" si="37"/>
        <v>1</v>
      </c>
      <c r="AI39" s="108">
        <f t="shared" si="38"/>
        <v>7</v>
      </c>
      <c r="AJ39" s="132">
        <v>22331</v>
      </c>
      <c r="AK39" s="109">
        <f t="shared" si="15"/>
        <v>9.7049109083007394</v>
      </c>
      <c r="AL39" s="110">
        <f t="shared" si="39"/>
        <v>1</v>
      </c>
      <c r="AM39" s="132">
        <v>28198</v>
      </c>
      <c r="AN39" s="98">
        <f t="shared" si="40"/>
        <v>13.188961646398504</v>
      </c>
      <c r="AO39" s="111">
        <f t="shared" si="41"/>
        <v>1</v>
      </c>
      <c r="AP39" s="132">
        <v>6851</v>
      </c>
      <c r="AQ39" s="98">
        <f t="shared" si="42"/>
        <v>77.852272727272734</v>
      </c>
      <c r="AR39" s="112">
        <f t="shared" si="43"/>
        <v>1</v>
      </c>
      <c r="AS39" s="113">
        <f t="shared" si="44"/>
        <v>3</v>
      </c>
      <c r="AT39" s="102">
        <v>1</v>
      </c>
      <c r="AU39" s="98">
        <v>0</v>
      </c>
      <c r="AV39" s="98">
        <v>1</v>
      </c>
      <c r="AW39" s="113">
        <f t="shared" si="45"/>
        <v>2</v>
      </c>
      <c r="AX39" s="114">
        <f t="shared" si="46"/>
        <v>20</v>
      </c>
      <c r="AY39" s="115">
        <f t="shared" si="47"/>
        <v>0.95238095238095233</v>
      </c>
      <c r="AZ39" s="89" t="s">
        <v>72</v>
      </c>
      <c r="BA39" s="95" t="s">
        <v>185</v>
      </c>
      <c r="BE39" s="18"/>
      <c r="BF39" s="18"/>
    </row>
    <row r="40" spans="1:58" s="17" customFormat="1" hidden="1" x14ac:dyDescent="0.2">
      <c r="A40" s="36">
        <f t="shared" si="27"/>
        <v>36</v>
      </c>
      <c r="B40" s="82" t="s">
        <v>74</v>
      </c>
      <c r="C40" s="129">
        <v>111</v>
      </c>
      <c r="D40" s="132">
        <v>133</v>
      </c>
      <c r="E40" s="99">
        <f t="shared" si="28"/>
        <v>1</v>
      </c>
      <c r="F40" s="129">
        <v>3047</v>
      </c>
      <c r="G40" s="132">
        <v>3066</v>
      </c>
      <c r="H40" s="100">
        <f t="shared" si="29"/>
        <v>1</v>
      </c>
      <c r="I40" s="129">
        <v>94</v>
      </c>
      <c r="J40" s="132">
        <v>94</v>
      </c>
      <c r="K40" s="101">
        <f t="shared" si="26"/>
        <v>1</v>
      </c>
      <c r="L40" s="132">
        <v>3941</v>
      </c>
      <c r="M40" s="132">
        <v>99</v>
      </c>
      <c r="N40" s="103">
        <f t="shared" si="4"/>
        <v>2</v>
      </c>
      <c r="O40" s="132">
        <v>812</v>
      </c>
      <c r="P40" s="103">
        <f t="shared" si="25"/>
        <v>1</v>
      </c>
      <c r="Q40" s="130">
        <v>3056</v>
      </c>
      <c r="R40" s="136">
        <v>3446</v>
      </c>
      <c r="S40" s="132">
        <v>3446</v>
      </c>
      <c r="T40" s="132">
        <v>3446</v>
      </c>
      <c r="U40" s="132">
        <v>3446</v>
      </c>
      <c r="V40" s="128">
        <f t="shared" si="30"/>
        <v>112.76178010471205</v>
      </c>
      <c r="W40" s="103">
        <f t="shared" si="31"/>
        <v>2</v>
      </c>
      <c r="X40" s="104">
        <f t="shared" si="32"/>
        <v>8</v>
      </c>
      <c r="Y40" s="132">
        <v>98</v>
      </c>
      <c r="Z40" s="105">
        <f t="shared" si="33"/>
        <v>2</v>
      </c>
      <c r="AA40" s="132">
        <v>97</v>
      </c>
      <c r="AB40" s="106">
        <f t="shared" si="34"/>
        <v>2</v>
      </c>
      <c r="AC40" s="132">
        <v>244447</v>
      </c>
      <c r="AD40" s="105">
        <f t="shared" si="35"/>
        <v>1</v>
      </c>
      <c r="AE40" s="132">
        <v>82902</v>
      </c>
      <c r="AF40" s="107">
        <f t="shared" si="36"/>
        <v>1</v>
      </c>
      <c r="AG40" s="132">
        <v>99</v>
      </c>
      <c r="AH40" s="106">
        <f t="shared" si="37"/>
        <v>1</v>
      </c>
      <c r="AI40" s="108">
        <f t="shared" si="38"/>
        <v>7</v>
      </c>
      <c r="AJ40" s="132">
        <v>54617</v>
      </c>
      <c r="AK40" s="109">
        <f t="shared" si="15"/>
        <v>13.85866531337224</v>
      </c>
      <c r="AL40" s="110">
        <f t="shared" si="39"/>
        <v>1</v>
      </c>
      <c r="AM40" s="132">
        <v>45867</v>
      </c>
      <c r="AN40" s="98">
        <f t="shared" si="40"/>
        <v>14.959882583170254</v>
      </c>
      <c r="AO40" s="111">
        <f t="shared" si="41"/>
        <v>1</v>
      </c>
      <c r="AP40" s="132">
        <v>12296</v>
      </c>
      <c r="AQ40" s="98">
        <f t="shared" si="42"/>
        <v>92.451127819548873</v>
      </c>
      <c r="AR40" s="112">
        <f t="shared" si="43"/>
        <v>1</v>
      </c>
      <c r="AS40" s="113">
        <f t="shared" si="44"/>
        <v>3</v>
      </c>
      <c r="AT40" s="102">
        <v>1</v>
      </c>
      <c r="AU40" s="98">
        <v>0</v>
      </c>
      <c r="AV40" s="98">
        <v>1</v>
      </c>
      <c r="AW40" s="113">
        <f t="shared" si="45"/>
        <v>2</v>
      </c>
      <c r="AX40" s="114">
        <f t="shared" si="46"/>
        <v>20</v>
      </c>
      <c r="AY40" s="115">
        <f t="shared" si="47"/>
        <v>0.95238095238095233</v>
      </c>
      <c r="AZ40" s="89" t="s">
        <v>74</v>
      </c>
      <c r="BA40" s="95" t="s">
        <v>187</v>
      </c>
    </row>
    <row r="41" spans="1:58" s="17" customFormat="1" hidden="1" x14ac:dyDescent="0.2">
      <c r="A41" s="36">
        <f t="shared" si="27"/>
        <v>37</v>
      </c>
      <c r="B41" s="82" t="s">
        <v>79</v>
      </c>
      <c r="C41" s="129">
        <v>147</v>
      </c>
      <c r="D41" s="132">
        <v>175</v>
      </c>
      <c r="E41" s="99">
        <f t="shared" si="28"/>
        <v>1</v>
      </c>
      <c r="F41" s="129">
        <v>4354</v>
      </c>
      <c r="G41" s="132">
        <v>4360</v>
      </c>
      <c r="H41" s="100">
        <f t="shared" si="29"/>
        <v>1</v>
      </c>
      <c r="I41" s="129">
        <v>129</v>
      </c>
      <c r="J41" s="132">
        <v>130</v>
      </c>
      <c r="K41" s="101">
        <v>1</v>
      </c>
      <c r="L41" s="132">
        <v>6819</v>
      </c>
      <c r="M41" s="132">
        <v>99</v>
      </c>
      <c r="N41" s="103">
        <f t="shared" si="4"/>
        <v>2</v>
      </c>
      <c r="O41" s="132">
        <v>1990</v>
      </c>
      <c r="P41" s="103">
        <f t="shared" si="25"/>
        <v>1</v>
      </c>
      <c r="Q41" s="130">
        <v>4017.06</v>
      </c>
      <c r="R41" s="136">
        <v>4765</v>
      </c>
      <c r="S41" s="132">
        <v>4767</v>
      </c>
      <c r="T41" s="132">
        <v>4767</v>
      </c>
      <c r="U41" s="132">
        <v>4767</v>
      </c>
      <c r="V41" s="128">
        <f t="shared" si="30"/>
        <v>118.61908958292881</v>
      </c>
      <c r="W41" s="103">
        <f t="shared" si="31"/>
        <v>2</v>
      </c>
      <c r="X41" s="104">
        <f t="shared" si="32"/>
        <v>8</v>
      </c>
      <c r="Y41" s="132">
        <v>98</v>
      </c>
      <c r="Z41" s="105">
        <f t="shared" si="33"/>
        <v>2</v>
      </c>
      <c r="AA41" s="132">
        <v>98</v>
      </c>
      <c r="AB41" s="106">
        <f t="shared" si="34"/>
        <v>2</v>
      </c>
      <c r="AC41" s="132">
        <v>356156</v>
      </c>
      <c r="AD41" s="105">
        <f t="shared" si="35"/>
        <v>1</v>
      </c>
      <c r="AE41" s="132">
        <v>90243</v>
      </c>
      <c r="AF41" s="107">
        <f t="shared" si="36"/>
        <v>1</v>
      </c>
      <c r="AG41" s="132">
        <v>99</v>
      </c>
      <c r="AH41" s="106">
        <f t="shared" si="37"/>
        <v>1</v>
      </c>
      <c r="AI41" s="108">
        <f t="shared" si="38"/>
        <v>7</v>
      </c>
      <c r="AJ41" s="132">
        <v>125410</v>
      </c>
      <c r="AK41" s="109">
        <f t="shared" si="15"/>
        <v>18.391259715500805</v>
      </c>
      <c r="AL41" s="110">
        <f t="shared" si="39"/>
        <v>1</v>
      </c>
      <c r="AM41" s="132">
        <v>62235</v>
      </c>
      <c r="AN41" s="98">
        <f t="shared" si="40"/>
        <v>14.274082568807339</v>
      </c>
      <c r="AO41" s="111">
        <f t="shared" si="41"/>
        <v>1</v>
      </c>
      <c r="AP41" s="132">
        <v>14605</v>
      </c>
      <c r="AQ41" s="98">
        <f t="shared" si="42"/>
        <v>83.457142857142856</v>
      </c>
      <c r="AR41" s="112">
        <f t="shared" si="43"/>
        <v>1</v>
      </c>
      <c r="AS41" s="113">
        <f t="shared" si="44"/>
        <v>3</v>
      </c>
      <c r="AT41" s="102">
        <v>1</v>
      </c>
      <c r="AU41" s="98">
        <v>0</v>
      </c>
      <c r="AV41" s="98">
        <v>1</v>
      </c>
      <c r="AW41" s="113">
        <f t="shared" si="45"/>
        <v>2</v>
      </c>
      <c r="AX41" s="114">
        <f t="shared" si="46"/>
        <v>20</v>
      </c>
      <c r="AY41" s="115">
        <f t="shared" si="47"/>
        <v>0.95238095238095233</v>
      </c>
      <c r="AZ41" s="89" t="s">
        <v>79</v>
      </c>
      <c r="BA41" s="95" t="s">
        <v>192</v>
      </c>
    </row>
    <row r="42" spans="1:58" s="17" customFormat="1" ht="16.5" customHeight="1" x14ac:dyDescent="0.2">
      <c r="A42" s="36">
        <f t="shared" si="27"/>
        <v>38</v>
      </c>
      <c r="B42" s="82" t="s">
        <v>80</v>
      </c>
      <c r="C42" s="129">
        <v>81</v>
      </c>
      <c r="D42" s="132">
        <v>96</v>
      </c>
      <c r="E42" s="99">
        <f t="shared" si="28"/>
        <v>1</v>
      </c>
      <c r="F42" s="129">
        <v>1758</v>
      </c>
      <c r="G42" s="132">
        <v>1770</v>
      </c>
      <c r="H42" s="100">
        <f t="shared" si="29"/>
        <v>1</v>
      </c>
      <c r="I42" s="129">
        <v>59</v>
      </c>
      <c r="J42" s="132">
        <v>59</v>
      </c>
      <c r="K42" s="101">
        <f t="shared" ref="K42:K73" si="48">IF(I42=J42,1,0)</f>
        <v>1</v>
      </c>
      <c r="L42" s="132">
        <v>1962</v>
      </c>
      <c r="M42" s="132">
        <v>100</v>
      </c>
      <c r="N42" s="103">
        <f t="shared" si="4"/>
        <v>2</v>
      </c>
      <c r="O42" s="132">
        <v>407</v>
      </c>
      <c r="P42" s="103">
        <f t="shared" si="25"/>
        <v>1</v>
      </c>
      <c r="Q42" s="130">
        <v>2011</v>
      </c>
      <c r="R42" s="136">
        <v>2245</v>
      </c>
      <c r="S42" s="132">
        <v>2245</v>
      </c>
      <c r="T42" s="132">
        <v>2245</v>
      </c>
      <c r="U42" s="132">
        <v>2245</v>
      </c>
      <c r="V42" s="128">
        <f t="shared" si="30"/>
        <v>111.63600198906016</v>
      </c>
      <c r="W42" s="103">
        <f t="shared" si="31"/>
        <v>2</v>
      </c>
      <c r="X42" s="104">
        <f t="shared" si="32"/>
        <v>8</v>
      </c>
      <c r="Y42" s="132">
        <v>98</v>
      </c>
      <c r="Z42" s="105">
        <f t="shared" si="33"/>
        <v>2</v>
      </c>
      <c r="AA42" s="132">
        <v>99</v>
      </c>
      <c r="AB42" s="106">
        <f t="shared" si="34"/>
        <v>2</v>
      </c>
      <c r="AC42" s="132">
        <v>127164</v>
      </c>
      <c r="AD42" s="105">
        <f t="shared" si="35"/>
        <v>1</v>
      </c>
      <c r="AE42" s="132">
        <v>36711</v>
      </c>
      <c r="AF42" s="107">
        <f t="shared" si="36"/>
        <v>1</v>
      </c>
      <c r="AG42" s="132">
        <v>99</v>
      </c>
      <c r="AH42" s="106">
        <f t="shared" si="37"/>
        <v>1</v>
      </c>
      <c r="AI42" s="108">
        <f t="shared" si="38"/>
        <v>7</v>
      </c>
      <c r="AJ42" s="132">
        <v>33590</v>
      </c>
      <c r="AK42" s="109">
        <f t="shared" si="15"/>
        <v>17.120285423037718</v>
      </c>
      <c r="AL42" s="110">
        <f t="shared" si="39"/>
        <v>1</v>
      </c>
      <c r="AM42" s="132">
        <v>13061</v>
      </c>
      <c r="AN42" s="98">
        <f t="shared" si="40"/>
        <v>7.3790960451977403</v>
      </c>
      <c r="AO42" s="111">
        <f t="shared" si="41"/>
        <v>0</v>
      </c>
      <c r="AP42" s="132">
        <v>5902</v>
      </c>
      <c r="AQ42" s="98">
        <f t="shared" si="42"/>
        <v>61.479166666666664</v>
      </c>
      <c r="AR42" s="112">
        <f t="shared" si="43"/>
        <v>1</v>
      </c>
      <c r="AS42" s="113">
        <f t="shared" si="44"/>
        <v>2</v>
      </c>
      <c r="AT42" s="102">
        <v>1</v>
      </c>
      <c r="AU42" s="98">
        <v>1</v>
      </c>
      <c r="AV42" s="98">
        <v>1</v>
      </c>
      <c r="AW42" s="113">
        <f t="shared" si="45"/>
        <v>3</v>
      </c>
      <c r="AX42" s="114">
        <f t="shared" si="46"/>
        <v>20</v>
      </c>
      <c r="AY42" s="115">
        <f t="shared" si="47"/>
        <v>0.95238095238095233</v>
      </c>
      <c r="AZ42" s="89" t="s">
        <v>80</v>
      </c>
      <c r="BA42" s="96" t="s">
        <v>193</v>
      </c>
      <c r="BB42" s="18"/>
      <c r="BC42" s="18"/>
      <c r="BD42" s="18"/>
    </row>
    <row r="43" spans="1:58" s="17" customFormat="1" ht="16.5" hidden="1" customHeight="1" x14ac:dyDescent="0.2">
      <c r="A43" s="36">
        <f t="shared" si="27"/>
        <v>39</v>
      </c>
      <c r="B43" s="82" t="s">
        <v>84</v>
      </c>
      <c r="C43" s="129">
        <v>34</v>
      </c>
      <c r="D43" s="132">
        <v>38</v>
      </c>
      <c r="E43" s="99">
        <f t="shared" si="28"/>
        <v>1</v>
      </c>
      <c r="F43" s="129">
        <v>719</v>
      </c>
      <c r="G43" s="132">
        <v>719</v>
      </c>
      <c r="H43" s="100">
        <f t="shared" si="29"/>
        <v>1</v>
      </c>
      <c r="I43" s="129">
        <v>26</v>
      </c>
      <c r="J43" s="132">
        <v>26</v>
      </c>
      <c r="K43" s="101">
        <f t="shared" si="48"/>
        <v>1</v>
      </c>
      <c r="L43" s="132">
        <v>1058</v>
      </c>
      <c r="M43" s="132">
        <v>97</v>
      </c>
      <c r="N43" s="103">
        <f t="shared" si="4"/>
        <v>2</v>
      </c>
      <c r="O43" s="132">
        <v>442</v>
      </c>
      <c r="P43" s="103">
        <f t="shared" si="25"/>
        <v>1</v>
      </c>
      <c r="Q43" s="130">
        <v>837.5</v>
      </c>
      <c r="R43" s="136">
        <v>1049</v>
      </c>
      <c r="S43" s="131">
        <v>353</v>
      </c>
      <c r="T43" s="132">
        <v>353</v>
      </c>
      <c r="U43" s="131">
        <v>1</v>
      </c>
      <c r="V43" s="128">
        <f t="shared" si="30"/>
        <v>125.25373134328358</v>
      </c>
      <c r="W43" s="103">
        <f t="shared" si="31"/>
        <v>2</v>
      </c>
      <c r="X43" s="104">
        <f t="shared" si="32"/>
        <v>8</v>
      </c>
      <c r="Y43" s="132">
        <v>99</v>
      </c>
      <c r="Z43" s="105">
        <f t="shared" si="33"/>
        <v>2</v>
      </c>
      <c r="AA43" s="132">
        <v>99</v>
      </c>
      <c r="AB43" s="106">
        <f t="shared" si="34"/>
        <v>2</v>
      </c>
      <c r="AC43" s="132">
        <v>66495</v>
      </c>
      <c r="AD43" s="105">
        <f t="shared" si="35"/>
        <v>1</v>
      </c>
      <c r="AE43" s="132">
        <v>16991</v>
      </c>
      <c r="AF43" s="107">
        <f t="shared" si="36"/>
        <v>1</v>
      </c>
      <c r="AG43" s="132">
        <v>99</v>
      </c>
      <c r="AH43" s="106">
        <f t="shared" si="37"/>
        <v>1</v>
      </c>
      <c r="AI43" s="108">
        <f t="shared" si="38"/>
        <v>7</v>
      </c>
      <c r="AJ43" s="132">
        <v>8617</v>
      </c>
      <c r="AK43" s="109">
        <f t="shared" si="15"/>
        <v>8.1446124763705097</v>
      </c>
      <c r="AL43" s="110">
        <f t="shared" si="39"/>
        <v>1</v>
      </c>
      <c r="AM43" s="132">
        <v>5847</v>
      </c>
      <c r="AN43" s="98">
        <f t="shared" si="40"/>
        <v>8.1321279554937416</v>
      </c>
      <c r="AO43" s="111">
        <f t="shared" si="41"/>
        <v>1</v>
      </c>
      <c r="AP43" s="132">
        <v>1879</v>
      </c>
      <c r="AQ43" s="98">
        <f t="shared" si="42"/>
        <v>49.44736842105263</v>
      </c>
      <c r="AR43" s="112">
        <f t="shared" si="43"/>
        <v>1</v>
      </c>
      <c r="AS43" s="113">
        <f t="shared" si="44"/>
        <v>3</v>
      </c>
      <c r="AT43" s="102">
        <v>1</v>
      </c>
      <c r="AU43" s="98">
        <v>0</v>
      </c>
      <c r="AV43" s="98">
        <v>1</v>
      </c>
      <c r="AW43" s="113">
        <f t="shared" si="45"/>
        <v>2</v>
      </c>
      <c r="AX43" s="114">
        <f t="shared" si="46"/>
        <v>20</v>
      </c>
      <c r="AY43" s="115">
        <f t="shared" si="47"/>
        <v>0.95238095238095233</v>
      </c>
      <c r="AZ43" s="89" t="s">
        <v>84</v>
      </c>
      <c r="BA43" s="95" t="s">
        <v>197</v>
      </c>
    </row>
    <row r="44" spans="1:58" s="18" customFormat="1" hidden="1" x14ac:dyDescent="0.2">
      <c r="A44" s="36">
        <f t="shared" si="27"/>
        <v>40</v>
      </c>
      <c r="B44" s="82" t="s">
        <v>85</v>
      </c>
      <c r="C44" s="129">
        <v>108</v>
      </c>
      <c r="D44" s="132">
        <v>131</v>
      </c>
      <c r="E44" s="99">
        <f t="shared" si="28"/>
        <v>1</v>
      </c>
      <c r="F44" s="129">
        <v>3029</v>
      </c>
      <c r="G44" s="132">
        <v>3049</v>
      </c>
      <c r="H44" s="100">
        <f t="shared" si="29"/>
        <v>1</v>
      </c>
      <c r="I44" s="129">
        <v>95</v>
      </c>
      <c r="J44" s="132">
        <v>95</v>
      </c>
      <c r="K44" s="101">
        <f t="shared" si="48"/>
        <v>1</v>
      </c>
      <c r="L44" s="132">
        <v>4840</v>
      </c>
      <c r="M44" s="132">
        <v>99</v>
      </c>
      <c r="N44" s="103">
        <f t="shared" si="4"/>
        <v>2</v>
      </c>
      <c r="O44" s="132">
        <v>286</v>
      </c>
      <c r="P44" s="103">
        <f t="shared" si="25"/>
        <v>1</v>
      </c>
      <c r="Q44" s="130">
        <v>2961</v>
      </c>
      <c r="R44" s="136">
        <v>3462</v>
      </c>
      <c r="S44" s="132">
        <v>3462</v>
      </c>
      <c r="T44" s="132">
        <v>3462</v>
      </c>
      <c r="U44" s="132">
        <v>3462</v>
      </c>
      <c r="V44" s="128">
        <f t="shared" si="30"/>
        <v>116.91995947315097</v>
      </c>
      <c r="W44" s="103">
        <f t="shared" si="31"/>
        <v>2</v>
      </c>
      <c r="X44" s="104">
        <f t="shared" si="32"/>
        <v>8</v>
      </c>
      <c r="Y44" s="132">
        <v>98</v>
      </c>
      <c r="Z44" s="105">
        <f t="shared" si="33"/>
        <v>2</v>
      </c>
      <c r="AA44" s="132">
        <v>97</v>
      </c>
      <c r="AB44" s="106">
        <f t="shared" si="34"/>
        <v>2</v>
      </c>
      <c r="AC44" s="132">
        <v>248412</v>
      </c>
      <c r="AD44" s="105">
        <f t="shared" si="35"/>
        <v>1</v>
      </c>
      <c r="AE44" s="132">
        <v>62270</v>
      </c>
      <c r="AF44" s="107">
        <f t="shared" si="36"/>
        <v>1</v>
      </c>
      <c r="AG44" s="132">
        <v>99</v>
      </c>
      <c r="AH44" s="106">
        <f t="shared" si="37"/>
        <v>1</v>
      </c>
      <c r="AI44" s="108">
        <f t="shared" si="38"/>
        <v>7</v>
      </c>
      <c r="AJ44" s="132">
        <v>50769</v>
      </c>
      <c r="AK44" s="109">
        <f t="shared" si="15"/>
        <v>10.489462809917356</v>
      </c>
      <c r="AL44" s="110">
        <f t="shared" si="39"/>
        <v>1</v>
      </c>
      <c r="AM44" s="132">
        <v>38356</v>
      </c>
      <c r="AN44" s="98">
        <f t="shared" si="40"/>
        <v>12.579862249918007</v>
      </c>
      <c r="AO44" s="111">
        <f t="shared" si="41"/>
        <v>1</v>
      </c>
      <c r="AP44" s="132">
        <v>9057</v>
      </c>
      <c r="AQ44" s="98">
        <f t="shared" si="42"/>
        <v>69.137404580152676</v>
      </c>
      <c r="AR44" s="112">
        <f t="shared" si="43"/>
        <v>1</v>
      </c>
      <c r="AS44" s="113">
        <f t="shared" si="44"/>
        <v>3</v>
      </c>
      <c r="AT44" s="102">
        <v>1</v>
      </c>
      <c r="AU44" s="98">
        <v>0</v>
      </c>
      <c r="AV44" s="98">
        <v>1</v>
      </c>
      <c r="AW44" s="113">
        <f t="shared" si="45"/>
        <v>2</v>
      </c>
      <c r="AX44" s="114">
        <f t="shared" si="46"/>
        <v>20</v>
      </c>
      <c r="AY44" s="115">
        <f t="shared" si="47"/>
        <v>0.95238095238095233</v>
      </c>
      <c r="AZ44" s="89" t="s">
        <v>85</v>
      </c>
      <c r="BA44" s="95" t="s">
        <v>198</v>
      </c>
      <c r="BB44" s="17"/>
      <c r="BC44" s="17"/>
      <c r="BD44" s="17"/>
      <c r="BE44" s="17"/>
      <c r="BF44" s="17"/>
    </row>
    <row r="45" spans="1:58" s="18" customFormat="1" hidden="1" x14ac:dyDescent="0.2">
      <c r="A45" s="36">
        <f t="shared" si="27"/>
        <v>41</v>
      </c>
      <c r="B45" s="82" t="s">
        <v>90</v>
      </c>
      <c r="C45" s="129">
        <v>89</v>
      </c>
      <c r="D45" s="132">
        <v>99</v>
      </c>
      <c r="E45" s="99">
        <f t="shared" si="28"/>
        <v>1</v>
      </c>
      <c r="F45" s="129">
        <v>2208</v>
      </c>
      <c r="G45" s="132">
        <v>2219</v>
      </c>
      <c r="H45" s="100">
        <f t="shared" si="29"/>
        <v>1</v>
      </c>
      <c r="I45" s="129">
        <v>68</v>
      </c>
      <c r="J45" s="132">
        <v>68</v>
      </c>
      <c r="K45" s="101">
        <f t="shared" si="48"/>
        <v>1</v>
      </c>
      <c r="L45" s="132">
        <v>3563</v>
      </c>
      <c r="M45" s="132">
        <v>100</v>
      </c>
      <c r="N45" s="103">
        <f t="shared" si="4"/>
        <v>2</v>
      </c>
      <c r="O45" s="132">
        <v>715</v>
      </c>
      <c r="P45" s="103">
        <f t="shared" si="25"/>
        <v>1</v>
      </c>
      <c r="Q45" s="130">
        <v>2029</v>
      </c>
      <c r="R45" s="136">
        <v>2512</v>
      </c>
      <c r="S45" s="132">
        <v>2512</v>
      </c>
      <c r="T45" s="132">
        <v>2512</v>
      </c>
      <c r="U45" s="132">
        <v>2512</v>
      </c>
      <c r="V45" s="128">
        <f t="shared" si="30"/>
        <v>123.80482996550025</v>
      </c>
      <c r="W45" s="103">
        <f t="shared" si="31"/>
        <v>2</v>
      </c>
      <c r="X45" s="104">
        <f t="shared" si="32"/>
        <v>8</v>
      </c>
      <c r="Y45" s="132">
        <v>99</v>
      </c>
      <c r="Z45" s="105">
        <f t="shared" si="33"/>
        <v>2</v>
      </c>
      <c r="AA45" s="132">
        <v>100</v>
      </c>
      <c r="AB45" s="106">
        <f t="shared" si="34"/>
        <v>2</v>
      </c>
      <c r="AC45" s="132">
        <v>159488</v>
      </c>
      <c r="AD45" s="105">
        <f t="shared" si="35"/>
        <v>1</v>
      </c>
      <c r="AE45" s="132">
        <v>43484</v>
      </c>
      <c r="AF45" s="107">
        <f t="shared" si="36"/>
        <v>1</v>
      </c>
      <c r="AG45" s="132">
        <v>99</v>
      </c>
      <c r="AH45" s="106">
        <f t="shared" si="37"/>
        <v>1</v>
      </c>
      <c r="AI45" s="108">
        <f t="shared" si="38"/>
        <v>7</v>
      </c>
      <c r="AJ45" s="132">
        <v>31390</v>
      </c>
      <c r="AK45" s="109">
        <f t="shared" si="15"/>
        <v>8.809991580129104</v>
      </c>
      <c r="AL45" s="110">
        <f t="shared" si="39"/>
        <v>1</v>
      </c>
      <c r="AM45" s="132">
        <v>33124</v>
      </c>
      <c r="AN45" s="98">
        <f t="shared" si="40"/>
        <v>14.927444794952681</v>
      </c>
      <c r="AO45" s="111">
        <f t="shared" si="41"/>
        <v>1</v>
      </c>
      <c r="AP45" s="132">
        <v>9564</v>
      </c>
      <c r="AQ45" s="98">
        <f t="shared" si="42"/>
        <v>96.606060606060609</v>
      </c>
      <c r="AR45" s="112">
        <f t="shared" si="43"/>
        <v>1</v>
      </c>
      <c r="AS45" s="113">
        <f t="shared" si="44"/>
        <v>3</v>
      </c>
      <c r="AT45" s="102">
        <v>1</v>
      </c>
      <c r="AU45" s="98">
        <v>0</v>
      </c>
      <c r="AV45" s="98">
        <v>1</v>
      </c>
      <c r="AW45" s="113">
        <f t="shared" si="45"/>
        <v>2</v>
      </c>
      <c r="AX45" s="114">
        <f t="shared" si="46"/>
        <v>20</v>
      </c>
      <c r="AY45" s="115">
        <f t="shared" si="47"/>
        <v>0.95238095238095233</v>
      </c>
      <c r="AZ45" s="89" t="s">
        <v>90</v>
      </c>
      <c r="BA45" s="95" t="s">
        <v>203</v>
      </c>
      <c r="BB45" s="17"/>
      <c r="BC45" s="17"/>
      <c r="BD45" s="17"/>
      <c r="BE45" s="17"/>
      <c r="BF45" s="17"/>
    </row>
    <row r="46" spans="1:58" s="17" customFormat="1" ht="16.5" hidden="1" customHeight="1" x14ac:dyDescent="0.2">
      <c r="A46" s="36">
        <f t="shared" si="27"/>
        <v>42</v>
      </c>
      <c r="B46" s="82" t="s">
        <v>93</v>
      </c>
      <c r="C46" s="129">
        <v>78</v>
      </c>
      <c r="D46" s="132">
        <v>90</v>
      </c>
      <c r="E46" s="99">
        <f t="shared" si="28"/>
        <v>1</v>
      </c>
      <c r="F46" s="129">
        <v>2019</v>
      </c>
      <c r="G46" s="132">
        <v>2017</v>
      </c>
      <c r="H46" s="100">
        <f t="shared" si="29"/>
        <v>1</v>
      </c>
      <c r="I46" s="129">
        <v>63</v>
      </c>
      <c r="J46" s="132">
        <v>63</v>
      </c>
      <c r="K46" s="101">
        <f t="shared" si="48"/>
        <v>1</v>
      </c>
      <c r="L46" s="132">
        <v>3074</v>
      </c>
      <c r="M46" s="132">
        <v>99</v>
      </c>
      <c r="N46" s="103">
        <f t="shared" si="4"/>
        <v>2</v>
      </c>
      <c r="O46" s="132">
        <v>516</v>
      </c>
      <c r="P46" s="103">
        <f t="shared" si="25"/>
        <v>1</v>
      </c>
      <c r="Q46" s="130">
        <v>2065.5</v>
      </c>
      <c r="R46" s="136">
        <v>2490</v>
      </c>
      <c r="S46" s="132">
        <v>2490</v>
      </c>
      <c r="T46" s="132">
        <v>2490</v>
      </c>
      <c r="U46" s="132">
        <v>2490</v>
      </c>
      <c r="V46" s="128">
        <f t="shared" si="30"/>
        <v>120.5519244734931</v>
      </c>
      <c r="W46" s="103">
        <f t="shared" si="31"/>
        <v>2</v>
      </c>
      <c r="X46" s="104">
        <f t="shared" si="32"/>
        <v>8</v>
      </c>
      <c r="Y46" s="132">
        <v>100</v>
      </c>
      <c r="Z46" s="105">
        <f t="shared" si="33"/>
        <v>2</v>
      </c>
      <c r="AA46" s="132">
        <v>99</v>
      </c>
      <c r="AB46" s="106">
        <f t="shared" si="34"/>
        <v>2</v>
      </c>
      <c r="AC46" s="132">
        <v>161573</v>
      </c>
      <c r="AD46" s="105">
        <f t="shared" si="35"/>
        <v>1</v>
      </c>
      <c r="AE46" s="132">
        <v>42061</v>
      </c>
      <c r="AF46" s="107">
        <f t="shared" si="36"/>
        <v>1</v>
      </c>
      <c r="AG46" s="132">
        <v>98</v>
      </c>
      <c r="AH46" s="106">
        <f t="shared" si="37"/>
        <v>1</v>
      </c>
      <c r="AI46" s="108">
        <f t="shared" si="38"/>
        <v>7</v>
      </c>
      <c r="AJ46" s="132">
        <v>43571</v>
      </c>
      <c r="AK46" s="109">
        <f t="shared" si="15"/>
        <v>14.174040338321406</v>
      </c>
      <c r="AL46" s="110">
        <f t="shared" si="39"/>
        <v>1</v>
      </c>
      <c r="AM46" s="132">
        <v>33132</v>
      </c>
      <c r="AN46" s="98">
        <f t="shared" si="40"/>
        <v>16.426375805651958</v>
      </c>
      <c r="AO46" s="111">
        <f t="shared" si="41"/>
        <v>1</v>
      </c>
      <c r="AP46" s="132">
        <v>8195</v>
      </c>
      <c r="AQ46" s="98">
        <f t="shared" si="42"/>
        <v>91.055555555555557</v>
      </c>
      <c r="AR46" s="112">
        <f t="shared" si="43"/>
        <v>1</v>
      </c>
      <c r="AS46" s="113">
        <f t="shared" si="44"/>
        <v>3</v>
      </c>
      <c r="AT46" s="102">
        <v>1</v>
      </c>
      <c r="AU46" s="98">
        <v>0</v>
      </c>
      <c r="AV46" s="98">
        <v>1</v>
      </c>
      <c r="AW46" s="113">
        <f t="shared" si="45"/>
        <v>2</v>
      </c>
      <c r="AX46" s="114">
        <f t="shared" si="46"/>
        <v>20</v>
      </c>
      <c r="AY46" s="115">
        <f t="shared" si="47"/>
        <v>0.95238095238095233</v>
      </c>
      <c r="AZ46" s="89" t="s">
        <v>93</v>
      </c>
      <c r="BA46" s="95" t="s">
        <v>206</v>
      </c>
    </row>
    <row r="47" spans="1:58" s="18" customFormat="1" hidden="1" x14ac:dyDescent="0.2">
      <c r="A47" s="36">
        <f t="shared" si="27"/>
        <v>43</v>
      </c>
      <c r="B47" s="82" t="s">
        <v>94</v>
      </c>
      <c r="C47" s="129">
        <v>148</v>
      </c>
      <c r="D47" s="132">
        <v>173</v>
      </c>
      <c r="E47" s="99">
        <f t="shared" si="28"/>
        <v>1</v>
      </c>
      <c r="F47" s="129">
        <v>4030</v>
      </c>
      <c r="G47" s="132">
        <v>4076</v>
      </c>
      <c r="H47" s="100">
        <f t="shared" si="29"/>
        <v>1</v>
      </c>
      <c r="I47" s="129">
        <v>115</v>
      </c>
      <c r="J47" s="132">
        <v>115</v>
      </c>
      <c r="K47" s="101">
        <f t="shared" si="48"/>
        <v>1</v>
      </c>
      <c r="L47" s="132">
        <v>5997</v>
      </c>
      <c r="M47" s="132">
        <v>98</v>
      </c>
      <c r="N47" s="103">
        <f t="shared" si="4"/>
        <v>2</v>
      </c>
      <c r="O47" s="132">
        <v>404</v>
      </c>
      <c r="P47" s="103">
        <f t="shared" si="25"/>
        <v>1</v>
      </c>
      <c r="Q47" s="130">
        <v>3710</v>
      </c>
      <c r="R47" s="136">
        <v>4273</v>
      </c>
      <c r="S47" s="132">
        <v>4273</v>
      </c>
      <c r="T47" s="132">
        <v>4273</v>
      </c>
      <c r="U47" s="132">
        <v>4273</v>
      </c>
      <c r="V47" s="128">
        <f t="shared" si="30"/>
        <v>115.17520215633424</v>
      </c>
      <c r="W47" s="103">
        <f t="shared" si="31"/>
        <v>2</v>
      </c>
      <c r="X47" s="104">
        <f t="shared" si="32"/>
        <v>8</v>
      </c>
      <c r="Y47" s="132">
        <v>98</v>
      </c>
      <c r="Z47" s="105">
        <f t="shared" si="33"/>
        <v>2</v>
      </c>
      <c r="AA47" s="132">
        <v>94</v>
      </c>
      <c r="AB47" s="106">
        <f t="shared" si="34"/>
        <v>2</v>
      </c>
      <c r="AC47" s="132">
        <v>293172</v>
      </c>
      <c r="AD47" s="105">
        <f t="shared" si="35"/>
        <v>1</v>
      </c>
      <c r="AE47" s="132">
        <v>96105</v>
      </c>
      <c r="AF47" s="107">
        <f t="shared" si="36"/>
        <v>1</v>
      </c>
      <c r="AG47" s="132">
        <v>99</v>
      </c>
      <c r="AH47" s="106">
        <f t="shared" si="37"/>
        <v>1</v>
      </c>
      <c r="AI47" s="108">
        <f t="shared" si="38"/>
        <v>7</v>
      </c>
      <c r="AJ47" s="132">
        <v>93457</v>
      </c>
      <c r="AK47" s="109">
        <f t="shared" si="15"/>
        <v>15.583958645989661</v>
      </c>
      <c r="AL47" s="110">
        <f t="shared" si="39"/>
        <v>1</v>
      </c>
      <c r="AM47" s="132">
        <v>62282</v>
      </c>
      <c r="AN47" s="98">
        <f t="shared" si="40"/>
        <v>15.280176643768401</v>
      </c>
      <c r="AO47" s="111">
        <f t="shared" si="41"/>
        <v>1</v>
      </c>
      <c r="AP47" s="132">
        <v>12918</v>
      </c>
      <c r="AQ47" s="98">
        <f t="shared" si="42"/>
        <v>74.670520231213871</v>
      </c>
      <c r="AR47" s="112">
        <f t="shared" si="43"/>
        <v>1</v>
      </c>
      <c r="AS47" s="113">
        <f t="shared" si="44"/>
        <v>3</v>
      </c>
      <c r="AT47" s="102">
        <v>1</v>
      </c>
      <c r="AU47" s="98">
        <v>0</v>
      </c>
      <c r="AV47" s="98">
        <v>1</v>
      </c>
      <c r="AW47" s="113">
        <f t="shared" si="45"/>
        <v>2</v>
      </c>
      <c r="AX47" s="114">
        <f t="shared" si="46"/>
        <v>20</v>
      </c>
      <c r="AY47" s="115">
        <f t="shared" si="47"/>
        <v>0.95238095238095233</v>
      </c>
      <c r="AZ47" s="89" t="s">
        <v>94</v>
      </c>
      <c r="BA47" s="95" t="s">
        <v>207</v>
      </c>
      <c r="BB47" s="17"/>
      <c r="BC47" s="17"/>
      <c r="BD47" s="17"/>
      <c r="BE47" s="17"/>
      <c r="BF47" s="17"/>
    </row>
    <row r="48" spans="1:58" s="18" customFormat="1" x14ac:dyDescent="0.2">
      <c r="A48" s="36">
        <f t="shared" si="27"/>
        <v>44</v>
      </c>
      <c r="B48" s="82" t="s">
        <v>100</v>
      </c>
      <c r="C48" s="129">
        <v>80</v>
      </c>
      <c r="D48" s="132">
        <v>97</v>
      </c>
      <c r="E48" s="99">
        <f t="shared" si="28"/>
        <v>1</v>
      </c>
      <c r="F48" s="129">
        <v>2575</v>
      </c>
      <c r="G48" s="132">
        <v>2609</v>
      </c>
      <c r="H48" s="100">
        <f t="shared" si="29"/>
        <v>1</v>
      </c>
      <c r="I48" s="129">
        <v>72</v>
      </c>
      <c r="J48" s="132">
        <v>72</v>
      </c>
      <c r="K48" s="101">
        <f t="shared" si="48"/>
        <v>1</v>
      </c>
      <c r="L48" s="132">
        <v>3876</v>
      </c>
      <c r="M48" s="132">
        <v>92</v>
      </c>
      <c r="N48" s="103">
        <f t="shared" si="4"/>
        <v>1</v>
      </c>
      <c r="O48" s="132">
        <v>823</v>
      </c>
      <c r="P48" s="103">
        <f t="shared" si="25"/>
        <v>1</v>
      </c>
      <c r="Q48" s="130">
        <v>2386</v>
      </c>
      <c r="R48" s="136">
        <v>2759</v>
      </c>
      <c r="S48" s="132">
        <v>2759</v>
      </c>
      <c r="T48" s="132">
        <v>2759</v>
      </c>
      <c r="U48" s="131">
        <v>2</v>
      </c>
      <c r="V48" s="128">
        <f t="shared" si="30"/>
        <v>115.63285834031852</v>
      </c>
      <c r="W48" s="103">
        <f t="shared" si="31"/>
        <v>2</v>
      </c>
      <c r="X48" s="104">
        <f t="shared" si="32"/>
        <v>7</v>
      </c>
      <c r="Y48" s="132">
        <v>96</v>
      </c>
      <c r="Z48" s="105">
        <f t="shared" si="33"/>
        <v>2</v>
      </c>
      <c r="AA48" s="132">
        <v>92</v>
      </c>
      <c r="AB48" s="106">
        <f t="shared" si="34"/>
        <v>2</v>
      </c>
      <c r="AC48" s="132">
        <v>202073</v>
      </c>
      <c r="AD48" s="105">
        <f t="shared" si="35"/>
        <v>1</v>
      </c>
      <c r="AE48" s="132">
        <v>62914</v>
      </c>
      <c r="AF48" s="107">
        <f t="shared" si="36"/>
        <v>1</v>
      </c>
      <c r="AG48" s="132">
        <v>99</v>
      </c>
      <c r="AH48" s="106">
        <f t="shared" si="37"/>
        <v>1</v>
      </c>
      <c r="AI48" s="108">
        <f t="shared" si="38"/>
        <v>7</v>
      </c>
      <c r="AJ48" s="132">
        <v>40279</v>
      </c>
      <c r="AK48" s="109">
        <f t="shared" si="15"/>
        <v>10.391898864809081</v>
      </c>
      <c r="AL48" s="110">
        <f t="shared" si="39"/>
        <v>1</v>
      </c>
      <c r="AM48" s="132">
        <v>28894</v>
      </c>
      <c r="AN48" s="98">
        <f t="shared" si="40"/>
        <v>11.074741280183979</v>
      </c>
      <c r="AO48" s="111">
        <f t="shared" si="41"/>
        <v>1</v>
      </c>
      <c r="AP48" s="132">
        <v>8302</v>
      </c>
      <c r="AQ48" s="98">
        <f t="shared" si="42"/>
        <v>85.587628865979383</v>
      </c>
      <c r="AR48" s="112">
        <f t="shared" si="43"/>
        <v>1</v>
      </c>
      <c r="AS48" s="113">
        <f t="shared" si="44"/>
        <v>3</v>
      </c>
      <c r="AT48" s="102">
        <v>1</v>
      </c>
      <c r="AU48" s="98">
        <v>1</v>
      </c>
      <c r="AV48" s="98">
        <v>1</v>
      </c>
      <c r="AW48" s="113">
        <f t="shared" si="45"/>
        <v>3</v>
      </c>
      <c r="AX48" s="114">
        <f t="shared" si="46"/>
        <v>20</v>
      </c>
      <c r="AY48" s="115">
        <f t="shared" si="47"/>
        <v>0.95238095238095233</v>
      </c>
      <c r="AZ48" s="89" t="s">
        <v>100</v>
      </c>
      <c r="BA48" s="95" t="s">
        <v>213</v>
      </c>
      <c r="BB48" s="17"/>
      <c r="BC48" s="17"/>
      <c r="BD48" s="17"/>
    </row>
    <row r="49" spans="1:58" s="18" customFormat="1" x14ac:dyDescent="0.2">
      <c r="A49" s="36">
        <f t="shared" si="27"/>
        <v>45</v>
      </c>
      <c r="B49" s="82" t="s">
        <v>102</v>
      </c>
      <c r="C49" s="129">
        <v>18</v>
      </c>
      <c r="D49" s="132">
        <v>18</v>
      </c>
      <c r="E49" s="99">
        <f t="shared" si="28"/>
        <v>1</v>
      </c>
      <c r="F49" s="129">
        <v>534</v>
      </c>
      <c r="G49" s="132">
        <v>522</v>
      </c>
      <c r="H49" s="100">
        <f t="shared" si="29"/>
        <v>1</v>
      </c>
      <c r="I49" s="129">
        <v>22</v>
      </c>
      <c r="J49" s="132">
        <v>22</v>
      </c>
      <c r="K49" s="101">
        <f t="shared" si="48"/>
        <v>1</v>
      </c>
      <c r="L49" s="132">
        <v>429</v>
      </c>
      <c r="M49" s="132">
        <v>66</v>
      </c>
      <c r="N49" s="134">
        <v>2</v>
      </c>
      <c r="O49" s="132">
        <v>112</v>
      </c>
      <c r="P49" s="133">
        <v>1</v>
      </c>
      <c r="Q49" s="130">
        <v>476</v>
      </c>
      <c r="R49" s="136">
        <v>580</v>
      </c>
      <c r="S49" s="132">
        <v>580</v>
      </c>
      <c r="T49" s="132">
        <v>580</v>
      </c>
      <c r="U49" s="132">
        <v>580</v>
      </c>
      <c r="V49" s="128">
        <f t="shared" si="30"/>
        <v>121.84873949579831</v>
      </c>
      <c r="W49" s="103">
        <f t="shared" si="31"/>
        <v>2</v>
      </c>
      <c r="X49" s="104">
        <f t="shared" si="32"/>
        <v>8</v>
      </c>
      <c r="Y49" s="132">
        <v>96</v>
      </c>
      <c r="Z49" s="105">
        <f t="shared" si="33"/>
        <v>2</v>
      </c>
      <c r="AA49" s="132">
        <v>96</v>
      </c>
      <c r="AB49" s="106">
        <f t="shared" si="34"/>
        <v>2</v>
      </c>
      <c r="AC49" s="132">
        <v>31741</v>
      </c>
      <c r="AD49" s="105">
        <f t="shared" si="35"/>
        <v>1</v>
      </c>
      <c r="AE49" s="132">
        <v>8800</v>
      </c>
      <c r="AF49" s="107">
        <f t="shared" si="36"/>
        <v>1</v>
      </c>
      <c r="AG49" s="132">
        <v>100</v>
      </c>
      <c r="AH49" s="106">
        <f t="shared" si="37"/>
        <v>1</v>
      </c>
      <c r="AI49" s="108">
        <f t="shared" si="38"/>
        <v>7</v>
      </c>
      <c r="AJ49" s="132">
        <v>11</v>
      </c>
      <c r="AK49" s="109">
        <v>8</v>
      </c>
      <c r="AL49" s="110">
        <f t="shared" si="39"/>
        <v>1</v>
      </c>
      <c r="AM49" s="132">
        <v>192</v>
      </c>
      <c r="AN49" s="98">
        <f t="shared" si="40"/>
        <v>0.36781609195402298</v>
      </c>
      <c r="AO49" s="111">
        <f t="shared" si="41"/>
        <v>0</v>
      </c>
      <c r="AP49" s="132">
        <v>1185</v>
      </c>
      <c r="AQ49" s="98">
        <f t="shared" si="42"/>
        <v>65.833333333333329</v>
      </c>
      <c r="AR49" s="112">
        <f t="shared" si="43"/>
        <v>1</v>
      </c>
      <c r="AS49" s="113">
        <f t="shared" si="44"/>
        <v>2</v>
      </c>
      <c r="AT49" s="102">
        <v>1</v>
      </c>
      <c r="AU49" s="98">
        <v>1</v>
      </c>
      <c r="AV49" s="98">
        <v>1</v>
      </c>
      <c r="AW49" s="113">
        <f t="shared" si="45"/>
        <v>3</v>
      </c>
      <c r="AX49" s="114">
        <f t="shared" si="46"/>
        <v>20</v>
      </c>
      <c r="AY49" s="115">
        <f t="shared" si="47"/>
        <v>0.95238095238095233</v>
      </c>
      <c r="AZ49" s="89" t="s">
        <v>102</v>
      </c>
      <c r="BA49" s="95" t="s">
        <v>215</v>
      </c>
      <c r="BB49" s="17"/>
      <c r="BC49" s="17"/>
      <c r="BD49" s="17"/>
      <c r="BE49" s="17"/>
      <c r="BF49" s="17"/>
    </row>
    <row r="50" spans="1:58" s="18" customFormat="1" ht="16.5" hidden="1" customHeight="1" x14ac:dyDescent="0.2">
      <c r="A50" s="36">
        <f t="shared" si="27"/>
        <v>46</v>
      </c>
      <c r="B50" s="82" t="s">
        <v>20</v>
      </c>
      <c r="C50" s="129">
        <v>54</v>
      </c>
      <c r="D50" s="132">
        <v>60</v>
      </c>
      <c r="E50" s="99">
        <f t="shared" si="28"/>
        <v>1</v>
      </c>
      <c r="F50" s="129">
        <v>1097</v>
      </c>
      <c r="G50" s="132">
        <v>1110</v>
      </c>
      <c r="H50" s="100">
        <f t="shared" si="29"/>
        <v>1</v>
      </c>
      <c r="I50" s="129">
        <v>40</v>
      </c>
      <c r="J50" s="132">
        <v>40</v>
      </c>
      <c r="K50" s="101">
        <f t="shared" si="48"/>
        <v>1</v>
      </c>
      <c r="L50" s="132">
        <v>1531</v>
      </c>
      <c r="M50" s="132">
        <v>94</v>
      </c>
      <c r="N50" s="103">
        <f t="shared" ref="N50:N93" si="49">IF(M50&gt;=95,2,IF(M50&gt;=85,1,0))</f>
        <v>1</v>
      </c>
      <c r="O50" s="132">
        <v>1082</v>
      </c>
      <c r="P50" s="103">
        <f t="shared" ref="P50:P93" si="50">IF(O50&gt;=200,1,0)</f>
        <v>1</v>
      </c>
      <c r="Q50" s="130">
        <v>1354</v>
      </c>
      <c r="R50" s="136">
        <v>1617</v>
      </c>
      <c r="S50" s="132">
        <v>1617</v>
      </c>
      <c r="T50" s="132">
        <v>1617</v>
      </c>
      <c r="U50" s="131">
        <v>4</v>
      </c>
      <c r="V50" s="128">
        <f t="shared" si="30"/>
        <v>119.42392909896603</v>
      </c>
      <c r="W50" s="103">
        <f t="shared" si="31"/>
        <v>2</v>
      </c>
      <c r="X50" s="104">
        <f t="shared" si="32"/>
        <v>7</v>
      </c>
      <c r="Y50" s="132">
        <v>97</v>
      </c>
      <c r="Z50" s="105">
        <f t="shared" si="33"/>
        <v>2</v>
      </c>
      <c r="AA50" s="132">
        <v>97</v>
      </c>
      <c r="AB50" s="106">
        <f t="shared" si="34"/>
        <v>2</v>
      </c>
      <c r="AC50" s="132">
        <v>101594</v>
      </c>
      <c r="AD50" s="105">
        <f t="shared" si="35"/>
        <v>1</v>
      </c>
      <c r="AE50" s="132">
        <v>26307</v>
      </c>
      <c r="AF50" s="107">
        <f t="shared" si="36"/>
        <v>1</v>
      </c>
      <c r="AG50" s="132">
        <v>100</v>
      </c>
      <c r="AH50" s="106">
        <f t="shared" si="37"/>
        <v>1</v>
      </c>
      <c r="AI50" s="108">
        <f t="shared" si="38"/>
        <v>7</v>
      </c>
      <c r="AJ50" s="132">
        <v>21543</v>
      </c>
      <c r="AK50" s="109">
        <f t="shared" ref="AK50:AK93" si="51">AJ50/L50</f>
        <v>14.071195297191379</v>
      </c>
      <c r="AL50" s="110">
        <f t="shared" si="39"/>
        <v>1</v>
      </c>
      <c r="AM50" s="132">
        <v>10858</v>
      </c>
      <c r="AN50" s="98">
        <f t="shared" si="40"/>
        <v>9.781981981981982</v>
      </c>
      <c r="AO50" s="111">
        <f t="shared" si="41"/>
        <v>1</v>
      </c>
      <c r="AP50" s="132">
        <v>5617</v>
      </c>
      <c r="AQ50" s="98">
        <f t="shared" si="42"/>
        <v>93.61666666666666</v>
      </c>
      <c r="AR50" s="112">
        <f t="shared" si="43"/>
        <v>1</v>
      </c>
      <c r="AS50" s="113">
        <f t="shared" si="44"/>
        <v>3</v>
      </c>
      <c r="AT50" s="102">
        <v>1</v>
      </c>
      <c r="AU50" s="137">
        <v>0</v>
      </c>
      <c r="AV50" s="98">
        <v>1</v>
      </c>
      <c r="AW50" s="113">
        <f t="shared" si="45"/>
        <v>2</v>
      </c>
      <c r="AX50" s="114">
        <f t="shared" si="46"/>
        <v>19</v>
      </c>
      <c r="AY50" s="115">
        <f t="shared" si="47"/>
        <v>0.90476190476190477</v>
      </c>
      <c r="AZ50" s="89" t="s">
        <v>20</v>
      </c>
      <c r="BA50" s="96" t="s">
        <v>133</v>
      </c>
      <c r="BE50" s="17"/>
      <c r="BF50" s="17"/>
    </row>
    <row r="51" spans="1:58" s="18" customFormat="1" hidden="1" x14ac:dyDescent="0.2">
      <c r="A51" s="36">
        <f t="shared" si="27"/>
        <v>47</v>
      </c>
      <c r="B51" s="82" t="s">
        <v>29</v>
      </c>
      <c r="C51" s="129">
        <v>64</v>
      </c>
      <c r="D51" s="132">
        <v>78</v>
      </c>
      <c r="E51" s="99">
        <f t="shared" si="28"/>
        <v>1</v>
      </c>
      <c r="F51" s="129">
        <v>1147</v>
      </c>
      <c r="G51" s="132">
        <v>1139</v>
      </c>
      <c r="H51" s="100">
        <f t="shared" si="29"/>
        <v>1</v>
      </c>
      <c r="I51" s="129">
        <v>40</v>
      </c>
      <c r="J51" s="132">
        <v>40</v>
      </c>
      <c r="K51" s="101">
        <f t="shared" si="48"/>
        <v>1</v>
      </c>
      <c r="L51" s="132">
        <v>1268</v>
      </c>
      <c r="M51" s="132">
        <v>100</v>
      </c>
      <c r="N51" s="103">
        <f t="shared" si="49"/>
        <v>2</v>
      </c>
      <c r="O51" s="132">
        <v>539</v>
      </c>
      <c r="P51" s="103">
        <f t="shared" si="50"/>
        <v>1</v>
      </c>
      <c r="Q51" s="130">
        <v>1327</v>
      </c>
      <c r="R51" s="136">
        <v>1565</v>
      </c>
      <c r="S51" s="132">
        <v>1566</v>
      </c>
      <c r="T51" s="132">
        <v>1566</v>
      </c>
      <c r="U51" s="132">
        <v>1566</v>
      </c>
      <c r="V51" s="128">
        <f t="shared" si="30"/>
        <v>117.93519216277318</v>
      </c>
      <c r="W51" s="103">
        <f t="shared" si="31"/>
        <v>2</v>
      </c>
      <c r="X51" s="104">
        <f t="shared" si="32"/>
        <v>8</v>
      </c>
      <c r="Y51" s="132">
        <v>100</v>
      </c>
      <c r="Z51" s="105">
        <f t="shared" si="33"/>
        <v>2</v>
      </c>
      <c r="AA51" s="132">
        <v>100</v>
      </c>
      <c r="AB51" s="106">
        <f t="shared" si="34"/>
        <v>2</v>
      </c>
      <c r="AC51" s="132">
        <v>102321</v>
      </c>
      <c r="AD51" s="105">
        <f t="shared" si="35"/>
        <v>1</v>
      </c>
      <c r="AE51" s="132">
        <v>29624</v>
      </c>
      <c r="AF51" s="107">
        <f t="shared" si="36"/>
        <v>1</v>
      </c>
      <c r="AG51" s="132">
        <v>98</v>
      </c>
      <c r="AH51" s="106">
        <f t="shared" si="37"/>
        <v>1</v>
      </c>
      <c r="AI51" s="108">
        <f t="shared" si="38"/>
        <v>7</v>
      </c>
      <c r="AJ51" s="132">
        <v>40100</v>
      </c>
      <c r="AK51" s="109">
        <f t="shared" si="51"/>
        <v>31.62460567823344</v>
      </c>
      <c r="AL51" s="110">
        <f t="shared" si="39"/>
        <v>1</v>
      </c>
      <c r="AM51" s="132">
        <v>5965</v>
      </c>
      <c r="AN51" s="98">
        <f t="shared" si="40"/>
        <v>5.2370500438981562</v>
      </c>
      <c r="AO51" s="111">
        <f t="shared" si="41"/>
        <v>0</v>
      </c>
      <c r="AP51" s="132">
        <v>6047</v>
      </c>
      <c r="AQ51" s="98">
        <f t="shared" si="42"/>
        <v>77.525641025641022</v>
      </c>
      <c r="AR51" s="112">
        <f t="shared" si="43"/>
        <v>1</v>
      </c>
      <c r="AS51" s="113">
        <f t="shared" si="44"/>
        <v>2</v>
      </c>
      <c r="AT51" s="102">
        <v>1</v>
      </c>
      <c r="AU51" s="137">
        <v>0</v>
      </c>
      <c r="AV51" s="98">
        <v>1</v>
      </c>
      <c r="AW51" s="113">
        <f t="shared" si="45"/>
        <v>2</v>
      </c>
      <c r="AX51" s="114">
        <f t="shared" si="46"/>
        <v>19</v>
      </c>
      <c r="AY51" s="115">
        <f t="shared" si="47"/>
        <v>0.90476190476190477</v>
      </c>
      <c r="AZ51" s="89" t="s">
        <v>29</v>
      </c>
      <c r="BA51" s="96" t="s">
        <v>142</v>
      </c>
    </row>
    <row r="52" spans="1:58" s="18" customFormat="1" hidden="1" x14ac:dyDescent="0.2">
      <c r="A52" s="36">
        <f t="shared" si="27"/>
        <v>48</v>
      </c>
      <c r="B52" s="82" t="s">
        <v>34</v>
      </c>
      <c r="C52" s="129">
        <v>45</v>
      </c>
      <c r="D52" s="132">
        <v>56</v>
      </c>
      <c r="E52" s="99">
        <f t="shared" si="28"/>
        <v>1</v>
      </c>
      <c r="F52" s="129">
        <v>1056</v>
      </c>
      <c r="G52" s="132">
        <v>1068</v>
      </c>
      <c r="H52" s="100">
        <f t="shared" si="29"/>
        <v>1</v>
      </c>
      <c r="I52" s="129">
        <v>37</v>
      </c>
      <c r="J52" s="132">
        <v>37</v>
      </c>
      <c r="K52" s="101">
        <f t="shared" si="48"/>
        <v>1</v>
      </c>
      <c r="L52" s="132">
        <v>1375</v>
      </c>
      <c r="M52" s="132">
        <v>100</v>
      </c>
      <c r="N52" s="103">
        <f t="shared" si="49"/>
        <v>2</v>
      </c>
      <c r="O52" s="132">
        <v>588</v>
      </c>
      <c r="P52" s="103">
        <f t="shared" si="50"/>
        <v>1</v>
      </c>
      <c r="Q52" s="130">
        <v>1187.5</v>
      </c>
      <c r="R52" s="136">
        <v>1380</v>
      </c>
      <c r="S52" s="131">
        <v>1135</v>
      </c>
      <c r="T52" s="132">
        <v>1135</v>
      </c>
      <c r="U52" s="132">
        <v>1135</v>
      </c>
      <c r="V52" s="128">
        <f t="shared" si="30"/>
        <v>116.21052631578948</v>
      </c>
      <c r="W52" s="103">
        <f t="shared" si="31"/>
        <v>2</v>
      </c>
      <c r="X52" s="104">
        <f t="shared" si="32"/>
        <v>8</v>
      </c>
      <c r="Y52" s="132">
        <v>99</v>
      </c>
      <c r="Z52" s="105">
        <f t="shared" si="33"/>
        <v>2</v>
      </c>
      <c r="AA52" s="132">
        <v>99</v>
      </c>
      <c r="AB52" s="106">
        <f t="shared" si="34"/>
        <v>2</v>
      </c>
      <c r="AC52" s="132">
        <v>80024</v>
      </c>
      <c r="AD52" s="105">
        <f t="shared" si="35"/>
        <v>1</v>
      </c>
      <c r="AE52" s="132">
        <v>29415</v>
      </c>
      <c r="AF52" s="107">
        <f t="shared" si="36"/>
        <v>1</v>
      </c>
      <c r="AG52" s="132">
        <v>99</v>
      </c>
      <c r="AH52" s="106">
        <f t="shared" si="37"/>
        <v>1</v>
      </c>
      <c r="AI52" s="108">
        <f t="shared" si="38"/>
        <v>7</v>
      </c>
      <c r="AJ52" s="132">
        <v>21833</v>
      </c>
      <c r="AK52" s="109">
        <f t="shared" si="51"/>
        <v>15.878545454545455</v>
      </c>
      <c r="AL52" s="110">
        <f t="shared" si="39"/>
        <v>1</v>
      </c>
      <c r="AM52" s="132">
        <v>12864</v>
      </c>
      <c r="AN52" s="98">
        <f t="shared" si="40"/>
        <v>12.044943820224718</v>
      </c>
      <c r="AO52" s="111">
        <f t="shared" si="41"/>
        <v>1</v>
      </c>
      <c r="AP52" s="132">
        <v>3176</v>
      </c>
      <c r="AQ52" s="98">
        <f t="shared" si="42"/>
        <v>56.714285714285715</v>
      </c>
      <c r="AR52" s="112">
        <f t="shared" si="43"/>
        <v>1</v>
      </c>
      <c r="AS52" s="113">
        <f t="shared" si="44"/>
        <v>3</v>
      </c>
      <c r="AT52" s="102">
        <v>1</v>
      </c>
      <c r="AU52" s="137">
        <v>0</v>
      </c>
      <c r="AV52" s="98">
        <v>0</v>
      </c>
      <c r="AW52" s="113">
        <f t="shared" si="45"/>
        <v>1</v>
      </c>
      <c r="AX52" s="114">
        <f t="shared" si="46"/>
        <v>19</v>
      </c>
      <c r="AY52" s="115">
        <f t="shared" si="47"/>
        <v>0.90476190476190477</v>
      </c>
      <c r="AZ52" s="89" t="s">
        <v>34</v>
      </c>
      <c r="BA52" s="97" t="s">
        <v>147</v>
      </c>
      <c r="BB52" s="20"/>
      <c r="BC52" s="20"/>
      <c r="BD52" s="20"/>
      <c r="BE52" s="17"/>
      <c r="BF52" s="17"/>
    </row>
    <row r="53" spans="1:58" s="18" customFormat="1" ht="16.5" customHeight="1" x14ac:dyDescent="0.2">
      <c r="A53" s="36">
        <f t="shared" si="27"/>
        <v>49</v>
      </c>
      <c r="B53" s="82" t="s">
        <v>40</v>
      </c>
      <c r="C53" s="129">
        <v>39</v>
      </c>
      <c r="D53" s="132">
        <v>39</v>
      </c>
      <c r="E53" s="99">
        <f t="shared" si="28"/>
        <v>1</v>
      </c>
      <c r="F53" s="129">
        <v>675</v>
      </c>
      <c r="G53" s="132">
        <v>696</v>
      </c>
      <c r="H53" s="100">
        <f t="shared" si="29"/>
        <v>1</v>
      </c>
      <c r="I53" s="129">
        <v>23</v>
      </c>
      <c r="J53" s="132">
        <v>23</v>
      </c>
      <c r="K53" s="101">
        <f t="shared" si="48"/>
        <v>1</v>
      </c>
      <c r="L53" s="132">
        <v>835</v>
      </c>
      <c r="M53" s="132">
        <v>97</v>
      </c>
      <c r="N53" s="103">
        <f t="shared" si="49"/>
        <v>2</v>
      </c>
      <c r="O53" s="132">
        <v>381</v>
      </c>
      <c r="P53" s="103">
        <f t="shared" si="50"/>
        <v>1</v>
      </c>
      <c r="Q53" s="130">
        <v>760</v>
      </c>
      <c r="R53" s="136">
        <v>887</v>
      </c>
      <c r="S53" s="132">
        <v>887</v>
      </c>
      <c r="T53" s="132">
        <v>887</v>
      </c>
      <c r="U53" s="132">
        <v>887</v>
      </c>
      <c r="V53" s="128">
        <f t="shared" si="30"/>
        <v>116.71052631578948</v>
      </c>
      <c r="W53" s="103">
        <f t="shared" si="31"/>
        <v>2</v>
      </c>
      <c r="X53" s="104">
        <f t="shared" si="32"/>
        <v>8</v>
      </c>
      <c r="Y53" s="132">
        <v>98</v>
      </c>
      <c r="Z53" s="105">
        <f t="shared" si="33"/>
        <v>2</v>
      </c>
      <c r="AA53" s="132">
        <v>97</v>
      </c>
      <c r="AB53" s="106">
        <f t="shared" si="34"/>
        <v>2</v>
      </c>
      <c r="AC53" s="132">
        <v>54055</v>
      </c>
      <c r="AD53" s="105">
        <f t="shared" si="35"/>
        <v>1</v>
      </c>
      <c r="AE53" s="132">
        <v>12932</v>
      </c>
      <c r="AF53" s="107">
        <f t="shared" si="36"/>
        <v>1</v>
      </c>
      <c r="AG53" s="132">
        <v>99</v>
      </c>
      <c r="AH53" s="106">
        <f t="shared" si="37"/>
        <v>1</v>
      </c>
      <c r="AI53" s="108">
        <f t="shared" si="38"/>
        <v>7</v>
      </c>
      <c r="AJ53" s="132">
        <v>4737</v>
      </c>
      <c r="AK53" s="109">
        <f t="shared" si="51"/>
        <v>5.6730538922155684</v>
      </c>
      <c r="AL53" s="110">
        <f t="shared" si="39"/>
        <v>0</v>
      </c>
      <c r="AM53" s="132">
        <v>1769</v>
      </c>
      <c r="AN53" s="98">
        <f t="shared" si="40"/>
        <v>2.5416666666666665</v>
      </c>
      <c r="AO53" s="111">
        <f t="shared" si="41"/>
        <v>0</v>
      </c>
      <c r="AP53" s="132">
        <v>1863</v>
      </c>
      <c r="AQ53" s="98">
        <f t="shared" si="42"/>
        <v>47.769230769230766</v>
      </c>
      <c r="AR53" s="112">
        <f t="shared" si="43"/>
        <v>1</v>
      </c>
      <c r="AS53" s="113">
        <f t="shared" si="44"/>
        <v>1</v>
      </c>
      <c r="AT53" s="102">
        <v>1</v>
      </c>
      <c r="AU53" s="98">
        <v>1</v>
      </c>
      <c r="AV53" s="98">
        <v>1</v>
      </c>
      <c r="AW53" s="113">
        <f t="shared" si="45"/>
        <v>3</v>
      </c>
      <c r="AX53" s="114">
        <f t="shared" si="46"/>
        <v>19</v>
      </c>
      <c r="AY53" s="115">
        <f t="shared" si="47"/>
        <v>0.90476190476190477</v>
      </c>
      <c r="AZ53" s="89" t="s">
        <v>40</v>
      </c>
      <c r="BA53" s="95" t="s">
        <v>153</v>
      </c>
      <c r="BB53" s="17"/>
      <c r="BC53" s="17"/>
      <c r="BD53" s="17"/>
      <c r="BE53" s="17"/>
      <c r="BF53" s="17"/>
    </row>
    <row r="54" spans="1:58" s="17" customFormat="1" hidden="1" x14ac:dyDescent="0.2">
      <c r="A54" s="36">
        <f t="shared" si="27"/>
        <v>50</v>
      </c>
      <c r="B54" s="82" t="s">
        <v>46</v>
      </c>
      <c r="C54" s="129">
        <v>44</v>
      </c>
      <c r="D54" s="132">
        <v>51</v>
      </c>
      <c r="E54" s="99">
        <f t="shared" si="28"/>
        <v>1</v>
      </c>
      <c r="F54" s="129">
        <v>939</v>
      </c>
      <c r="G54" s="132">
        <v>937</v>
      </c>
      <c r="H54" s="100">
        <f t="shared" si="29"/>
        <v>1</v>
      </c>
      <c r="I54" s="129">
        <v>34</v>
      </c>
      <c r="J54" s="132">
        <v>34</v>
      </c>
      <c r="K54" s="101">
        <f t="shared" si="48"/>
        <v>1</v>
      </c>
      <c r="L54" s="132">
        <v>1279</v>
      </c>
      <c r="M54" s="132">
        <v>98</v>
      </c>
      <c r="N54" s="103">
        <f t="shared" si="49"/>
        <v>2</v>
      </c>
      <c r="O54" s="132">
        <v>991</v>
      </c>
      <c r="P54" s="103">
        <f t="shared" si="50"/>
        <v>1</v>
      </c>
      <c r="Q54" s="130">
        <v>1169</v>
      </c>
      <c r="R54" s="136">
        <v>1359</v>
      </c>
      <c r="S54" s="132">
        <v>1359</v>
      </c>
      <c r="T54" s="132">
        <v>1359</v>
      </c>
      <c r="U54" s="132">
        <v>1359</v>
      </c>
      <c r="V54" s="128">
        <f t="shared" si="30"/>
        <v>116.25320786997433</v>
      </c>
      <c r="W54" s="103">
        <f t="shared" si="31"/>
        <v>2</v>
      </c>
      <c r="X54" s="104">
        <f t="shared" si="32"/>
        <v>8</v>
      </c>
      <c r="Y54" s="132">
        <v>97</v>
      </c>
      <c r="Z54" s="105">
        <f t="shared" si="33"/>
        <v>2</v>
      </c>
      <c r="AA54" s="132">
        <v>97</v>
      </c>
      <c r="AB54" s="106">
        <f t="shared" si="34"/>
        <v>2</v>
      </c>
      <c r="AC54" s="132">
        <v>80821</v>
      </c>
      <c r="AD54" s="105">
        <f t="shared" si="35"/>
        <v>1</v>
      </c>
      <c r="AE54" s="132">
        <v>28695</v>
      </c>
      <c r="AF54" s="107">
        <f t="shared" si="36"/>
        <v>1</v>
      </c>
      <c r="AG54" s="132">
        <v>99</v>
      </c>
      <c r="AH54" s="106">
        <f t="shared" si="37"/>
        <v>1</v>
      </c>
      <c r="AI54" s="108">
        <f t="shared" si="38"/>
        <v>7</v>
      </c>
      <c r="AJ54" s="132">
        <v>9300</v>
      </c>
      <c r="AK54" s="109">
        <f t="shared" si="51"/>
        <v>7.2713057075840499</v>
      </c>
      <c r="AL54" s="110">
        <f t="shared" si="39"/>
        <v>0</v>
      </c>
      <c r="AM54" s="132">
        <v>7265</v>
      </c>
      <c r="AN54" s="98">
        <f t="shared" si="40"/>
        <v>7.7534685165421555</v>
      </c>
      <c r="AO54" s="111">
        <f t="shared" si="41"/>
        <v>1</v>
      </c>
      <c r="AP54" s="132">
        <v>3275</v>
      </c>
      <c r="AQ54" s="98">
        <f t="shared" si="42"/>
        <v>64.215686274509807</v>
      </c>
      <c r="AR54" s="112">
        <f t="shared" si="43"/>
        <v>1</v>
      </c>
      <c r="AS54" s="113">
        <f t="shared" si="44"/>
        <v>2</v>
      </c>
      <c r="AT54" s="102">
        <v>1</v>
      </c>
      <c r="AU54" s="98">
        <v>0</v>
      </c>
      <c r="AV54" s="98">
        <v>1</v>
      </c>
      <c r="AW54" s="113">
        <f t="shared" si="45"/>
        <v>2</v>
      </c>
      <c r="AX54" s="114">
        <f t="shared" si="46"/>
        <v>19</v>
      </c>
      <c r="AY54" s="115">
        <f t="shared" si="47"/>
        <v>0.90476190476190477</v>
      </c>
      <c r="AZ54" s="89" t="s">
        <v>46</v>
      </c>
      <c r="BA54" s="96" t="s">
        <v>159</v>
      </c>
      <c r="BB54" s="18"/>
      <c r="BC54" s="18"/>
      <c r="BD54" s="18"/>
    </row>
    <row r="55" spans="1:58" s="17" customFormat="1" hidden="1" x14ac:dyDescent="0.2">
      <c r="A55" s="36">
        <f t="shared" si="27"/>
        <v>51</v>
      </c>
      <c r="B55" s="82" t="s">
        <v>47</v>
      </c>
      <c r="C55" s="129">
        <v>35</v>
      </c>
      <c r="D55" s="132">
        <v>34</v>
      </c>
      <c r="E55" s="99">
        <f t="shared" si="28"/>
        <v>1</v>
      </c>
      <c r="F55" s="129">
        <v>571</v>
      </c>
      <c r="G55" s="132">
        <v>582</v>
      </c>
      <c r="H55" s="100">
        <f t="shared" si="29"/>
        <v>1</v>
      </c>
      <c r="I55" s="129">
        <v>22</v>
      </c>
      <c r="J55" s="132">
        <v>22</v>
      </c>
      <c r="K55" s="101">
        <f t="shared" si="48"/>
        <v>1</v>
      </c>
      <c r="L55" s="132">
        <v>588</v>
      </c>
      <c r="M55" s="132">
        <v>100</v>
      </c>
      <c r="N55" s="103">
        <f t="shared" si="49"/>
        <v>2</v>
      </c>
      <c r="O55" s="132">
        <v>316</v>
      </c>
      <c r="P55" s="103">
        <f t="shared" si="50"/>
        <v>1</v>
      </c>
      <c r="Q55" s="130">
        <v>706.5</v>
      </c>
      <c r="R55" s="136">
        <v>818</v>
      </c>
      <c r="S55" s="132">
        <v>818</v>
      </c>
      <c r="T55" s="132">
        <v>818</v>
      </c>
      <c r="U55" s="132">
        <v>818</v>
      </c>
      <c r="V55" s="128">
        <f t="shared" si="30"/>
        <v>115.78202406227884</v>
      </c>
      <c r="W55" s="103">
        <f t="shared" si="31"/>
        <v>2</v>
      </c>
      <c r="X55" s="104">
        <f t="shared" si="32"/>
        <v>8</v>
      </c>
      <c r="Y55" s="132">
        <v>100</v>
      </c>
      <c r="Z55" s="105">
        <f t="shared" si="33"/>
        <v>2</v>
      </c>
      <c r="AA55" s="132">
        <v>100</v>
      </c>
      <c r="AB55" s="106">
        <f t="shared" si="34"/>
        <v>2</v>
      </c>
      <c r="AC55" s="132">
        <v>44811</v>
      </c>
      <c r="AD55" s="105">
        <f t="shared" si="35"/>
        <v>1</v>
      </c>
      <c r="AE55" s="132">
        <v>18261</v>
      </c>
      <c r="AF55" s="107">
        <f t="shared" si="36"/>
        <v>1</v>
      </c>
      <c r="AG55" s="132">
        <v>96</v>
      </c>
      <c r="AH55" s="106">
        <f t="shared" si="37"/>
        <v>1</v>
      </c>
      <c r="AI55" s="108">
        <f t="shared" si="38"/>
        <v>7</v>
      </c>
      <c r="AJ55" s="132">
        <v>3151</v>
      </c>
      <c r="AK55" s="109">
        <f t="shared" si="51"/>
        <v>5.3588435374149661</v>
      </c>
      <c r="AL55" s="110">
        <f t="shared" si="39"/>
        <v>0</v>
      </c>
      <c r="AM55" s="132">
        <v>5196</v>
      </c>
      <c r="AN55" s="98">
        <f t="shared" si="40"/>
        <v>8.927835051546392</v>
      </c>
      <c r="AO55" s="111">
        <f t="shared" si="41"/>
        <v>1</v>
      </c>
      <c r="AP55" s="132">
        <v>3008</v>
      </c>
      <c r="AQ55" s="98">
        <f t="shared" si="42"/>
        <v>88.470588235294116</v>
      </c>
      <c r="AR55" s="112">
        <f t="shared" si="43"/>
        <v>1</v>
      </c>
      <c r="AS55" s="113">
        <f t="shared" si="44"/>
        <v>2</v>
      </c>
      <c r="AT55" s="102">
        <v>1</v>
      </c>
      <c r="AU55" s="98">
        <v>0</v>
      </c>
      <c r="AV55" s="98">
        <v>1</v>
      </c>
      <c r="AW55" s="113">
        <f t="shared" si="45"/>
        <v>2</v>
      </c>
      <c r="AX55" s="114">
        <f t="shared" si="46"/>
        <v>19</v>
      </c>
      <c r="AY55" s="115">
        <f t="shared" si="47"/>
        <v>0.90476190476190477</v>
      </c>
      <c r="AZ55" s="89" t="s">
        <v>47</v>
      </c>
      <c r="BA55" s="95" t="s">
        <v>160</v>
      </c>
      <c r="BE55" s="18"/>
      <c r="BF55" s="18"/>
    </row>
    <row r="56" spans="1:58" s="20" customFormat="1" ht="16.5" hidden="1" customHeight="1" x14ac:dyDescent="0.2">
      <c r="A56" s="36">
        <f t="shared" si="27"/>
        <v>52</v>
      </c>
      <c r="B56" s="82" t="s">
        <v>53</v>
      </c>
      <c r="C56" s="129">
        <v>57</v>
      </c>
      <c r="D56" s="132">
        <v>67</v>
      </c>
      <c r="E56" s="99">
        <f t="shared" si="28"/>
        <v>1</v>
      </c>
      <c r="F56" s="129">
        <v>1359</v>
      </c>
      <c r="G56" s="132">
        <v>1353</v>
      </c>
      <c r="H56" s="100">
        <f t="shared" si="29"/>
        <v>1</v>
      </c>
      <c r="I56" s="129">
        <v>47</v>
      </c>
      <c r="J56" s="132">
        <v>47</v>
      </c>
      <c r="K56" s="101">
        <f t="shared" si="48"/>
        <v>1</v>
      </c>
      <c r="L56" s="132">
        <v>2211</v>
      </c>
      <c r="M56" s="132">
        <v>98</v>
      </c>
      <c r="N56" s="103">
        <f t="shared" si="49"/>
        <v>2</v>
      </c>
      <c r="O56" s="132">
        <v>243</v>
      </c>
      <c r="P56" s="103">
        <f t="shared" si="50"/>
        <v>1</v>
      </c>
      <c r="Q56" s="130">
        <v>1574.5</v>
      </c>
      <c r="R56" s="136">
        <v>1745</v>
      </c>
      <c r="S56" s="131">
        <v>581</v>
      </c>
      <c r="T56" s="132">
        <v>581</v>
      </c>
      <c r="U56" s="132">
        <v>581</v>
      </c>
      <c r="V56" s="128">
        <f t="shared" si="30"/>
        <v>110.828834550651</v>
      </c>
      <c r="W56" s="103">
        <f t="shared" si="31"/>
        <v>2</v>
      </c>
      <c r="X56" s="104">
        <f t="shared" si="32"/>
        <v>8</v>
      </c>
      <c r="Y56" s="132">
        <v>98</v>
      </c>
      <c r="Z56" s="105">
        <f t="shared" si="33"/>
        <v>2</v>
      </c>
      <c r="AA56" s="132">
        <v>98</v>
      </c>
      <c r="AB56" s="106">
        <f t="shared" si="34"/>
        <v>2</v>
      </c>
      <c r="AC56" s="132">
        <v>111010</v>
      </c>
      <c r="AD56" s="105">
        <f t="shared" si="35"/>
        <v>1</v>
      </c>
      <c r="AE56" s="132">
        <v>33516</v>
      </c>
      <c r="AF56" s="107">
        <f t="shared" si="36"/>
        <v>1</v>
      </c>
      <c r="AG56" s="132">
        <v>99</v>
      </c>
      <c r="AH56" s="106">
        <f t="shared" si="37"/>
        <v>1</v>
      </c>
      <c r="AI56" s="108">
        <f t="shared" si="38"/>
        <v>7</v>
      </c>
      <c r="AJ56" s="132">
        <v>25014</v>
      </c>
      <c r="AK56" s="109">
        <f t="shared" si="51"/>
        <v>11.313432835820896</v>
      </c>
      <c r="AL56" s="110">
        <f t="shared" si="39"/>
        <v>1</v>
      </c>
      <c r="AM56" s="132">
        <v>5048</v>
      </c>
      <c r="AN56" s="98">
        <f t="shared" si="40"/>
        <v>3.7309682187730968</v>
      </c>
      <c r="AO56" s="111">
        <f t="shared" si="41"/>
        <v>0</v>
      </c>
      <c r="AP56" s="132">
        <v>5667</v>
      </c>
      <c r="AQ56" s="98">
        <f t="shared" si="42"/>
        <v>84.582089552238813</v>
      </c>
      <c r="AR56" s="112">
        <f t="shared" si="43"/>
        <v>1</v>
      </c>
      <c r="AS56" s="113">
        <f t="shared" si="44"/>
        <v>2</v>
      </c>
      <c r="AT56" s="102">
        <v>1</v>
      </c>
      <c r="AU56" s="98">
        <v>0</v>
      </c>
      <c r="AV56" s="98">
        <v>1</v>
      </c>
      <c r="AW56" s="113">
        <f t="shared" si="45"/>
        <v>2</v>
      </c>
      <c r="AX56" s="114">
        <f t="shared" si="46"/>
        <v>19</v>
      </c>
      <c r="AY56" s="115">
        <f t="shared" si="47"/>
        <v>0.90476190476190477</v>
      </c>
      <c r="AZ56" s="89" t="s">
        <v>53</v>
      </c>
      <c r="BA56" s="95" t="s">
        <v>166</v>
      </c>
      <c r="BB56" s="17"/>
      <c r="BC56" s="17"/>
      <c r="BD56" s="17"/>
      <c r="BE56" s="17"/>
      <c r="BF56" s="17"/>
    </row>
    <row r="57" spans="1:58" s="17" customFormat="1" hidden="1" x14ac:dyDescent="0.2">
      <c r="A57" s="36">
        <f t="shared" si="27"/>
        <v>53</v>
      </c>
      <c r="B57" s="82" t="s">
        <v>56</v>
      </c>
      <c r="C57" s="129">
        <v>41</v>
      </c>
      <c r="D57" s="132">
        <v>49</v>
      </c>
      <c r="E57" s="99">
        <f t="shared" si="28"/>
        <v>1</v>
      </c>
      <c r="F57" s="129">
        <v>896</v>
      </c>
      <c r="G57" s="132">
        <v>906</v>
      </c>
      <c r="H57" s="100">
        <f t="shared" si="29"/>
        <v>1</v>
      </c>
      <c r="I57" s="129">
        <v>33</v>
      </c>
      <c r="J57" s="132">
        <v>33</v>
      </c>
      <c r="K57" s="101">
        <f t="shared" si="48"/>
        <v>1</v>
      </c>
      <c r="L57" s="132">
        <v>1000</v>
      </c>
      <c r="M57" s="132">
        <v>99</v>
      </c>
      <c r="N57" s="103">
        <f t="shared" si="49"/>
        <v>2</v>
      </c>
      <c r="O57" s="132">
        <v>334</v>
      </c>
      <c r="P57" s="103">
        <f t="shared" si="50"/>
        <v>1</v>
      </c>
      <c r="Q57" s="130">
        <v>1060</v>
      </c>
      <c r="R57" s="136">
        <v>1250</v>
      </c>
      <c r="S57" s="132">
        <v>1250</v>
      </c>
      <c r="T57" s="132">
        <v>1250</v>
      </c>
      <c r="U57" s="132">
        <v>1250</v>
      </c>
      <c r="V57" s="128">
        <f t="shared" si="30"/>
        <v>117.9245283018868</v>
      </c>
      <c r="W57" s="103">
        <f t="shared" si="31"/>
        <v>2</v>
      </c>
      <c r="X57" s="104">
        <f t="shared" si="32"/>
        <v>8</v>
      </c>
      <c r="Y57" s="132">
        <v>97</v>
      </c>
      <c r="Z57" s="105">
        <f t="shared" si="33"/>
        <v>2</v>
      </c>
      <c r="AA57" s="132">
        <v>95</v>
      </c>
      <c r="AB57" s="106">
        <f t="shared" si="34"/>
        <v>2</v>
      </c>
      <c r="AC57" s="132">
        <v>60375</v>
      </c>
      <c r="AD57" s="105">
        <f t="shared" si="35"/>
        <v>1</v>
      </c>
      <c r="AE57" s="132">
        <v>14624</v>
      </c>
      <c r="AF57" s="107">
        <f t="shared" si="36"/>
        <v>1</v>
      </c>
      <c r="AG57" s="132">
        <v>96</v>
      </c>
      <c r="AH57" s="106">
        <f t="shared" si="37"/>
        <v>1</v>
      </c>
      <c r="AI57" s="108">
        <f t="shared" si="38"/>
        <v>7</v>
      </c>
      <c r="AJ57" s="132">
        <v>11828</v>
      </c>
      <c r="AK57" s="109">
        <f t="shared" si="51"/>
        <v>11.827999999999999</v>
      </c>
      <c r="AL57" s="110">
        <f t="shared" si="39"/>
        <v>1</v>
      </c>
      <c r="AM57" s="132">
        <v>3602</v>
      </c>
      <c r="AN57" s="98">
        <f t="shared" si="40"/>
        <v>3.9757174392935983</v>
      </c>
      <c r="AO57" s="111">
        <f t="shared" si="41"/>
        <v>0</v>
      </c>
      <c r="AP57" s="132">
        <v>3396</v>
      </c>
      <c r="AQ57" s="98">
        <f t="shared" si="42"/>
        <v>69.306122448979593</v>
      </c>
      <c r="AR57" s="112">
        <f t="shared" si="43"/>
        <v>1</v>
      </c>
      <c r="AS57" s="113">
        <f t="shared" si="44"/>
        <v>2</v>
      </c>
      <c r="AT57" s="102">
        <v>1</v>
      </c>
      <c r="AU57" s="98">
        <v>0</v>
      </c>
      <c r="AV57" s="98">
        <v>1</v>
      </c>
      <c r="AW57" s="113">
        <f t="shared" si="45"/>
        <v>2</v>
      </c>
      <c r="AX57" s="114">
        <f t="shared" si="46"/>
        <v>19</v>
      </c>
      <c r="AY57" s="115">
        <f t="shared" si="47"/>
        <v>0.90476190476190477</v>
      </c>
      <c r="AZ57" s="89" t="s">
        <v>56</v>
      </c>
      <c r="BA57" s="95" t="s">
        <v>169</v>
      </c>
    </row>
    <row r="58" spans="1:58" s="17" customFormat="1" hidden="1" x14ac:dyDescent="0.2">
      <c r="A58" s="36">
        <f t="shared" si="27"/>
        <v>54</v>
      </c>
      <c r="B58" s="82" t="s">
        <v>57</v>
      </c>
      <c r="C58" s="129">
        <v>82</v>
      </c>
      <c r="D58" s="132">
        <v>95</v>
      </c>
      <c r="E58" s="99">
        <f t="shared" si="28"/>
        <v>1</v>
      </c>
      <c r="F58" s="129">
        <v>1967</v>
      </c>
      <c r="G58" s="132">
        <v>1988</v>
      </c>
      <c r="H58" s="100">
        <f t="shared" si="29"/>
        <v>1</v>
      </c>
      <c r="I58" s="129">
        <v>61</v>
      </c>
      <c r="J58" s="132">
        <v>61</v>
      </c>
      <c r="K58" s="101">
        <f t="shared" si="48"/>
        <v>1</v>
      </c>
      <c r="L58" s="132">
        <v>2963</v>
      </c>
      <c r="M58" s="132">
        <v>100</v>
      </c>
      <c r="N58" s="103">
        <f t="shared" si="49"/>
        <v>2</v>
      </c>
      <c r="O58" s="132">
        <v>253</v>
      </c>
      <c r="P58" s="103">
        <f t="shared" si="50"/>
        <v>1</v>
      </c>
      <c r="Q58" s="130">
        <v>2047</v>
      </c>
      <c r="R58" s="136">
        <v>2339</v>
      </c>
      <c r="S58" s="132">
        <v>2339</v>
      </c>
      <c r="T58" s="132">
        <v>2339</v>
      </c>
      <c r="U58" s="132">
        <v>2339</v>
      </c>
      <c r="V58" s="128">
        <f t="shared" si="30"/>
        <v>114.2647777234978</v>
      </c>
      <c r="W58" s="103">
        <f t="shared" si="31"/>
        <v>2</v>
      </c>
      <c r="X58" s="104">
        <f t="shared" si="32"/>
        <v>8</v>
      </c>
      <c r="Y58" s="132">
        <v>94</v>
      </c>
      <c r="Z58" s="105">
        <f t="shared" si="33"/>
        <v>1</v>
      </c>
      <c r="AA58" s="132">
        <v>99</v>
      </c>
      <c r="AB58" s="106">
        <f t="shared" si="34"/>
        <v>2</v>
      </c>
      <c r="AC58" s="132">
        <v>139581</v>
      </c>
      <c r="AD58" s="105">
        <f t="shared" si="35"/>
        <v>1</v>
      </c>
      <c r="AE58" s="132">
        <v>45533</v>
      </c>
      <c r="AF58" s="107">
        <f t="shared" si="36"/>
        <v>1</v>
      </c>
      <c r="AG58" s="132">
        <v>98</v>
      </c>
      <c r="AH58" s="106">
        <f t="shared" si="37"/>
        <v>1</v>
      </c>
      <c r="AI58" s="108">
        <f t="shared" si="38"/>
        <v>6</v>
      </c>
      <c r="AJ58" s="132">
        <v>35178</v>
      </c>
      <c r="AK58" s="109">
        <f t="shared" si="51"/>
        <v>11.872426594667566</v>
      </c>
      <c r="AL58" s="110">
        <f t="shared" si="39"/>
        <v>1</v>
      </c>
      <c r="AM58" s="132">
        <v>16458</v>
      </c>
      <c r="AN58" s="98">
        <f t="shared" si="40"/>
        <v>8.2786720321931586</v>
      </c>
      <c r="AO58" s="111">
        <f t="shared" si="41"/>
        <v>1</v>
      </c>
      <c r="AP58" s="132">
        <v>6689</v>
      </c>
      <c r="AQ58" s="98">
        <f t="shared" si="42"/>
        <v>70.410526315789468</v>
      </c>
      <c r="AR58" s="112">
        <f t="shared" si="43"/>
        <v>1</v>
      </c>
      <c r="AS58" s="113">
        <f t="shared" si="44"/>
        <v>3</v>
      </c>
      <c r="AT58" s="102">
        <v>1</v>
      </c>
      <c r="AU58" s="98">
        <v>0</v>
      </c>
      <c r="AV58" s="98">
        <v>1</v>
      </c>
      <c r="AW58" s="113">
        <f t="shared" si="45"/>
        <v>2</v>
      </c>
      <c r="AX58" s="114">
        <f t="shared" si="46"/>
        <v>19</v>
      </c>
      <c r="AY58" s="115">
        <f t="shared" si="47"/>
        <v>0.90476190476190477</v>
      </c>
      <c r="AZ58" s="89" t="s">
        <v>57</v>
      </c>
      <c r="BA58" s="95" t="s">
        <v>170</v>
      </c>
      <c r="BE58" s="18"/>
      <c r="BF58" s="18"/>
    </row>
    <row r="59" spans="1:58" s="17" customFormat="1" ht="16.5" hidden="1" customHeight="1" x14ac:dyDescent="0.2">
      <c r="A59" s="36">
        <f t="shared" si="27"/>
        <v>55</v>
      </c>
      <c r="B59" s="82" t="s">
        <v>58</v>
      </c>
      <c r="C59" s="129">
        <v>47</v>
      </c>
      <c r="D59" s="132">
        <v>53</v>
      </c>
      <c r="E59" s="99">
        <f t="shared" si="28"/>
        <v>1</v>
      </c>
      <c r="F59" s="129">
        <v>1167</v>
      </c>
      <c r="G59" s="132">
        <v>1184</v>
      </c>
      <c r="H59" s="100">
        <f t="shared" si="29"/>
        <v>1</v>
      </c>
      <c r="I59" s="129">
        <v>37</v>
      </c>
      <c r="J59" s="132">
        <v>37</v>
      </c>
      <c r="K59" s="101">
        <f t="shared" si="48"/>
        <v>1</v>
      </c>
      <c r="L59" s="132">
        <v>1385</v>
      </c>
      <c r="M59" s="132">
        <v>98</v>
      </c>
      <c r="N59" s="103">
        <f t="shared" si="49"/>
        <v>2</v>
      </c>
      <c r="O59" s="132">
        <v>917</v>
      </c>
      <c r="P59" s="103">
        <f t="shared" si="50"/>
        <v>1</v>
      </c>
      <c r="Q59" s="130">
        <v>1245</v>
      </c>
      <c r="R59" s="136">
        <v>1447</v>
      </c>
      <c r="S59" s="132">
        <v>1447</v>
      </c>
      <c r="T59" s="132">
        <v>1447</v>
      </c>
      <c r="U59" s="132">
        <v>1447</v>
      </c>
      <c r="V59" s="128">
        <f t="shared" si="30"/>
        <v>116.22489959839358</v>
      </c>
      <c r="W59" s="103">
        <f t="shared" si="31"/>
        <v>2</v>
      </c>
      <c r="X59" s="104">
        <f t="shared" si="32"/>
        <v>8</v>
      </c>
      <c r="Y59" s="132">
        <v>100</v>
      </c>
      <c r="Z59" s="105">
        <f t="shared" si="33"/>
        <v>2</v>
      </c>
      <c r="AA59" s="132">
        <v>100</v>
      </c>
      <c r="AB59" s="106">
        <f t="shared" si="34"/>
        <v>2</v>
      </c>
      <c r="AC59" s="132">
        <v>85152</v>
      </c>
      <c r="AD59" s="105">
        <f t="shared" si="35"/>
        <v>1</v>
      </c>
      <c r="AE59" s="132">
        <v>24881</v>
      </c>
      <c r="AF59" s="107">
        <f t="shared" si="36"/>
        <v>1</v>
      </c>
      <c r="AG59" s="132">
        <v>99</v>
      </c>
      <c r="AH59" s="106">
        <f t="shared" si="37"/>
        <v>1</v>
      </c>
      <c r="AI59" s="108">
        <f t="shared" si="38"/>
        <v>7</v>
      </c>
      <c r="AJ59" s="132">
        <v>15351</v>
      </c>
      <c r="AK59" s="109">
        <f t="shared" si="51"/>
        <v>11.083754512635378</v>
      </c>
      <c r="AL59" s="110">
        <f t="shared" si="39"/>
        <v>1</v>
      </c>
      <c r="AM59" s="132">
        <v>7260</v>
      </c>
      <c r="AN59" s="98">
        <f t="shared" si="40"/>
        <v>6.131756756756757</v>
      </c>
      <c r="AO59" s="111">
        <f t="shared" si="41"/>
        <v>0</v>
      </c>
      <c r="AP59" s="132">
        <v>3686</v>
      </c>
      <c r="AQ59" s="98">
        <f t="shared" si="42"/>
        <v>69.547169811320757</v>
      </c>
      <c r="AR59" s="112">
        <f t="shared" si="43"/>
        <v>1</v>
      </c>
      <c r="AS59" s="113">
        <f t="shared" si="44"/>
        <v>2</v>
      </c>
      <c r="AT59" s="102">
        <v>1</v>
      </c>
      <c r="AU59" s="98">
        <v>0</v>
      </c>
      <c r="AV59" s="98">
        <v>1</v>
      </c>
      <c r="AW59" s="113">
        <f t="shared" si="45"/>
        <v>2</v>
      </c>
      <c r="AX59" s="114">
        <f t="shared" si="46"/>
        <v>19</v>
      </c>
      <c r="AY59" s="115">
        <f t="shared" si="47"/>
        <v>0.90476190476190477</v>
      </c>
      <c r="AZ59" s="89" t="s">
        <v>58</v>
      </c>
      <c r="BA59" s="96" t="s">
        <v>171</v>
      </c>
      <c r="BB59" s="18"/>
      <c r="BC59" s="18"/>
      <c r="BD59" s="18"/>
      <c r="BE59" s="18"/>
      <c r="BF59" s="18"/>
    </row>
    <row r="60" spans="1:58" s="17" customFormat="1" ht="16.5" hidden="1" customHeight="1" x14ac:dyDescent="0.2">
      <c r="A60" s="36">
        <f t="shared" si="27"/>
        <v>56</v>
      </c>
      <c r="B60" s="82" t="s">
        <v>60</v>
      </c>
      <c r="C60" s="129">
        <v>84</v>
      </c>
      <c r="D60" s="132">
        <v>105</v>
      </c>
      <c r="E60" s="99">
        <f t="shared" si="28"/>
        <v>1</v>
      </c>
      <c r="F60" s="129">
        <v>2591</v>
      </c>
      <c r="G60" s="132">
        <v>2625</v>
      </c>
      <c r="H60" s="100">
        <f t="shared" si="29"/>
        <v>1</v>
      </c>
      <c r="I60" s="129">
        <v>74</v>
      </c>
      <c r="J60" s="132">
        <v>74</v>
      </c>
      <c r="K60" s="101">
        <f t="shared" si="48"/>
        <v>1</v>
      </c>
      <c r="L60" s="132">
        <v>4008</v>
      </c>
      <c r="M60" s="132">
        <v>98</v>
      </c>
      <c r="N60" s="103">
        <f t="shared" si="49"/>
        <v>2</v>
      </c>
      <c r="O60" s="132">
        <v>759</v>
      </c>
      <c r="P60" s="103">
        <f t="shared" si="50"/>
        <v>1</v>
      </c>
      <c r="Q60" s="130">
        <v>2457</v>
      </c>
      <c r="R60" s="136">
        <v>2777</v>
      </c>
      <c r="S60" s="132">
        <v>2777</v>
      </c>
      <c r="T60" s="132">
        <v>2777</v>
      </c>
      <c r="U60" s="132">
        <v>2777</v>
      </c>
      <c r="V60" s="128">
        <f t="shared" si="30"/>
        <v>113.02401302401303</v>
      </c>
      <c r="W60" s="103">
        <f t="shared" si="31"/>
        <v>2</v>
      </c>
      <c r="X60" s="104">
        <f t="shared" si="32"/>
        <v>8</v>
      </c>
      <c r="Y60" s="132">
        <v>99</v>
      </c>
      <c r="Z60" s="105">
        <f t="shared" si="33"/>
        <v>2</v>
      </c>
      <c r="AA60" s="132">
        <v>98</v>
      </c>
      <c r="AB60" s="106">
        <f t="shared" si="34"/>
        <v>2</v>
      </c>
      <c r="AC60" s="132">
        <v>191655</v>
      </c>
      <c r="AD60" s="105">
        <f t="shared" si="35"/>
        <v>1</v>
      </c>
      <c r="AE60" s="132">
        <v>66311</v>
      </c>
      <c r="AF60" s="107">
        <f t="shared" si="36"/>
        <v>1</v>
      </c>
      <c r="AG60" s="132">
        <v>99</v>
      </c>
      <c r="AH60" s="106">
        <f t="shared" si="37"/>
        <v>1</v>
      </c>
      <c r="AI60" s="108">
        <f t="shared" si="38"/>
        <v>7</v>
      </c>
      <c r="AJ60" s="132">
        <v>35705</v>
      </c>
      <c r="AK60" s="109">
        <f t="shared" si="51"/>
        <v>8.9084331337325349</v>
      </c>
      <c r="AL60" s="110">
        <f t="shared" si="39"/>
        <v>1</v>
      </c>
      <c r="AM60" s="132">
        <v>24565</v>
      </c>
      <c r="AN60" s="98">
        <f t="shared" si="40"/>
        <v>9.3580952380952382</v>
      </c>
      <c r="AO60" s="111">
        <f t="shared" si="41"/>
        <v>1</v>
      </c>
      <c r="AP60" s="132">
        <v>7525</v>
      </c>
      <c r="AQ60" s="98">
        <f t="shared" si="42"/>
        <v>71.666666666666671</v>
      </c>
      <c r="AR60" s="112">
        <f t="shared" si="43"/>
        <v>1</v>
      </c>
      <c r="AS60" s="113">
        <f t="shared" si="44"/>
        <v>3</v>
      </c>
      <c r="AT60" s="102">
        <v>1</v>
      </c>
      <c r="AU60" s="98">
        <v>0</v>
      </c>
      <c r="AV60" s="98">
        <v>0</v>
      </c>
      <c r="AW60" s="113">
        <f t="shared" si="45"/>
        <v>1</v>
      </c>
      <c r="AX60" s="114">
        <f t="shared" si="46"/>
        <v>19</v>
      </c>
      <c r="AY60" s="115">
        <f t="shared" si="47"/>
        <v>0.90476190476190477</v>
      </c>
      <c r="AZ60" s="89" t="s">
        <v>60</v>
      </c>
      <c r="BA60" s="95" t="s">
        <v>173</v>
      </c>
      <c r="BE60" s="18"/>
      <c r="BF60" s="18"/>
    </row>
    <row r="61" spans="1:58" s="17" customFormat="1" hidden="1" x14ac:dyDescent="0.2">
      <c r="A61" s="36">
        <f t="shared" si="27"/>
        <v>57</v>
      </c>
      <c r="B61" s="82" t="s">
        <v>62</v>
      </c>
      <c r="C61" s="129">
        <v>49</v>
      </c>
      <c r="D61" s="132">
        <v>60</v>
      </c>
      <c r="E61" s="99">
        <f t="shared" si="28"/>
        <v>1</v>
      </c>
      <c r="F61" s="129">
        <v>997</v>
      </c>
      <c r="G61" s="132">
        <v>1017</v>
      </c>
      <c r="H61" s="100">
        <f t="shared" si="29"/>
        <v>1</v>
      </c>
      <c r="I61" s="129">
        <v>37</v>
      </c>
      <c r="J61" s="132">
        <v>37</v>
      </c>
      <c r="K61" s="101">
        <f t="shared" si="48"/>
        <v>1</v>
      </c>
      <c r="L61" s="132">
        <v>1635</v>
      </c>
      <c r="M61" s="132">
        <v>100</v>
      </c>
      <c r="N61" s="103">
        <f t="shared" si="49"/>
        <v>2</v>
      </c>
      <c r="O61" s="132">
        <v>456</v>
      </c>
      <c r="P61" s="103">
        <f t="shared" si="50"/>
        <v>1</v>
      </c>
      <c r="Q61" s="130">
        <v>1300</v>
      </c>
      <c r="R61" s="136">
        <v>1579</v>
      </c>
      <c r="S61" s="131">
        <v>518</v>
      </c>
      <c r="T61" s="132">
        <v>518</v>
      </c>
      <c r="U61" s="132">
        <v>518</v>
      </c>
      <c r="V61" s="128">
        <f t="shared" si="30"/>
        <v>121.46153846153847</v>
      </c>
      <c r="W61" s="103">
        <f t="shared" si="31"/>
        <v>2</v>
      </c>
      <c r="X61" s="104">
        <f t="shared" si="32"/>
        <v>8</v>
      </c>
      <c r="Y61" s="132">
        <v>96</v>
      </c>
      <c r="Z61" s="105">
        <f t="shared" si="33"/>
        <v>2</v>
      </c>
      <c r="AA61" s="132">
        <v>96</v>
      </c>
      <c r="AB61" s="106">
        <f t="shared" si="34"/>
        <v>2</v>
      </c>
      <c r="AC61" s="132">
        <v>81160</v>
      </c>
      <c r="AD61" s="105">
        <f t="shared" si="35"/>
        <v>1</v>
      </c>
      <c r="AE61" s="132">
        <v>22063</v>
      </c>
      <c r="AF61" s="107">
        <f t="shared" si="36"/>
        <v>1</v>
      </c>
      <c r="AG61" s="132">
        <v>93</v>
      </c>
      <c r="AH61" s="106">
        <f t="shared" si="37"/>
        <v>1</v>
      </c>
      <c r="AI61" s="108">
        <f t="shared" si="38"/>
        <v>7</v>
      </c>
      <c r="AJ61" s="132">
        <v>7803</v>
      </c>
      <c r="AK61" s="109">
        <f t="shared" si="51"/>
        <v>4.7724770642201833</v>
      </c>
      <c r="AL61" s="110">
        <f t="shared" si="39"/>
        <v>0</v>
      </c>
      <c r="AM61" s="132">
        <v>10030</v>
      </c>
      <c r="AN61" s="98">
        <f t="shared" si="40"/>
        <v>9.8623402163225169</v>
      </c>
      <c r="AO61" s="111">
        <f t="shared" si="41"/>
        <v>1</v>
      </c>
      <c r="AP61" s="132">
        <v>3687</v>
      </c>
      <c r="AQ61" s="98">
        <f t="shared" si="42"/>
        <v>61.45</v>
      </c>
      <c r="AR61" s="112">
        <f t="shared" si="43"/>
        <v>1</v>
      </c>
      <c r="AS61" s="113">
        <f t="shared" si="44"/>
        <v>2</v>
      </c>
      <c r="AT61" s="102">
        <v>1</v>
      </c>
      <c r="AU61" s="98">
        <v>0</v>
      </c>
      <c r="AV61" s="98">
        <v>1</v>
      </c>
      <c r="AW61" s="113">
        <f t="shared" si="45"/>
        <v>2</v>
      </c>
      <c r="AX61" s="114">
        <f t="shared" si="46"/>
        <v>19</v>
      </c>
      <c r="AY61" s="115">
        <f t="shared" si="47"/>
        <v>0.90476190476190477</v>
      </c>
      <c r="AZ61" s="89" t="s">
        <v>62</v>
      </c>
      <c r="BA61" s="96" t="s">
        <v>175</v>
      </c>
      <c r="BB61" s="18"/>
      <c r="BC61" s="18"/>
      <c r="BD61" s="18"/>
    </row>
    <row r="62" spans="1:58" s="17" customFormat="1" hidden="1" x14ac:dyDescent="0.2">
      <c r="A62" s="36">
        <f t="shared" si="27"/>
        <v>58</v>
      </c>
      <c r="B62" s="82" t="s">
        <v>63</v>
      </c>
      <c r="C62" s="129">
        <v>110</v>
      </c>
      <c r="D62" s="132">
        <v>129</v>
      </c>
      <c r="E62" s="99">
        <f t="shared" si="28"/>
        <v>1</v>
      </c>
      <c r="F62" s="129">
        <v>2887</v>
      </c>
      <c r="G62" s="132">
        <v>2926</v>
      </c>
      <c r="H62" s="100">
        <f t="shared" si="29"/>
        <v>1</v>
      </c>
      <c r="I62" s="129">
        <v>81</v>
      </c>
      <c r="J62" s="132">
        <v>81</v>
      </c>
      <c r="K62" s="101">
        <f t="shared" si="48"/>
        <v>1</v>
      </c>
      <c r="L62" s="132">
        <v>3730</v>
      </c>
      <c r="M62" s="132">
        <v>95</v>
      </c>
      <c r="N62" s="103">
        <f t="shared" si="49"/>
        <v>2</v>
      </c>
      <c r="O62" s="132">
        <v>383</v>
      </c>
      <c r="P62" s="103">
        <f t="shared" si="50"/>
        <v>1</v>
      </c>
      <c r="Q62" s="130">
        <v>2714.04</v>
      </c>
      <c r="R62" s="136">
        <v>3005</v>
      </c>
      <c r="S62" s="132">
        <v>3005</v>
      </c>
      <c r="T62" s="132">
        <v>3005</v>
      </c>
      <c r="U62" s="132">
        <v>3005</v>
      </c>
      <c r="V62" s="128">
        <f t="shared" si="30"/>
        <v>110.72054943921239</v>
      </c>
      <c r="W62" s="103">
        <f t="shared" si="31"/>
        <v>2</v>
      </c>
      <c r="X62" s="104">
        <f t="shared" si="32"/>
        <v>8</v>
      </c>
      <c r="Y62" s="132">
        <v>99</v>
      </c>
      <c r="Z62" s="105">
        <f t="shared" si="33"/>
        <v>2</v>
      </c>
      <c r="AA62" s="132">
        <v>99</v>
      </c>
      <c r="AB62" s="106">
        <f t="shared" si="34"/>
        <v>2</v>
      </c>
      <c r="AC62" s="132">
        <v>239470</v>
      </c>
      <c r="AD62" s="105">
        <f t="shared" si="35"/>
        <v>1</v>
      </c>
      <c r="AE62" s="132">
        <v>68582</v>
      </c>
      <c r="AF62" s="107">
        <f t="shared" si="36"/>
        <v>1</v>
      </c>
      <c r="AG62" s="132">
        <v>98</v>
      </c>
      <c r="AH62" s="106">
        <f t="shared" si="37"/>
        <v>1</v>
      </c>
      <c r="AI62" s="108">
        <f t="shared" si="38"/>
        <v>7</v>
      </c>
      <c r="AJ62" s="132">
        <v>55855</v>
      </c>
      <c r="AK62" s="109">
        <f t="shared" si="51"/>
        <v>14.974530831099196</v>
      </c>
      <c r="AL62" s="110">
        <f t="shared" si="39"/>
        <v>1</v>
      </c>
      <c r="AM62" s="132">
        <v>32243</v>
      </c>
      <c r="AN62" s="98">
        <f t="shared" si="40"/>
        <v>11.019480519480519</v>
      </c>
      <c r="AO62" s="111">
        <f t="shared" si="41"/>
        <v>1</v>
      </c>
      <c r="AP62" s="132">
        <v>10771</v>
      </c>
      <c r="AQ62" s="98">
        <f t="shared" si="42"/>
        <v>83.496124031007753</v>
      </c>
      <c r="AR62" s="112">
        <f t="shared" si="43"/>
        <v>1</v>
      </c>
      <c r="AS62" s="113">
        <f t="shared" si="44"/>
        <v>3</v>
      </c>
      <c r="AT62" s="102">
        <v>1</v>
      </c>
      <c r="AU62" s="98">
        <v>0</v>
      </c>
      <c r="AV62" s="98">
        <v>0</v>
      </c>
      <c r="AW62" s="113">
        <f t="shared" si="45"/>
        <v>1</v>
      </c>
      <c r="AX62" s="114">
        <f t="shared" si="46"/>
        <v>19</v>
      </c>
      <c r="AY62" s="115">
        <f t="shared" si="47"/>
        <v>0.90476190476190477</v>
      </c>
      <c r="AZ62" s="89" t="s">
        <v>63</v>
      </c>
      <c r="BA62" s="95" t="s">
        <v>176</v>
      </c>
    </row>
    <row r="63" spans="1:58" s="17" customFormat="1" hidden="1" x14ac:dyDescent="0.2">
      <c r="A63" s="36">
        <f t="shared" si="27"/>
        <v>59</v>
      </c>
      <c r="B63" s="82" t="s">
        <v>65</v>
      </c>
      <c r="C63" s="129">
        <v>85</v>
      </c>
      <c r="D63" s="132">
        <v>91</v>
      </c>
      <c r="E63" s="99">
        <f t="shared" si="28"/>
        <v>1</v>
      </c>
      <c r="F63" s="129">
        <v>2391</v>
      </c>
      <c r="G63" s="132">
        <v>2411</v>
      </c>
      <c r="H63" s="100">
        <f t="shared" si="29"/>
        <v>1</v>
      </c>
      <c r="I63" s="129">
        <v>73</v>
      </c>
      <c r="J63" s="132">
        <v>73</v>
      </c>
      <c r="K63" s="101">
        <f t="shared" si="48"/>
        <v>1</v>
      </c>
      <c r="L63" s="132">
        <v>4152</v>
      </c>
      <c r="M63" s="132">
        <v>100</v>
      </c>
      <c r="N63" s="103">
        <f t="shared" si="49"/>
        <v>2</v>
      </c>
      <c r="O63" s="132">
        <v>1451</v>
      </c>
      <c r="P63" s="103">
        <f t="shared" si="50"/>
        <v>1</v>
      </c>
      <c r="Q63" s="130">
        <v>2356</v>
      </c>
      <c r="R63" s="136">
        <v>2819</v>
      </c>
      <c r="S63" s="132">
        <v>2808</v>
      </c>
      <c r="T63" s="132">
        <v>2808</v>
      </c>
      <c r="U63" s="132">
        <v>2808</v>
      </c>
      <c r="V63" s="128">
        <f t="shared" si="30"/>
        <v>119.65195246179967</v>
      </c>
      <c r="W63" s="103">
        <f t="shared" si="31"/>
        <v>2</v>
      </c>
      <c r="X63" s="104">
        <f t="shared" si="32"/>
        <v>8</v>
      </c>
      <c r="Y63" s="132">
        <v>96</v>
      </c>
      <c r="Z63" s="105">
        <f t="shared" si="33"/>
        <v>2</v>
      </c>
      <c r="AA63" s="132">
        <v>97</v>
      </c>
      <c r="AB63" s="106">
        <f t="shared" si="34"/>
        <v>2</v>
      </c>
      <c r="AC63" s="132">
        <v>194282</v>
      </c>
      <c r="AD63" s="105">
        <f t="shared" si="35"/>
        <v>1</v>
      </c>
      <c r="AE63" s="132">
        <v>45089</v>
      </c>
      <c r="AF63" s="107">
        <f t="shared" si="36"/>
        <v>1</v>
      </c>
      <c r="AG63" s="132">
        <v>99</v>
      </c>
      <c r="AH63" s="106">
        <f t="shared" si="37"/>
        <v>1</v>
      </c>
      <c r="AI63" s="108">
        <f t="shared" si="38"/>
        <v>7</v>
      </c>
      <c r="AJ63" s="132">
        <v>49971</v>
      </c>
      <c r="AK63" s="109">
        <f t="shared" si="51"/>
        <v>12.035404624277456</v>
      </c>
      <c r="AL63" s="110">
        <f t="shared" si="39"/>
        <v>1</v>
      </c>
      <c r="AM63" s="132">
        <v>23179</v>
      </c>
      <c r="AN63" s="98">
        <f t="shared" si="40"/>
        <v>9.6138531729572794</v>
      </c>
      <c r="AO63" s="111">
        <f t="shared" si="41"/>
        <v>1</v>
      </c>
      <c r="AP63" s="132">
        <v>13459</v>
      </c>
      <c r="AQ63" s="98">
        <f t="shared" si="42"/>
        <v>147.90109890109889</v>
      </c>
      <c r="AR63" s="112">
        <f t="shared" si="43"/>
        <v>1</v>
      </c>
      <c r="AS63" s="113">
        <f t="shared" si="44"/>
        <v>3</v>
      </c>
      <c r="AT63" s="102">
        <v>0</v>
      </c>
      <c r="AU63" s="98">
        <v>0</v>
      </c>
      <c r="AV63" s="98">
        <v>1</v>
      </c>
      <c r="AW63" s="113">
        <f t="shared" si="45"/>
        <v>1</v>
      </c>
      <c r="AX63" s="114">
        <f t="shared" si="46"/>
        <v>19</v>
      </c>
      <c r="AY63" s="115">
        <f t="shared" si="47"/>
        <v>0.90476190476190477</v>
      </c>
      <c r="AZ63" s="89" t="s">
        <v>65</v>
      </c>
      <c r="BA63" s="96" t="s">
        <v>178</v>
      </c>
      <c r="BB63" s="18"/>
      <c r="BC63" s="18"/>
      <c r="BD63" s="18"/>
    </row>
    <row r="64" spans="1:58" s="17" customFormat="1" hidden="1" x14ac:dyDescent="0.2">
      <c r="A64" s="36">
        <f t="shared" si="27"/>
        <v>60</v>
      </c>
      <c r="B64" s="82" t="s">
        <v>71</v>
      </c>
      <c r="C64" s="129">
        <v>75</v>
      </c>
      <c r="D64" s="132">
        <v>85</v>
      </c>
      <c r="E64" s="99">
        <f t="shared" si="28"/>
        <v>1</v>
      </c>
      <c r="F64" s="129">
        <v>1833</v>
      </c>
      <c r="G64" s="132">
        <v>1863</v>
      </c>
      <c r="H64" s="100">
        <f t="shared" si="29"/>
        <v>1</v>
      </c>
      <c r="I64" s="129">
        <v>60</v>
      </c>
      <c r="J64" s="132">
        <v>60</v>
      </c>
      <c r="K64" s="101">
        <f t="shared" si="48"/>
        <v>1</v>
      </c>
      <c r="L64" s="132">
        <v>2794</v>
      </c>
      <c r="M64" s="132">
        <v>99</v>
      </c>
      <c r="N64" s="103">
        <f t="shared" si="49"/>
        <v>2</v>
      </c>
      <c r="O64" s="132">
        <v>1108</v>
      </c>
      <c r="P64" s="103">
        <f t="shared" si="50"/>
        <v>1</v>
      </c>
      <c r="Q64" s="130">
        <v>1921</v>
      </c>
      <c r="R64" s="136">
        <v>2340</v>
      </c>
      <c r="S64" s="132">
        <v>2340</v>
      </c>
      <c r="T64" s="132">
        <v>2340</v>
      </c>
      <c r="U64" s="132">
        <v>2340</v>
      </c>
      <c r="V64" s="128">
        <f t="shared" si="30"/>
        <v>121.81155648099949</v>
      </c>
      <c r="W64" s="103">
        <f t="shared" si="31"/>
        <v>2</v>
      </c>
      <c r="X64" s="104">
        <f t="shared" si="32"/>
        <v>8</v>
      </c>
      <c r="Y64" s="132">
        <v>98</v>
      </c>
      <c r="Z64" s="105">
        <f t="shared" si="33"/>
        <v>2</v>
      </c>
      <c r="AA64" s="132">
        <v>97</v>
      </c>
      <c r="AB64" s="106">
        <f t="shared" si="34"/>
        <v>2</v>
      </c>
      <c r="AC64" s="132">
        <v>153560</v>
      </c>
      <c r="AD64" s="105">
        <f t="shared" si="35"/>
        <v>1</v>
      </c>
      <c r="AE64" s="132">
        <v>51632</v>
      </c>
      <c r="AF64" s="107">
        <f t="shared" si="36"/>
        <v>1</v>
      </c>
      <c r="AG64" s="132">
        <v>99</v>
      </c>
      <c r="AH64" s="106">
        <f t="shared" si="37"/>
        <v>1</v>
      </c>
      <c r="AI64" s="108">
        <f t="shared" si="38"/>
        <v>7</v>
      </c>
      <c r="AJ64" s="132">
        <v>20650</v>
      </c>
      <c r="AK64" s="109">
        <f t="shared" si="51"/>
        <v>7.3908375089477456</v>
      </c>
      <c r="AL64" s="110">
        <f t="shared" si="39"/>
        <v>0</v>
      </c>
      <c r="AM64" s="132">
        <v>15325</v>
      </c>
      <c r="AN64" s="98">
        <f t="shared" si="40"/>
        <v>8.2259796027911971</v>
      </c>
      <c r="AO64" s="111">
        <f t="shared" si="41"/>
        <v>1</v>
      </c>
      <c r="AP64" s="132">
        <v>6003</v>
      </c>
      <c r="AQ64" s="98">
        <f t="shared" si="42"/>
        <v>70.623529411764707</v>
      </c>
      <c r="AR64" s="112">
        <f t="shared" si="43"/>
        <v>1</v>
      </c>
      <c r="AS64" s="113">
        <f t="shared" si="44"/>
        <v>2</v>
      </c>
      <c r="AT64" s="102">
        <v>1</v>
      </c>
      <c r="AU64" s="98">
        <v>0</v>
      </c>
      <c r="AV64" s="98">
        <v>1</v>
      </c>
      <c r="AW64" s="113">
        <f t="shared" si="45"/>
        <v>2</v>
      </c>
      <c r="AX64" s="114">
        <f t="shared" si="46"/>
        <v>19</v>
      </c>
      <c r="AY64" s="115">
        <f t="shared" si="47"/>
        <v>0.90476190476190477</v>
      </c>
      <c r="AZ64" s="89" t="s">
        <v>71</v>
      </c>
      <c r="BA64" s="95" t="s">
        <v>184</v>
      </c>
    </row>
    <row r="65" spans="1:58" s="17" customFormat="1" ht="16.5" hidden="1" customHeight="1" x14ac:dyDescent="0.2">
      <c r="A65" s="36">
        <f t="shared" si="27"/>
        <v>61</v>
      </c>
      <c r="B65" s="82" t="s">
        <v>116</v>
      </c>
      <c r="C65" s="129">
        <v>97</v>
      </c>
      <c r="D65" s="132">
        <v>120</v>
      </c>
      <c r="E65" s="99">
        <f t="shared" si="28"/>
        <v>1</v>
      </c>
      <c r="F65" s="129">
        <v>3818</v>
      </c>
      <c r="G65" s="132">
        <v>3911</v>
      </c>
      <c r="H65" s="100">
        <f t="shared" si="29"/>
        <v>1</v>
      </c>
      <c r="I65" s="129">
        <v>106</v>
      </c>
      <c r="J65" s="132">
        <v>106</v>
      </c>
      <c r="K65" s="101">
        <f t="shared" si="48"/>
        <v>1</v>
      </c>
      <c r="L65" s="132">
        <v>5998</v>
      </c>
      <c r="M65" s="132">
        <v>99</v>
      </c>
      <c r="N65" s="103">
        <f t="shared" si="49"/>
        <v>2</v>
      </c>
      <c r="O65" s="132">
        <v>1513</v>
      </c>
      <c r="P65" s="103">
        <f t="shared" si="50"/>
        <v>1</v>
      </c>
      <c r="Q65" s="130">
        <v>3749</v>
      </c>
      <c r="R65" s="136">
        <v>3752</v>
      </c>
      <c r="S65" s="132">
        <v>3752</v>
      </c>
      <c r="T65" s="132">
        <v>3752</v>
      </c>
      <c r="U65" s="131">
        <v>1</v>
      </c>
      <c r="V65" s="128">
        <f t="shared" si="30"/>
        <v>100.08002133902374</v>
      </c>
      <c r="W65" s="103">
        <f t="shared" si="31"/>
        <v>2</v>
      </c>
      <c r="X65" s="104">
        <f t="shared" si="32"/>
        <v>8</v>
      </c>
      <c r="Y65" s="132">
        <v>98</v>
      </c>
      <c r="Z65" s="105">
        <f t="shared" si="33"/>
        <v>2</v>
      </c>
      <c r="AA65" s="132">
        <v>97</v>
      </c>
      <c r="AB65" s="106">
        <f t="shared" si="34"/>
        <v>2</v>
      </c>
      <c r="AC65" s="132">
        <v>267418</v>
      </c>
      <c r="AD65" s="105">
        <f t="shared" si="35"/>
        <v>1</v>
      </c>
      <c r="AE65" s="132">
        <v>81211</v>
      </c>
      <c r="AF65" s="107">
        <f t="shared" si="36"/>
        <v>1</v>
      </c>
      <c r="AG65" s="132">
        <v>98</v>
      </c>
      <c r="AH65" s="106">
        <f t="shared" si="37"/>
        <v>1</v>
      </c>
      <c r="AI65" s="108">
        <f t="shared" si="38"/>
        <v>7</v>
      </c>
      <c r="AJ65" s="132">
        <v>23313</v>
      </c>
      <c r="AK65" s="109">
        <f t="shared" si="51"/>
        <v>3.8867955985328444</v>
      </c>
      <c r="AL65" s="110">
        <f t="shared" si="39"/>
        <v>0</v>
      </c>
      <c r="AM65" s="132">
        <v>35244</v>
      </c>
      <c r="AN65" s="98">
        <f t="shared" si="40"/>
        <v>9.0115060086934289</v>
      </c>
      <c r="AO65" s="111">
        <f t="shared" si="41"/>
        <v>1</v>
      </c>
      <c r="AP65" s="132">
        <v>10357</v>
      </c>
      <c r="AQ65" s="98">
        <f t="shared" si="42"/>
        <v>86.308333333333337</v>
      </c>
      <c r="AR65" s="112">
        <f t="shared" si="43"/>
        <v>1</v>
      </c>
      <c r="AS65" s="113">
        <f t="shared" si="44"/>
        <v>2</v>
      </c>
      <c r="AT65" s="102">
        <v>1</v>
      </c>
      <c r="AU65" s="98">
        <v>0</v>
      </c>
      <c r="AV65" s="98">
        <v>1</v>
      </c>
      <c r="AW65" s="113">
        <f t="shared" si="45"/>
        <v>2</v>
      </c>
      <c r="AX65" s="114">
        <f t="shared" si="46"/>
        <v>19</v>
      </c>
      <c r="AY65" s="115">
        <f t="shared" si="47"/>
        <v>0.90476190476190477</v>
      </c>
      <c r="AZ65" s="89" t="s">
        <v>75</v>
      </c>
      <c r="BA65" s="95" t="s">
        <v>188</v>
      </c>
    </row>
    <row r="66" spans="1:58" s="17" customFormat="1" hidden="1" x14ac:dyDescent="0.2">
      <c r="A66" s="36">
        <f t="shared" si="27"/>
        <v>62</v>
      </c>
      <c r="B66" s="82" t="s">
        <v>78</v>
      </c>
      <c r="C66" s="129">
        <v>75</v>
      </c>
      <c r="D66" s="132">
        <v>88</v>
      </c>
      <c r="E66" s="99">
        <f t="shared" si="28"/>
        <v>1</v>
      </c>
      <c r="F66" s="129">
        <v>1797</v>
      </c>
      <c r="G66" s="132">
        <v>1807</v>
      </c>
      <c r="H66" s="100">
        <f t="shared" si="29"/>
        <v>1</v>
      </c>
      <c r="I66" s="129">
        <v>61</v>
      </c>
      <c r="J66" s="132">
        <v>61</v>
      </c>
      <c r="K66" s="101">
        <f t="shared" si="48"/>
        <v>1</v>
      </c>
      <c r="L66" s="132">
        <v>2296</v>
      </c>
      <c r="M66" s="132">
        <v>98</v>
      </c>
      <c r="N66" s="103">
        <f t="shared" si="49"/>
        <v>2</v>
      </c>
      <c r="O66" s="132">
        <v>1386</v>
      </c>
      <c r="P66" s="103">
        <f t="shared" si="50"/>
        <v>1</v>
      </c>
      <c r="Q66" s="130">
        <v>1972</v>
      </c>
      <c r="R66" s="136">
        <v>2367</v>
      </c>
      <c r="S66" s="132">
        <v>2367</v>
      </c>
      <c r="T66" s="132">
        <v>2367</v>
      </c>
      <c r="U66" s="132">
        <v>2367</v>
      </c>
      <c r="V66" s="128">
        <f t="shared" si="30"/>
        <v>120.03042596348884</v>
      </c>
      <c r="W66" s="103">
        <f t="shared" si="31"/>
        <v>2</v>
      </c>
      <c r="X66" s="104">
        <f t="shared" si="32"/>
        <v>8</v>
      </c>
      <c r="Y66" s="132">
        <v>99</v>
      </c>
      <c r="Z66" s="105">
        <f t="shared" si="33"/>
        <v>2</v>
      </c>
      <c r="AA66" s="132">
        <v>99</v>
      </c>
      <c r="AB66" s="106">
        <f t="shared" si="34"/>
        <v>2</v>
      </c>
      <c r="AC66" s="132">
        <v>143076</v>
      </c>
      <c r="AD66" s="105">
        <f t="shared" si="35"/>
        <v>1</v>
      </c>
      <c r="AE66" s="132">
        <v>40661</v>
      </c>
      <c r="AF66" s="107">
        <f t="shared" si="36"/>
        <v>1</v>
      </c>
      <c r="AG66" s="132">
        <v>97</v>
      </c>
      <c r="AH66" s="106">
        <f t="shared" si="37"/>
        <v>1</v>
      </c>
      <c r="AI66" s="108">
        <f t="shared" si="38"/>
        <v>7</v>
      </c>
      <c r="AJ66" s="132">
        <v>29869</v>
      </c>
      <c r="AK66" s="109">
        <f t="shared" si="51"/>
        <v>13.009146341463415</v>
      </c>
      <c r="AL66" s="110">
        <f t="shared" si="39"/>
        <v>1</v>
      </c>
      <c r="AM66" s="132">
        <v>1193</v>
      </c>
      <c r="AN66" s="98">
        <f t="shared" si="40"/>
        <v>0.66021029330381853</v>
      </c>
      <c r="AO66" s="111">
        <f t="shared" si="41"/>
        <v>0</v>
      </c>
      <c r="AP66" s="132">
        <v>5927</v>
      </c>
      <c r="AQ66" s="98">
        <f t="shared" si="42"/>
        <v>67.352272727272734</v>
      </c>
      <c r="AR66" s="112">
        <f t="shared" si="43"/>
        <v>1</v>
      </c>
      <c r="AS66" s="113">
        <f t="shared" si="44"/>
        <v>2</v>
      </c>
      <c r="AT66" s="102">
        <v>1</v>
      </c>
      <c r="AU66" s="98">
        <v>0</v>
      </c>
      <c r="AV66" s="98">
        <v>1</v>
      </c>
      <c r="AW66" s="113">
        <f t="shared" si="45"/>
        <v>2</v>
      </c>
      <c r="AX66" s="114">
        <f t="shared" si="46"/>
        <v>19</v>
      </c>
      <c r="AY66" s="115">
        <f t="shared" si="47"/>
        <v>0.90476190476190477</v>
      </c>
      <c r="AZ66" s="89" t="s">
        <v>78</v>
      </c>
      <c r="BA66" s="95" t="s">
        <v>191</v>
      </c>
    </row>
    <row r="67" spans="1:58" s="17" customFormat="1" ht="16.5" hidden="1" customHeight="1" x14ac:dyDescent="0.2">
      <c r="A67" s="36">
        <f t="shared" si="27"/>
        <v>63</v>
      </c>
      <c r="B67" s="82" t="s">
        <v>81</v>
      </c>
      <c r="C67" s="129">
        <v>60</v>
      </c>
      <c r="D67" s="132">
        <v>67</v>
      </c>
      <c r="E67" s="99">
        <f t="shared" si="28"/>
        <v>1</v>
      </c>
      <c r="F67" s="129">
        <v>1528</v>
      </c>
      <c r="G67" s="132">
        <v>1555</v>
      </c>
      <c r="H67" s="100">
        <f t="shared" si="29"/>
        <v>1</v>
      </c>
      <c r="I67" s="129">
        <v>50</v>
      </c>
      <c r="J67" s="132">
        <v>50</v>
      </c>
      <c r="K67" s="101">
        <f t="shared" si="48"/>
        <v>1</v>
      </c>
      <c r="L67" s="132">
        <v>2008</v>
      </c>
      <c r="M67" s="132">
        <v>95</v>
      </c>
      <c r="N67" s="103">
        <f t="shared" si="49"/>
        <v>2</v>
      </c>
      <c r="O67" s="132">
        <v>577</v>
      </c>
      <c r="P67" s="103">
        <f t="shared" si="50"/>
        <v>1</v>
      </c>
      <c r="Q67" s="130">
        <v>1658</v>
      </c>
      <c r="R67" s="136">
        <v>1842</v>
      </c>
      <c r="S67" s="132">
        <v>1842</v>
      </c>
      <c r="T67" s="132">
        <v>1842</v>
      </c>
      <c r="U67" s="132">
        <v>1842</v>
      </c>
      <c r="V67" s="128">
        <f t="shared" si="30"/>
        <v>111.09770808202654</v>
      </c>
      <c r="W67" s="103">
        <f t="shared" si="31"/>
        <v>2</v>
      </c>
      <c r="X67" s="104">
        <f t="shared" si="32"/>
        <v>8</v>
      </c>
      <c r="Y67" s="132">
        <v>98</v>
      </c>
      <c r="Z67" s="105">
        <f t="shared" si="33"/>
        <v>2</v>
      </c>
      <c r="AA67" s="132">
        <v>98</v>
      </c>
      <c r="AB67" s="106">
        <f t="shared" si="34"/>
        <v>2</v>
      </c>
      <c r="AC67" s="132">
        <v>125248</v>
      </c>
      <c r="AD67" s="105">
        <f t="shared" si="35"/>
        <v>1</v>
      </c>
      <c r="AE67" s="132">
        <v>39539</v>
      </c>
      <c r="AF67" s="107">
        <f t="shared" si="36"/>
        <v>1</v>
      </c>
      <c r="AG67" s="132">
        <v>96</v>
      </c>
      <c r="AH67" s="106">
        <f t="shared" si="37"/>
        <v>1</v>
      </c>
      <c r="AI67" s="108">
        <f t="shared" si="38"/>
        <v>7</v>
      </c>
      <c r="AJ67" s="132">
        <v>19000</v>
      </c>
      <c r="AK67" s="109">
        <f t="shared" si="51"/>
        <v>9.4621513944223103</v>
      </c>
      <c r="AL67" s="110">
        <f t="shared" si="39"/>
        <v>1</v>
      </c>
      <c r="AM67" s="132">
        <v>8320</v>
      </c>
      <c r="AN67" s="98">
        <f t="shared" si="40"/>
        <v>5.35048231511254</v>
      </c>
      <c r="AO67" s="111">
        <f t="shared" si="41"/>
        <v>0</v>
      </c>
      <c r="AP67" s="132">
        <v>4356</v>
      </c>
      <c r="AQ67" s="98">
        <f t="shared" si="42"/>
        <v>65.014925373134332</v>
      </c>
      <c r="AR67" s="112">
        <f t="shared" si="43"/>
        <v>1</v>
      </c>
      <c r="AS67" s="113">
        <f t="shared" si="44"/>
        <v>2</v>
      </c>
      <c r="AT67" s="102">
        <v>1</v>
      </c>
      <c r="AU67" s="98">
        <v>0</v>
      </c>
      <c r="AV67" s="98">
        <v>1</v>
      </c>
      <c r="AW67" s="113">
        <f t="shared" si="45"/>
        <v>2</v>
      </c>
      <c r="AX67" s="114">
        <f t="shared" si="46"/>
        <v>19</v>
      </c>
      <c r="AY67" s="115">
        <f t="shared" si="47"/>
        <v>0.90476190476190477</v>
      </c>
      <c r="AZ67" s="89" t="s">
        <v>81</v>
      </c>
      <c r="BA67" s="95" t="s">
        <v>194</v>
      </c>
    </row>
    <row r="68" spans="1:58" s="17" customFormat="1" ht="16.5" hidden="1" customHeight="1" x14ac:dyDescent="0.2">
      <c r="A68" s="36">
        <f t="shared" si="27"/>
        <v>64</v>
      </c>
      <c r="B68" s="82" t="s">
        <v>82</v>
      </c>
      <c r="C68" s="129">
        <v>70</v>
      </c>
      <c r="D68" s="132">
        <v>87</v>
      </c>
      <c r="E68" s="99">
        <f t="shared" si="28"/>
        <v>1</v>
      </c>
      <c r="F68" s="129">
        <v>1760</v>
      </c>
      <c r="G68" s="132">
        <v>1775</v>
      </c>
      <c r="H68" s="100">
        <f t="shared" si="29"/>
        <v>1</v>
      </c>
      <c r="I68" s="129">
        <v>56</v>
      </c>
      <c r="J68" s="132">
        <v>56</v>
      </c>
      <c r="K68" s="101">
        <f t="shared" si="48"/>
        <v>1</v>
      </c>
      <c r="L68" s="132">
        <v>2537</v>
      </c>
      <c r="M68" s="132">
        <v>97</v>
      </c>
      <c r="N68" s="103">
        <f t="shared" si="49"/>
        <v>2</v>
      </c>
      <c r="O68" s="132">
        <v>885</v>
      </c>
      <c r="P68" s="103">
        <f t="shared" si="50"/>
        <v>1</v>
      </c>
      <c r="Q68" s="130">
        <v>1811</v>
      </c>
      <c r="R68" s="136">
        <v>2187</v>
      </c>
      <c r="S68" s="132">
        <v>2187</v>
      </c>
      <c r="T68" s="132">
        <v>2187</v>
      </c>
      <c r="U68" s="131">
        <v>1</v>
      </c>
      <c r="V68" s="128">
        <f t="shared" si="30"/>
        <v>120.76200993926008</v>
      </c>
      <c r="W68" s="103">
        <f t="shared" si="31"/>
        <v>2</v>
      </c>
      <c r="X68" s="104">
        <f t="shared" si="32"/>
        <v>8</v>
      </c>
      <c r="Y68" s="132">
        <v>98</v>
      </c>
      <c r="Z68" s="105">
        <f t="shared" si="33"/>
        <v>2</v>
      </c>
      <c r="AA68" s="132">
        <v>98</v>
      </c>
      <c r="AB68" s="106">
        <f t="shared" si="34"/>
        <v>2</v>
      </c>
      <c r="AC68" s="132">
        <v>141424</v>
      </c>
      <c r="AD68" s="105">
        <f t="shared" si="35"/>
        <v>1</v>
      </c>
      <c r="AE68" s="132">
        <v>42416</v>
      </c>
      <c r="AF68" s="107">
        <f t="shared" si="36"/>
        <v>1</v>
      </c>
      <c r="AG68" s="132">
        <v>99</v>
      </c>
      <c r="AH68" s="106">
        <f t="shared" si="37"/>
        <v>1</v>
      </c>
      <c r="AI68" s="108">
        <f t="shared" si="38"/>
        <v>7</v>
      </c>
      <c r="AJ68" s="132">
        <v>20617</v>
      </c>
      <c r="AK68" s="109">
        <f t="shared" si="51"/>
        <v>8.1265273945605045</v>
      </c>
      <c r="AL68" s="110">
        <f t="shared" si="39"/>
        <v>1</v>
      </c>
      <c r="AM68" s="132">
        <v>10499</v>
      </c>
      <c r="AN68" s="98">
        <f t="shared" si="40"/>
        <v>5.9149295774647888</v>
      </c>
      <c r="AO68" s="111">
        <f t="shared" si="41"/>
        <v>0</v>
      </c>
      <c r="AP68" s="132">
        <v>8378</v>
      </c>
      <c r="AQ68" s="98">
        <f t="shared" si="42"/>
        <v>96.298850574712645</v>
      </c>
      <c r="AR68" s="112">
        <f t="shared" si="43"/>
        <v>1</v>
      </c>
      <c r="AS68" s="113">
        <f t="shared" si="44"/>
        <v>2</v>
      </c>
      <c r="AT68" s="102">
        <v>1</v>
      </c>
      <c r="AU68" s="98">
        <v>0</v>
      </c>
      <c r="AV68" s="98">
        <v>1</v>
      </c>
      <c r="AW68" s="113">
        <f t="shared" si="45"/>
        <v>2</v>
      </c>
      <c r="AX68" s="114">
        <f t="shared" si="46"/>
        <v>19</v>
      </c>
      <c r="AY68" s="115">
        <f t="shared" si="47"/>
        <v>0.90476190476190477</v>
      </c>
      <c r="AZ68" s="89" t="s">
        <v>82</v>
      </c>
      <c r="BA68" s="96" t="s">
        <v>195</v>
      </c>
      <c r="BB68" s="18"/>
      <c r="BC68" s="18"/>
      <c r="BD68" s="18"/>
    </row>
    <row r="69" spans="1:58" s="17" customFormat="1" hidden="1" x14ac:dyDescent="0.2">
      <c r="A69" s="36">
        <f t="shared" si="27"/>
        <v>65</v>
      </c>
      <c r="B69" s="82" t="s">
        <v>83</v>
      </c>
      <c r="C69" s="129">
        <v>70</v>
      </c>
      <c r="D69" s="132">
        <v>79</v>
      </c>
      <c r="E69" s="99">
        <f t="shared" si="28"/>
        <v>1</v>
      </c>
      <c r="F69" s="129">
        <v>1763</v>
      </c>
      <c r="G69" s="132">
        <v>1768</v>
      </c>
      <c r="H69" s="100">
        <f t="shared" si="29"/>
        <v>1</v>
      </c>
      <c r="I69" s="129">
        <v>61</v>
      </c>
      <c r="J69" s="132">
        <v>61</v>
      </c>
      <c r="K69" s="101">
        <f t="shared" si="48"/>
        <v>1</v>
      </c>
      <c r="L69" s="132">
        <v>2218</v>
      </c>
      <c r="M69" s="132">
        <v>98</v>
      </c>
      <c r="N69" s="103">
        <f t="shared" si="49"/>
        <v>2</v>
      </c>
      <c r="O69" s="132">
        <v>297</v>
      </c>
      <c r="P69" s="103">
        <f t="shared" si="50"/>
        <v>1</v>
      </c>
      <c r="Q69" s="130">
        <v>1915.5</v>
      </c>
      <c r="R69" s="136">
        <v>2303</v>
      </c>
      <c r="S69" s="132">
        <v>2303</v>
      </c>
      <c r="T69" s="132">
        <v>2303</v>
      </c>
      <c r="U69" s="132">
        <v>2303</v>
      </c>
      <c r="V69" s="128">
        <f t="shared" si="30"/>
        <v>120.22970503784913</v>
      </c>
      <c r="W69" s="103">
        <f t="shared" si="31"/>
        <v>2</v>
      </c>
      <c r="X69" s="104">
        <f t="shared" si="32"/>
        <v>8</v>
      </c>
      <c r="Y69" s="132">
        <v>98</v>
      </c>
      <c r="Z69" s="105">
        <f t="shared" si="33"/>
        <v>2</v>
      </c>
      <c r="AA69" s="132">
        <v>98</v>
      </c>
      <c r="AB69" s="106">
        <f t="shared" si="34"/>
        <v>2</v>
      </c>
      <c r="AC69" s="132">
        <v>142179</v>
      </c>
      <c r="AD69" s="105">
        <f t="shared" si="35"/>
        <v>1</v>
      </c>
      <c r="AE69" s="132">
        <v>42264</v>
      </c>
      <c r="AF69" s="107">
        <f t="shared" si="36"/>
        <v>1</v>
      </c>
      <c r="AG69" s="132">
        <v>97</v>
      </c>
      <c r="AH69" s="106">
        <f t="shared" si="37"/>
        <v>1</v>
      </c>
      <c r="AI69" s="108">
        <f t="shared" si="38"/>
        <v>7</v>
      </c>
      <c r="AJ69" s="132">
        <v>24497</v>
      </c>
      <c r="AK69" s="109">
        <f t="shared" si="51"/>
        <v>11.044634806131651</v>
      </c>
      <c r="AL69" s="110">
        <f t="shared" si="39"/>
        <v>1</v>
      </c>
      <c r="AM69" s="132">
        <v>9560</v>
      </c>
      <c r="AN69" s="98">
        <f t="shared" si="40"/>
        <v>5.4072398190045252</v>
      </c>
      <c r="AO69" s="111">
        <f t="shared" si="41"/>
        <v>0</v>
      </c>
      <c r="AP69" s="132">
        <v>5929</v>
      </c>
      <c r="AQ69" s="98">
        <f t="shared" si="42"/>
        <v>75.050632911392398</v>
      </c>
      <c r="AR69" s="112">
        <f t="shared" si="43"/>
        <v>1</v>
      </c>
      <c r="AS69" s="113">
        <f t="shared" si="44"/>
        <v>2</v>
      </c>
      <c r="AT69" s="102">
        <v>1</v>
      </c>
      <c r="AU69" s="98">
        <v>0</v>
      </c>
      <c r="AV69" s="98">
        <v>1</v>
      </c>
      <c r="AW69" s="113">
        <f t="shared" si="45"/>
        <v>2</v>
      </c>
      <c r="AX69" s="114">
        <f t="shared" si="46"/>
        <v>19</v>
      </c>
      <c r="AY69" s="115">
        <f t="shared" si="47"/>
        <v>0.90476190476190477</v>
      </c>
      <c r="AZ69" s="89" t="s">
        <v>83</v>
      </c>
      <c r="BA69" s="95" t="s">
        <v>196</v>
      </c>
    </row>
    <row r="70" spans="1:58" s="17" customFormat="1" hidden="1" x14ac:dyDescent="0.2">
      <c r="A70" s="36">
        <f t="shared" ref="A70:A93" si="52">A69+1</f>
        <v>66</v>
      </c>
      <c r="B70" s="82" t="s">
        <v>87</v>
      </c>
      <c r="C70" s="129">
        <v>65</v>
      </c>
      <c r="D70" s="132">
        <v>64</v>
      </c>
      <c r="E70" s="99">
        <f t="shared" ref="E70:E93" si="53">IF(OR(0.25&gt;=(C70-D70)/C70),(-0.25&lt;=(C70-D70)/C70)*1,0)</f>
        <v>1</v>
      </c>
      <c r="F70" s="129">
        <v>1308</v>
      </c>
      <c r="G70" s="132">
        <v>1360</v>
      </c>
      <c r="H70" s="100">
        <f t="shared" ref="H70:H93" si="54">IF(OR(0.04&gt;=(F70-G70)/F70),(-0.04&lt;=(F70-G70)/F70)*1,0)</f>
        <v>1</v>
      </c>
      <c r="I70" s="129">
        <v>48</v>
      </c>
      <c r="J70" s="132">
        <v>48</v>
      </c>
      <c r="K70" s="101">
        <f t="shared" si="48"/>
        <v>1</v>
      </c>
      <c r="L70" s="132">
        <v>1501</v>
      </c>
      <c r="M70" s="132">
        <v>97</v>
      </c>
      <c r="N70" s="103">
        <f t="shared" si="49"/>
        <v>2</v>
      </c>
      <c r="O70" s="132">
        <v>417</v>
      </c>
      <c r="P70" s="103">
        <f t="shared" si="50"/>
        <v>1</v>
      </c>
      <c r="Q70" s="130">
        <v>1491</v>
      </c>
      <c r="R70" s="136">
        <v>1779</v>
      </c>
      <c r="S70" s="132">
        <v>1779</v>
      </c>
      <c r="T70" s="132">
        <v>1779</v>
      </c>
      <c r="U70" s="132">
        <v>1779</v>
      </c>
      <c r="V70" s="128">
        <f t="shared" ref="V70:V93" si="55">R70*100/Q70</f>
        <v>119.3158953722334</v>
      </c>
      <c r="W70" s="103">
        <f t="shared" ref="W70:W93" si="56">IF((R70/Q70)&gt;=0.95,2,IF((R70/Q70)&gt;=0.9,1,0))</f>
        <v>2</v>
      </c>
      <c r="X70" s="104">
        <f t="shared" ref="X70:X93" si="57">E70+H70+K70+N70+P70+W70</f>
        <v>8</v>
      </c>
      <c r="Y70" s="132">
        <v>98</v>
      </c>
      <c r="Z70" s="105">
        <f t="shared" ref="Z70:Z93" si="58">IF(Y70&gt;=95,2,IF(Y70&gt;=85,1,0))</f>
        <v>2</v>
      </c>
      <c r="AA70" s="132">
        <v>97</v>
      </c>
      <c r="AB70" s="106">
        <f t="shared" ref="AB70:AB93" si="59">IF(AA70&gt;=90,2,IF(AA70&gt;=80,1,0))</f>
        <v>2</v>
      </c>
      <c r="AC70" s="132">
        <v>101336</v>
      </c>
      <c r="AD70" s="105">
        <f t="shared" ref="AD70:AD93" si="60">IF((AC70/G70/13)&gt;2,1,0)</f>
        <v>1</v>
      </c>
      <c r="AE70" s="132">
        <v>33852</v>
      </c>
      <c r="AF70" s="107">
        <f t="shared" ref="AF70:AF93" si="61">IF(AE70&gt;G70*3,1,0)</f>
        <v>1</v>
      </c>
      <c r="AG70" s="132">
        <v>98</v>
      </c>
      <c r="AH70" s="106">
        <f t="shared" ref="AH70:AH93" si="62">IF(AG70&gt;=90,1,0)</f>
        <v>1</v>
      </c>
      <c r="AI70" s="108">
        <f t="shared" ref="AI70:AI93" si="63">Z70+AB70+AD70+AF70+AH70</f>
        <v>7</v>
      </c>
      <c r="AJ70" s="132">
        <v>26726</v>
      </c>
      <c r="AK70" s="109">
        <f t="shared" si="51"/>
        <v>17.805463024650233</v>
      </c>
      <c r="AL70" s="110">
        <f t="shared" ref="AL70:AL93" si="64">IF(AK70&gt;=7.5,1,0)</f>
        <v>1</v>
      </c>
      <c r="AM70" s="132">
        <v>8099</v>
      </c>
      <c r="AN70" s="98">
        <f t="shared" ref="AN70:AN93" si="65">AM70/G70</f>
        <v>5.9551470588235293</v>
      </c>
      <c r="AO70" s="111">
        <f t="shared" ref="AO70:AO90" si="66">IF(AN70&gt;=7.5,1,0)</f>
        <v>0</v>
      </c>
      <c r="AP70" s="132">
        <v>4873</v>
      </c>
      <c r="AQ70" s="98">
        <f t="shared" ref="AQ70:AQ93" si="67">AP70/D70</f>
        <v>76.140625</v>
      </c>
      <c r="AR70" s="112">
        <f t="shared" ref="AR70:AR93" si="68">IF(AQ70&gt;=29.9,1,0)</f>
        <v>1</v>
      </c>
      <c r="AS70" s="113">
        <f t="shared" ref="AS70:AS93" si="69">AL70+AO70+AR70</f>
        <v>2</v>
      </c>
      <c r="AT70" s="102">
        <v>1</v>
      </c>
      <c r="AU70" s="98">
        <v>0</v>
      </c>
      <c r="AV70" s="98">
        <v>1</v>
      </c>
      <c r="AW70" s="113">
        <f t="shared" ref="AW70:AW93" si="70">AT70+AU70+AV70</f>
        <v>2</v>
      </c>
      <c r="AX70" s="114">
        <f t="shared" ref="AX70:AX93" si="71">X70+AI70+AS70+AW70</f>
        <v>19</v>
      </c>
      <c r="AY70" s="115">
        <f t="shared" ref="AY70:AY93" si="72">AX70/21</f>
        <v>0.90476190476190477</v>
      </c>
      <c r="AZ70" s="89" t="s">
        <v>87</v>
      </c>
      <c r="BA70" s="95" t="s">
        <v>200</v>
      </c>
    </row>
    <row r="71" spans="1:58" s="17" customFormat="1" x14ac:dyDescent="0.2">
      <c r="A71" s="36">
        <f t="shared" si="52"/>
        <v>67</v>
      </c>
      <c r="B71" s="82" t="s">
        <v>88</v>
      </c>
      <c r="C71" s="129">
        <v>38</v>
      </c>
      <c r="D71" s="132">
        <v>43</v>
      </c>
      <c r="E71" s="99">
        <f t="shared" si="53"/>
        <v>1</v>
      </c>
      <c r="F71" s="129">
        <v>762</v>
      </c>
      <c r="G71" s="132">
        <v>766</v>
      </c>
      <c r="H71" s="100">
        <f t="shared" si="54"/>
        <v>1</v>
      </c>
      <c r="I71" s="129">
        <v>31</v>
      </c>
      <c r="J71" s="132">
        <v>31</v>
      </c>
      <c r="K71" s="101">
        <f t="shared" si="48"/>
        <v>1</v>
      </c>
      <c r="L71" s="132">
        <v>1284</v>
      </c>
      <c r="M71" s="132">
        <v>100</v>
      </c>
      <c r="N71" s="103">
        <f t="shared" si="49"/>
        <v>2</v>
      </c>
      <c r="O71" s="132">
        <v>327</v>
      </c>
      <c r="P71" s="103">
        <f t="shared" si="50"/>
        <v>1</v>
      </c>
      <c r="Q71" s="130">
        <v>933</v>
      </c>
      <c r="R71" s="136">
        <v>1114</v>
      </c>
      <c r="S71" s="132">
        <v>1114</v>
      </c>
      <c r="T71" s="132">
        <v>1114</v>
      </c>
      <c r="U71" s="132">
        <v>1114</v>
      </c>
      <c r="V71" s="128">
        <f t="shared" si="55"/>
        <v>119.39978563772776</v>
      </c>
      <c r="W71" s="103">
        <f t="shared" si="56"/>
        <v>2</v>
      </c>
      <c r="X71" s="104">
        <f t="shared" si="57"/>
        <v>8</v>
      </c>
      <c r="Y71" s="132">
        <v>98</v>
      </c>
      <c r="Z71" s="105">
        <f t="shared" si="58"/>
        <v>2</v>
      </c>
      <c r="AA71" s="132">
        <v>99</v>
      </c>
      <c r="AB71" s="106">
        <f t="shared" si="59"/>
        <v>2</v>
      </c>
      <c r="AC71" s="132">
        <v>65988</v>
      </c>
      <c r="AD71" s="105">
        <f t="shared" si="60"/>
        <v>1</v>
      </c>
      <c r="AE71" s="132">
        <v>15380</v>
      </c>
      <c r="AF71" s="107">
        <f t="shared" si="61"/>
        <v>1</v>
      </c>
      <c r="AG71" s="132">
        <v>99</v>
      </c>
      <c r="AH71" s="106">
        <f t="shared" si="62"/>
        <v>1</v>
      </c>
      <c r="AI71" s="108">
        <f t="shared" si="63"/>
        <v>7</v>
      </c>
      <c r="AJ71" s="132">
        <v>3756</v>
      </c>
      <c r="AK71" s="109">
        <f t="shared" si="51"/>
        <v>2.9252336448598131</v>
      </c>
      <c r="AL71" s="110">
        <f t="shared" si="64"/>
        <v>0</v>
      </c>
      <c r="AM71" s="132">
        <v>3394</v>
      </c>
      <c r="AN71" s="98">
        <f t="shared" si="65"/>
        <v>4.4308093994778064</v>
      </c>
      <c r="AO71" s="111">
        <f t="shared" si="66"/>
        <v>0</v>
      </c>
      <c r="AP71" s="132">
        <v>2518</v>
      </c>
      <c r="AQ71" s="98">
        <f t="shared" si="67"/>
        <v>58.558139534883722</v>
      </c>
      <c r="AR71" s="112">
        <f t="shared" si="68"/>
        <v>1</v>
      </c>
      <c r="AS71" s="113">
        <f t="shared" si="69"/>
        <v>1</v>
      </c>
      <c r="AT71" s="102">
        <v>1</v>
      </c>
      <c r="AU71" s="98">
        <v>1</v>
      </c>
      <c r="AV71" s="98">
        <v>1</v>
      </c>
      <c r="AW71" s="113">
        <f t="shared" si="70"/>
        <v>3</v>
      </c>
      <c r="AX71" s="114">
        <f t="shared" si="71"/>
        <v>19</v>
      </c>
      <c r="AY71" s="115">
        <f t="shared" si="72"/>
        <v>0.90476190476190477</v>
      </c>
      <c r="AZ71" s="89" t="s">
        <v>88</v>
      </c>
      <c r="BA71" s="96" t="s">
        <v>201</v>
      </c>
      <c r="BB71" s="18"/>
      <c r="BC71" s="18"/>
      <c r="BD71" s="18"/>
    </row>
    <row r="72" spans="1:58" s="17" customFormat="1" hidden="1" x14ac:dyDescent="0.2">
      <c r="A72" s="36">
        <f t="shared" si="52"/>
        <v>68</v>
      </c>
      <c r="B72" s="82" t="s">
        <v>89</v>
      </c>
      <c r="C72" s="129">
        <v>79</v>
      </c>
      <c r="D72" s="132">
        <v>98</v>
      </c>
      <c r="E72" s="99">
        <f t="shared" si="53"/>
        <v>1</v>
      </c>
      <c r="F72" s="129">
        <v>1936</v>
      </c>
      <c r="G72" s="132">
        <v>1947</v>
      </c>
      <c r="H72" s="100">
        <f t="shared" si="54"/>
        <v>1</v>
      </c>
      <c r="I72" s="129">
        <v>63</v>
      </c>
      <c r="J72" s="132">
        <v>63</v>
      </c>
      <c r="K72" s="101">
        <f t="shared" si="48"/>
        <v>1</v>
      </c>
      <c r="L72" s="132">
        <v>2681</v>
      </c>
      <c r="M72" s="132">
        <v>97</v>
      </c>
      <c r="N72" s="103">
        <f t="shared" si="49"/>
        <v>2</v>
      </c>
      <c r="O72" s="132">
        <v>315</v>
      </c>
      <c r="P72" s="103">
        <f t="shared" si="50"/>
        <v>1</v>
      </c>
      <c r="Q72" s="130">
        <v>2032</v>
      </c>
      <c r="R72" s="136">
        <v>2399</v>
      </c>
      <c r="S72" s="132">
        <v>2399</v>
      </c>
      <c r="T72" s="132">
        <v>2399</v>
      </c>
      <c r="U72" s="132">
        <v>2399</v>
      </c>
      <c r="V72" s="128">
        <f t="shared" si="55"/>
        <v>118.06102362204724</v>
      </c>
      <c r="W72" s="103">
        <f t="shared" si="56"/>
        <v>2</v>
      </c>
      <c r="X72" s="104">
        <f t="shared" si="57"/>
        <v>8</v>
      </c>
      <c r="Y72" s="132">
        <v>98</v>
      </c>
      <c r="Z72" s="105">
        <f t="shared" si="58"/>
        <v>2</v>
      </c>
      <c r="AA72" s="132">
        <v>97</v>
      </c>
      <c r="AB72" s="106">
        <f t="shared" si="59"/>
        <v>2</v>
      </c>
      <c r="AC72" s="132">
        <v>140617</v>
      </c>
      <c r="AD72" s="105">
        <f t="shared" si="60"/>
        <v>1</v>
      </c>
      <c r="AE72" s="132">
        <v>44715</v>
      </c>
      <c r="AF72" s="107">
        <f t="shared" si="61"/>
        <v>1</v>
      </c>
      <c r="AG72" s="132">
        <v>99</v>
      </c>
      <c r="AH72" s="106">
        <f t="shared" si="62"/>
        <v>1</v>
      </c>
      <c r="AI72" s="108">
        <f t="shared" si="63"/>
        <v>7</v>
      </c>
      <c r="AJ72" s="132">
        <v>33530</v>
      </c>
      <c r="AK72" s="109">
        <f t="shared" si="51"/>
        <v>12.506527415143603</v>
      </c>
      <c r="AL72" s="110">
        <f t="shared" si="64"/>
        <v>1</v>
      </c>
      <c r="AM72" s="132">
        <v>14049</v>
      </c>
      <c r="AN72" s="98">
        <f t="shared" si="65"/>
        <v>7.2157164869029273</v>
      </c>
      <c r="AO72" s="111">
        <f t="shared" si="66"/>
        <v>0</v>
      </c>
      <c r="AP72" s="132">
        <v>6694</v>
      </c>
      <c r="AQ72" s="98">
        <f t="shared" si="67"/>
        <v>68.306122448979593</v>
      </c>
      <c r="AR72" s="112">
        <f t="shared" si="68"/>
        <v>1</v>
      </c>
      <c r="AS72" s="113">
        <f t="shared" si="69"/>
        <v>2</v>
      </c>
      <c r="AT72" s="102">
        <v>1</v>
      </c>
      <c r="AU72" s="98">
        <v>0</v>
      </c>
      <c r="AV72" s="98">
        <v>1</v>
      </c>
      <c r="AW72" s="113">
        <f t="shared" si="70"/>
        <v>2</v>
      </c>
      <c r="AX72" s="114">
        <f t="shared" si="71"/>
        <v>19</v>
      </c>
      <c r="AY72" s="115">
        <f t="shared" si="72"/>
        <v>0.90476190476190477</v>
      </c>
      <c r="AZ72" s="89" t="s">
        <v>89</v>
      </c>
      <c r="BA72" s="95" t="s">
        <v>202</v>
      </c>
    </row>
    <row r="73" spans="1:58" s="17" customFormat="1" x14ac:dyDescent="0.2">
      <c r="A73" s="36">
        <f t="shared" si="52"/>
        <v>69</v>
      </c>
      <c r="B73" s="82" t="s">
        <v>92</v>
      </c>
      <c r="C73" s="129">
        <v>46</v>
      </c>
      <c r="D73" s="132">
        <v>46</v>
      </c>
      <c r="E73" s="99">
        <f t="shared" si="53"/>
        <v>1</v>
      </c>
      <c r="F73" s="129">
        <v>715</v>
      </c>
      <c r="G73" s="132">
        <v>720</v>
      </c>
      <c r="H73" s="100">
        <f t="shared" si="54"/>
        <v>1</v>
      </c>
      <c r="I73" s="129">
        <v>29</v>
      </c>
      <c r="J73" s="132">
        <v>29</v>
      </c>
      <c r="K73" s="101">
        <f t="shared" si="48"/>
        <v>1</v>
      </c>
      <c r="L73" s="132">
        <v>1103</v>
      </c>
      <c r="M73" s="132">
        <v>98</v>
      </c>
      <c r="N73" s="103">
        <f t="shared" si="49"/>
        <v>2</v>
      </c>
      <c r="O73" s="132">
        <v>450</v>
      </c>
      <c r="P73" s="103">
        <f t="shared" si="50"/>
        <v>1</v>
      </c>
      <c r="Q73" s="130">
        <v>1008</v>
      </c>
      <c r="R73" s="136">
        <v>1148</v>
      </c>
      <c r="S73" s="132">
        <v>1148</v>
      </c>
      <c r="T73" s="132">
        <v>1148</v>
      </c>
      <c r="U73" s="132">
        <v>1148</v>
      </c>
      <c r="V73" s="128">
        <f t="shared" si="55"/>
        <v>113.88888888888889</v>
      </c>
      <c r="W73" s="103">
        <f t="shared" si="56"/>
        <v>2</v>
      </c>
      <c r="X73" s="104">
        <f t="shared" si="57"/>
        <v>8</v>
      </c>
      <c r="Y73" s="132">
        <v>98</v>
      </c>
      <c r="Z73" s="105">
        <f t="shared" si="58"/>
        <v>2</v>
      </c>
      <c r="AA73" s="132">
        <v>98</v>
      </c>
      <c r="AB73" s="106">
        <f t="shared" si="59"/>
        <v>2</v>
      </c>
      <c r="AC73" s="132">
        <v>55383</v>
      </c>
      <c r="AD73" s="105">
        <f t="shared" si="60"/>
        <v>1</v>
      </c>
      <c r="AE73" s="132">
        <v>14326</v>
      </c>
      <c r="AF73" s="107">
        <f t="shared" si="61"/>
        <v>1</v>
      </c>
      <c r="AG73" s="132">
        <v>99</v>
      </c>
      <c r="AH73" s="106">
        <f t="shared" si="62"/>
        <v>1</v>
      </c>
      <c r="AI73" s="108">
        <f t="shared" si="63"/>
        <v>7</v>
      </c>
      <c r="AJ73" s="132">
        <v>4068</v>
      </c>
      <c r="AK73" s="109">
        <f t="shared" si="51"/>
        <v>3.6881233000906617</v>
      </c>
      <c r="AL73" s="110">
        <f t="shared" si="64"/>
        <v>0</v>
      </c>
      <c r="AM73" s="132">
        <v>3140</v>
      </c>
      <c r="AN73" s="98">
        <f t="shared" si="65"/>
        <v>4.3611111111111107</v>
      </c>
      <c r="AO73" s="111">
        <f t="shared" si="66"/>
        <v>0</v>
      </c>
      <c r="AP73" s="132">
        <v>3163</v>
      </c>
      <c r="AQ73" s="98">
        <f t="shared" si="67"/>
        <v>68.760869565217391</v>
      </c>
      <c r="AR73" s="112">
        <f t="shared" si="68"/>
        <v>1</v>
      </c>
      <c r="AS73" s="113">
        <f t="shared" si="69"/>
        <v>1</v>
      </c>
      <c r="AT73" s="102">
        <v>1</v>
      </c>
      <c r="AU73" s="98">
        <v>1</v>
      </c>
      <c r="AV73" s="98">
        <v>1</v>
      </c>
      <c r="AW73" s="113">
        <f t="shared" si="70"/>
        <v>3</v>
      </c>
      <c r="AX73" s="114">
        <f t="shared" si="71"/>
        <v>19</v>
      </c>
      <c r="AY73" s="115">
        <f t="shared" si="72"/>
        <v>0.90476190476190477</v>
      </c>
      <c r="AZ73" s="89" t="s">
        <v>92</v>
      </c>
      <c r="BA73" s="96" t="s">
        <v>205</v>
      </c>
      <c r="BB73" s="18"/>
      <c r="BC73" s="18"/>
      <c r="BD73" s="18"/>
    </row>
    <row r="74" spans="1:58" s="17" customFormat="1" ht="16.5" hidden="1" customHeight="1" x14ac:dyDescent="0.2">
      <c r="A74" s="36">
        <f t="shared" si="52"/>
        <v>70</v>
      </c>
      <c r="B74" s="82" t="s">
        <v>97</v>
      </c>
      <c r="C74" s="129">
        <v>87</v>
      </c>
      <c r="D74" s="132">
        <v>100</v>
      </c>
      <c r="E74" s="99">
        <f t="shared" si="53"/>
        <v>1</v>
      </c>
      <c r="F74" s="129">
        <v>2322</v>
      </c>
      <c r="G74" s="132">
        <v>2342</v>
      </c>
      <c r="H74" s="100">
        <f t="shared" si="54"/>
        <v>1</v>
      </c>
      <c r="I74" s="129">
        <v>66</v>
      </c>
      <c r="J74" s="132">
        <v>66</v>
      </c>
      <c r="K74" s="101">
        <f t="shared" ref="K74:K93" si="73">IF(I74=J74,1,0)</f>
        <v>1</v>
      </c>
      <c r="L74" s="132">
        <v>4259</v>
      </c>
      <c r="M74" s="132">
        <v>99</v>
      </c>
      <c r="N74" s="103">
        <f t="shared" si="49"/>
        <v>2</v>
      </c>
      <c r="O74" s="132">
        <v>388</v>
      </c>
      <c r="P74" s="103">
        <f t="shared" si="50"/>
        <v>1</v>
      </c>
      <c r="Q74" s="130">
        <v>2164</v>
      </c>
      <c r="R74" s="136">
        <v>2556</v>
      </c>
      <c r="S74" s="132">
        <v>2556</v>
      </c>
      <c r="T74" s="132">
        <v>2556</v>
      </c>
      <c r="U74" s="132">
        <v>2556</v>
      </c>
      <c r="V74" s="128">
        <f t="shared" si="55"/>
        <v>118.11460258780036</v>
      </c>
      <c r="W74" s="103">
        <f t="shared" si="56"/>
        <v>2</v>
      </c>
      <c r="X74" s="104">
        <f t="shared" si="57"/>
        <v>8</v>
      </c>
      <c r="Y74" s="132">
        <v>100</v>
      </c>
      <c r="Z74" s="105">
        <f t="shared" si="58"/>
        <v>2</v>
      </c>
      <c r="AA74" s="132">
        <v>100</v>
      </c>
      <c r="AB74" s="106">
        <f t="shared" si="59"/>
        <v>2</v>
      </c>
      <c r="AC74" s="132">
        <v>171251</v>
      </c>
      <c r="AD74" s="105">
        <f t="shared" si="60"/>
        <v>1</v>
      </c>
      <c r="AE74" s="132">
        <v>55696</v>
      </c>
      <c r="AF74" s="107">
        <f t="shared" si="61"/>
        <v>1</v>
      </c>
      <c r="AG74" s="132">
        <v>100</v>
      </c>
      <c r="AH74" s="106">
        <f t="shared" si="62"/>
        <v>1</v>
      </c>
      <c r="AI74" s="108">
        <f t="shared" si="63"/>
        <v>7</v>
      </c>
      <c r="AJ74" s="132">
        <v>28566</v>
      </c>
      <c r="AK74" s="109">
        <f t="shared" si="51"/>
        <v>6.7072082648509044</v>
      </c>
      <c r="AL74" s="110">
        <f t="shared" si="64"/>
        <v>0</v>
      </c>
      <c r="AM74" s="132">
        <v>54546</v>
      </c>
      <c r="AN74" s="98">
        <f t="shared" si="65"/>
        <v>23.290350128095646</v>
      </c>
      <c r="AO74" s="111">
        <f t="shared" si="66"/>
        <v>1</v>
      </c>
      <c r="AP74" s="132">
        <v>12130</v>
      </c>
      <c r="AQ74" s="98">
        <f t="shared" si="67"/>
        <v>121.3</v>
      </c>
      <c r="AR74" s="112">
        <f t="shared" si="68"/>
        <v>1</v>
      </c>
      <c r="AS74" s="113">
        <f t="shared" si="69"/>
        <v>2</v>
      </c>
      <c r="AT74" s="102">
        <v>1</v>
      </c>
      <c r="AU74" s="98">
        <v>0</v>
      </c>
      <c r="AV74" s="98">
        <v>1</v>
      </c>
      <c r="AW74" s="113">
        <f t="shared" si="70"/>
        <v>2</v>
      </c>
      <c r="AX74" s="114">
        <f t="shared" si="71"/>
        <v>19</v>
      </c>
      <c r="AY74" s="115">
        <f t="shared" si="72"/>
        <v>0.90476190476190477</v>
      </c>
      <c r="AZ74" s="89" t="s">
        <v>97</v>
      </c>
      <c r="BA74" s="95" t="s">
        <v>210</v>
      </c>
      <c r="BE74" s="18"/>
      <c r="BF74" s="18"/>
    </row>
    <row r="75" spans="1:58" s="17" customFormat="1" ht="16.5" hidden="1" customHeight="1" x14ac:dyDescent="0.2">
      <c r="A75" s="36">
        <f t="shared" si="52"/>
        <v>71</v>
      </c>
      <c r="B75" s="82" t="s">
        <v>98</v>
      </c>
      <c r="C75" s="129">
        <v>73</v>
      </c>
      <c r="D75" s="132">
        <v>73</v>
      </c>
      <c r="E75" s="99">
        <f t="shared" si="53"/>
        <v>1</v>
      </c>
      <c r="F75" s="129">
        <v>1688</v>
      </c>
      <c r="G75" s="132">
        <v>1697</v>
      </c>
      <c r="H75" s="100">
        <f t="shared" si="54"/>
        <v>1</v>
      </c>
      <c r="I75" s="129">
        <v>48</v>
      </c>
      <c r="J75" s="132">
        <v>48</v>
      </c>
      <c r="K75" s="101">
        <f t="shared" si="73"/>
        <v>1</v>
      </c>
      <c r="L75" s="132">
        <v>2949</v>
      </c>
      <c r="M75" s="132">
        <v>100</v>
      </c>
      <c r="N75" s="103">
        <f t="shared" si="49"/>
        <v>2</v>
      </c>
      <c r="O75" s="132">
        <v>1174</v>
      </c>
      <c r="P75" s="103">
        <f t="shared" si="50"/>
        <v>1</v>
      </c>
      <c r="Q75" s="130">
        <v>1611</v>
      </c>
      <c r="R75" s="136">
        <v>1950</v>
      </c>
      <c r="S75" s="132">
        <v>1950</v>
      </c>
      <c r="T75" s="132">
        <v>1950</v>
      </c>
      <c r="U75" s="132">
        <v>1950</v>
      </c>
      <c r="V75" s="128">
        <f t="shared" si="55"/>
        <v>121.04283054003724</v>
      </c>
      <c r="W75" s="103">
        <f t="shared" si="56"/>
        <v>2</v>
      </c>
      <c r="X75" s="104">
        <f t="shared" si="57"/>
        <v>8</v>
      </c>
      <c r="Y75" s="132">
        <v>97</v>
      </c>
      <c r="Z75" s="105">
        <f t="shared" si="58"/>
        <v>2</v>
      </c>
      <c r="AA75" s="132">
        <v>97</v>
      </c>
      <c r="AB75" s="106">
        <f t="shared" si="59"/>
        <v>2</v>
      </c>
      <c r="AC75" s="132">
        <v>142123</v>
      </c>
      <c r="AD75" s="105">
        <f t="shared" si="60"/>
        <v>1</v>
      </c>
      <c r="AE75" s="132">
        <v>39944</v>
      </c>
      <c r="AF75" s="107">
        <f t="shared" si="61"/>
        <v>1</v>
      </c>
      <c r="AG75" s="132">
        <v>99</v>
      </c>
      <c r="AH75" s="106">
        <f t="shared" si="62"/>
        <v>1</v>
      </c>
      <c r="AI75" s="108">
        <f t="shared" si="63"/>
        <v>7</v>
      </c>
      <c r="AJ75" s="132">
        <v>41633</v>
      </c>
      <c r="AK75" s="109">
        <f t="shared" si="51"/>
        <v>14.117667005764666</v>
      </c>
      <c r="AL75" s="110">
        <f t="shared" si="64"/>
        <v>1</v>
      </c>
      <c r="AM75" s="132">
        <v>43162</v>
      </c>
      <c r="AN75" s="98">
        <f t="shared" si="65"/>
        <v>25.43429581614614</v>
      </c>
      <c r="AO75" s="111">
        <f t="shared" si="66"/>
        <v>1</v>
      </c>
      <c r="AP75" s="132">
        <v>8918</v>
      </c>
      <c r="AQ75" s="98">
        <f t="shared" si="67"/>
        <v>122.16438356164383</v>
      </c>
      <c r="AR75" s="112">
        <f t="shared" si="68"/>
        <v>1</v>
      </c>
      <c r="AS75" s="113">
        <f t="shared" si="69"/>
        <v>3</v>
      </c>
      <c r="AT75" s="102">
        <v>0</v>
      </c>
      <c r="AU75" s="98">
        <v>0</v>
      </c>
      <c r="AV75" s="98">
        <v>1</v>
      </c>
      <c r="AW75" s="113">
        <f t="shared" si="70"/>
        <v>1</v>
      </c>
      <c r="AX75" s="114">
        <f t="shared" si="71"/>
        <v>19</v>
      </c>
      <c r="AY75" s="115">
        <f t="shared" si="72"/>
        <v>0.90476190476190477</v>
      </c>
      <c r="AZ75" s="89" t="s">
        <v>98</v>
      </c>
      <c r="BA75" s="95" t="s">
        <v>211</v>
      </c>
    </row>
    <row r="76" spans="1:58" s="17" customFormat="1" hidden="1" x14ac:dyDescent="0.2">
      <c r="A76" s="36">
        <f t="shared" si="52"/>
        <v>72</v>
      </c>
      <c r="B76" s="82" t="s">
        <v>99</v>
      </c>
      <c r="C76" s="129">
        <v>77</v>
      </c>
      <c r="D76" s="132">
        <v>83</v>
      </c>
      <c r="E76" s="99">
        <f t="shared" si="53"/>
        <v>1</v>
      </c>
      <c r="F76" s="129">
        <v>2191</v>
      </c>
      <c r="G76" s="132">
        <v>2186</v>
      </c>
      <c r="H76" s="100">
        <f t="shared" si="54"/>
        <v>1</v>
      </c>
      <c r="I76" s="129">
        <v>62</v>
      </c>
      <c r="J76" s="132">
        <v>62</v>
      </c>
      <c r="K76" s="101">
        <f t="shared" si="73"/>
        <v>1</v>
      </c>
      <c r="L76" s="132">
        <v>3244</v>
      </c>
      <c r="M76" s="132">
        <v>99</v>
      </c>
      <c r="N76" s="103">
        <f t="shared" si="49"/>
        <v>2</v>
      </c>
      <c r="O76" s="132">
        <v>276</v>
      </c>
      <c r="P76" s="103">
        <f t="shared" si="50"/>
        <v>1</v>
      </c>
      <c r="Q76" s="130">
        <v>1882</v>
      </c>
      <c r="R76" s="136">
        <v>2217</v>
      </c>
      <c r="S76" s="132">
        <v>2217</v>
      </c>
      <c r="T76" s="132">
        <v>2217</v>
      </c>
      <c r="U76" s="132">
        <v>2217</v>
      </c>
      <c r="V76" s="128">
        <f t="shared" si="55"/>
        <v>117.80021253985122</v>
      </c>
      <c r="W76" s="103">
        <f t="shared" si="56"/>
        <v>2</v>
      </c>
      <c r="X76" s="104">
        <f t="shared" si="57"/>
        <v>8</v>
      </c>
      <c r="Y76" s="132">
        <v>98</v>
      </c>
      <c r="Z76" s="105">
        <f t="shared" si="58"/>
        <v>2</v>
      </c>
      <c r="AA76" s="132">
        <v>99</v>
      </c>
      <c r="AB76" s="106">
        <f t="shared" si="59"/>
        <v>2</v>
      </c>
      <c r="AC76" s="132">
        <v>185336</v>
      </c>
      <c r="AD76" s="105">
        <f t="shared" si="60"/>
        <v>1</v>
      </c>
      <c r="AE76" s="132">
        <v>58720</v>
      </c>
      <c r="AF76" s="107">
        <f t="shared" si="61"/>
        <v>1</v>
      </c>
      <c r="AG76" s="132">
        <v>100</v>
      </c>
      <c r="AH76" s="106">
        <f t="shared" si="62"/>
        <v>1</v>
      </c>
      <c r="AI76" s="108">
        <f t="shared" si="63"/>
        <v>7</v>
      </c>
      <c r="AJ76" s="132">
        <v>36997</v>
      </c>
      <c r="AK76" s="109">
        <f t="shared" si="51"/>
        <v>11.404747225647348</v>
      </c>
      <c r="AL76" s="110">
        <f t="shared" si="64"/>
        <v>1</v>
      </c>
      <c r="AM76" s="132">
        <v>20652</v>
      </c>
      <c r="AN76" s="98">
        <f t="shared" si="65"/>
        <v>9.4473924977127179</v>
      </c>
      <c r="AO76" s="111">
        <f t="shared" si="66"/>
        <v>1</v>
      </c>
      <c r="AP76" s="132">
        <v>6546</v>
      </c>
      <c r="AQ76" s="98">
        <f t="shared" si="67"/>
        <v>78.867469879518069</v>
      </c>
      <c r="AR76" s="112">
        <f t="shared" si="68"/>
        <v>1</v>
      </c>
      <c r="AS76" s="113">
        <f t="shared" si="69"/>
        <v>3</v>
      </c>
      <c r="AT76" s="102">
        <v>1</v>
      </c>
      <c r="AU76" s="98">
        <v>0</v>
      </c>
      <c r="AV76" s="98">
        <v>0</v>
      </c>
      <c r="AW76" s="113">
        <f t="shared" si="70"/>
        <v>1</v>
      </c>
      <c r="AX76" s="114">
        <f t="shared" si="71"/>
        <v>19</v>
      </c>
      <c r="AY76" s="115">
        <f t="shared" si="72"/>
        <v>0.90476190476190477</v>
      </c>
      <c r="AZ76" s="89" t="s">
        <v>99</v>
      </c>
      <c r="BA76" s="96" t="s">
        <v>212</v>
      </c>
      <c r="BB76" s="18"/>
      <c r="BC76" s="18"/>
      <c r="BD76" s="18"/>
      <c r="BE76" s="18"/>
      <c r="BF76" s="18"/>
    </row>
    <row r="77" spans="1:58" s="17" customFormat="1" hidden="1" x14ac:dyDescent="0.2">
      <c r="A77" s="36">
        <f t="shared" si="52"/>
        <v>73</v>
      </c>
      <c r="B77" s="82" t="s">
        <v>25</v>
      </c>
      <c r="C77" s="129">
        <v>46</v>
      </c>
      <c r="D77" s="132">
        <v>54</v>
      </c>
      <c r="E77" s="99">
        <f t="shared" si="53"/>
        <v>1</v>
      </c>
      <c r="F77" s="129">
        <v>956</v>
      </c>
      <c r="G77" s="132">
        <v>959</v>
      </c>
      <c r="H77" s="100">
        <f t="shared" si="54"/>
        <v>1</v>
      </c>
      <c r="I77" s="129">
        <v>33</v>
      </c>
      <c r="J77" s="132">
        <v>33</v>
      </c>
      <c r="K77" s="101">
        <f t="shared" si="73"/>
        <v>1</v>
      </c>
      <c r="L77" s="132">
        <v>1321</v>
      </c>
      <c r="M77" s="132">
        <v>99</v>
      </c>
      <c r="N77" s="103">
        <f t="shared" si="49"/>
        <v>2</v>
      </c>
      <c r="O77" s="132">
        <v>522</v>
      </c>
      <c r="P77" s="103">
        <f t="shared" si="50"/>
        <v>1</v>
      </c>
      <c r="Q77" s="130">
        <v>1086</v>
      </c>
      <c r="R77" s="136">
        <v>1271</v>
      </c>
      <c r="S77" s="132">
        <v>1271</v>
      </c>
      <c r="T77" s="132">
        <v>1271</v>
      </c>
      <c r="U77" s="132">
        <v>1271</v>
      </c>
      <c r="V77" s="128">
        <f t="shared" si="55"/>
        <v>117.03499079189687</v>
      </c>
      <c r="W77" s="103">
        <f t="shared" si="56"/>
        <v>2</v>
      </c>
      <c r="X77" s="104">
        <f t="shared" si="57"/>
        <v>8</v>
      </c>
      <c r="Y77" s="132">
        <v>94</v>
      </c>
      <c r="Z77" s="105">
        <f t="shared" si="58"/>
        <v>1</v>
      </c>
      <c r="AA77" s="132">
        <v>93</v>
      </c>
      <c r="AB77" s="106">
        <f t="shared" si="59"/>
        <v>2</v>
      </c>
      <c r="AC77" s="132">
        <v>80014</v>
      </c>
      <c r="AD77" s="105">
        <f t="shared" si="60"/>
        <v>1</v>
      </c>
      <c r="AE77" s="132">
        <v>16645</v>
      </c>
      <c r="AF77" s="107">
        <f t="shared" si="61"/>
        <v>1</v>
      </c>
      <c r="AG77" s="132">
        <v>95</v>
      </c>
      <c r="AH77" s="106">
        <f t="shared" si="62"/>
        <v>1</v>
      </c>
      <c r="AI77" s="108">
        <f t="shared" si="63"/>
        <v>6</v>
      </c>
      <c r="AJ77" s="132">
        <v>17818</v>
      </c>
      <c r="AK77" s="109">
        <f t="shared" si="51"/>
        <v>13.488266464799395</v>
      </c>
      <c r="AL77" s="110">
        <f t="shared" si="64"/>
        <v>1</v>
      </c>
      <c r="AM77" s="132">
        <v>4907</v>
      </c>
      <c r="AN77" s="98">
        <f t="shared" si="65"/>
        <v>5.1167883211678831</v>
      </c>
      <c r="AO77" s="111">
        <f t="shared" si="66"/>
        <v>0</v>
      </c>
      <c r="AP77" s="132">
        <v>4227</v>
      </c>
      <c r="AQ77" s="98">
        <f t="shared" si="67"/>
        <v>78.277777777777771</v>
      </c>
      <c r="AR77" s="112">
        <f t="shared" si="68"/>
        <v>1</v>
      </c>
      <c r="AS77" s="113">
        <f t="shared" si="69"/>
        <v>2</v>
      </c>
      <c r="AT77" s="102">
        <v>1</v>
      </c>
      <c r="AU77" s="137">
        <v>0</v>
      </c>
      <c r="AV77" s="98">
        <v>1</v>
      </c>
      <c r="AW77" s="113">
        <f t="shared" si="70"/>
        <v>2</v>
      </c>
      <c r="AX77" s="114">
        <f t="shared" si="71"/>
        <v>18</v>
      </c>
      <c r="AY77" s="115">
        <f t="shared" si="72"/>
        <v>0.8571428571428571</v>
      </c>
      <c r="AZ77" s="89" t="s">
        <v>25</v>
      </c>
      <c r="BA77" s="95" t="s">
        <v>138</v>
      </c>
    </row>
    <row r="78" spans="1:58" s="17" customFormat="1" hidden="1" x14ac:dyDescent="0.2">
      <c r="A78" s="36">
        <f t="shared" si="52"/>
        <v>74</v>
      </c>
      <c r="B78" s="82" t="s">
        <v>37</v>
      </c>
      <c r="C78" s="129">
        <v>47</v>
      </c>
      <c r="D78" s="132">
        <v>52</v>
      </c>
      <c r="E78" s="99">
        <f t="shared" si="53"/>
        <v>1</v>
      </c>
      <c r="F78" s="129">
        <v>950</v>
      </c>
      <c r="G78" s="132">
        <v>941</v>
      </c>
      <c r="H78" s="100">
        <f t="shared" si="54"/>
        <v>1</v>
      </c>
      <c r="I78" s="129">
        <v>31</v>
      </c>
      <c r="J78" s="132">
        <v>31</v>
      </c>
      <c r="K78" s="101">
        <f t="shared" si="73"/>
        <v>1</v>
      </c>
      <c r="L78" s="132">
        <v>1196</v>
      </c>
      <c r="M78" s="132">
        <v>98</v>
      </c>
      <c r="N78" s="103">
        <f t="shared" si="49"/>
        <v>2</v>
      </c>
      <c r="O78" s="132">
        <v>341</v>
      </c>
      <c r="P78" s="103">
        <f t="shared" si="50"/>
        <v>1</v>
      </c>
      <c r="Q78" s="130">
        <v>1015.5</v>
      </c>
      <c r="R78" s="136">
        <v>1202</v>
      </c>
      <c r="S78" s="132">
        <v>1200</v>
      </c>
      <c r="T78" s="132">
        <v>1200</v>
      </c>
      <c r="U78" s="131">
        <v>1</v>
      </c>
      <c r="V78" s="128">
        <f t="shared" si="55"/>
        <v>118.36533727227966</v>
      </c>
      <c r="W78" s="103">
        <f t="shared" si="56"/>
        <v>2</v>
      </c>
      <c r="X78" s="104">
        <f t="shared" si="57"/>
        <v>8</v>
      </c>
      <c r="Y78" s="132">
        <v>97</v>
      </c>
      <c r="Z78" s="105">
        <f t="shared" si="58"/>
        <v>2</v>
      </c>
      <c r="AA78" s="132">
        <v>94</v>
      </c>
      <c r="AB78" s="106">
        <f t="shared" si="59"/>
        <v>2</v>
      </c>
      <c r="AC78" s="132">
        <v>80650</v>
      </c>
      <c r="AD78" s="105">
        <f t="shared" si="60"/>
        <v>1</v>
      </c>
      <c r="AE78" s="132">
        <v>23583</v>
      </c>
      <c r="AF78" s="107">
        <f t="shared" si="61"/>
        <v>1</v>
      </c>
      <c r="AG78" s="132">
        <v>95</v>
      </c>
      <c r="AH78" s="106">
        <f t="shared" si="62"/>
        <v>1</v>
      </c>
      <c r="AI78" s="108">
        <f t="shared" si="63"/>
        <v>7</v>
      </c>
      <c r="AJ78" s="132">
        <v>7889</v>
      </c>
      <c r="AK78" s="109">
        <f t="shared" si="51"/>
        <v>6.5961538461538458</v>
      </c>
      <c r="AL78" s="110">
        <f t="shared" si="64"/>
        <v>0</v>
      </c>
      <c r="AM78" s="132">
        <v>4947</v>
      </c>
      <c r="AN78" s="98">
        <f t="shared" si="65"/>
        <v>5.2571732199787462</v>
      </c>
      <c r="AO78" s="111">
        <f t="shared" si="66"/>
        <v>0</v>
      </c>
      <c r="AP78" s="132">
        <v>2287</v>
      </c>
      <c r="AQ78" s="98">
        <f t="shared" si="67"/>
        <v>43.980769230769234</v>
      </c>
      <c r="AR78" s="112">
        <f t="shared" si="68"/>
        <v>1</v>
      </c>
      <c r="AS78" s="113">
        <f t="shared" si="69"/>
        <v>1</v>
      </c>
      <c r="AT78" s="102">
        <v>1</v>
      </c>
      <c r="AU78" s="137">
        <v>0</v>
      </c>
      <c r="AV78" s="98">
        <v>1</v>
      </c>
      <c r="AW78" s="113">
        <f t="shared" si="70"/>
        <v>2</v>
      </c>
      <c r="AX78" s="114">
        <f t="shared" si="71"/>
        <v>18</v>
      </c>
      <c r="AY78" s="115">
        <f t="shared" si="72"/>
        <v>0.8571428571428571</v>
      </c>
      <c r="AZ78" s="89" t="s">
        <v>37</v>
      </c>
      <c r="BA78" s="96" t="s">
        <v>150</v>
      </c>
      <c r="BB78" s="18"/>
      <c r="BC78" s="18"/>
      <c r="BD78" s="18"/>
    </row>
    <row r="79" spans="1:58" s="17" customFormat="1" hidden="1" x14ac:dyDescent="0.2">
      <c r="A79" s="36">
        <f t="shared" si="52"/>
        <v>75</v>
      </c>
      <c r="B79" s="82" t="s">
        <v>39</v>
      </c>
      <c r="C79" s="129">
        <v>60</v>
      </c>
      <c r="D79" s="132">
        <v>73</v>
      </c>
      <c r="E79" s="99">
        <f t="shared" si="53"/>
        <v>1</v>
      </c>
      <c r="F79" s="129">
        <v>1692</v>
      </c>
      <c r="G79" s="132">
        <v>1707</v>
      </c>
      <c r="H79" s="100">
        <f t="shared" si="54"/>
        <v>1</v>
      </c>
      <c r="I79" s="129">
        <v>48</v>
      </c>
      <c r="J79" s="132">
        <v>48</v>
      </c>
      <c r="K79" s="101">
        <f t="shared" si="73"/>
        <v>1</v>
      </c>
      <c r="L79" s="132">
        <v>1923</v>
      </c>
      <c r="M79" s="132">
        <v>97</v>
      </c>
      <c r="N79" s="103">
        <f t="shared" si="49"/>
        <v>2</v>
      </c>
      <c r="O79" s="132">
        <v>465</v>
      </c>
      <c r="P79" s="103">
        <f t="shared" si="50"/>
        <v>1</v>
      </c>
      <c r="Q79" s="130">
        <v>1636</v>
      </c>
      <c r="R79" s="136">
        <v>2024</v>
      </c>
      <c r="S79" s="132">
        <v>2024</v>
      </c>
      <c r="T79" s="132">
        <v>2024</v>
      </c>
      <c r="U79" s="132">
        <v>2024</v>
      </c>
      <c r="V79" s="128">
        <f t="shared" si="55"/>
        <v>123.71638141809291</v>
      </c>
      <c r="W79" s="103">
        <f t="shared" si="56"/>
        <v>2</v>
      </c>
      <c r="X79" s="104">
        <f t="shared" si="57"/>
        <v>8</v>
      </c>
      <c r="Y79" s="132">
        <v>92</v>
      </c>
      <c r="Z79" s="105">
        <f t="shared" si="58"/>
        <v>1</v>
      </c>
      <c r="AA79" s="132">
        <v>88</v>
      </c>
      <c r="AB79" s="106">
        <f t="shared" si="59"/>
        <v>1</v>
      </c>
      <c r="AC79" s="132">
        <v>149326</v>
      </c>
      <c r="AD79" s="105">
        <f t="shared" si="60"/>
        <v>1</v>
      </c>
      <c r="AE79" s="132">
        <v>50902</v>
      </c>
      <c r="AF79" s="107">
        <f t="shared" si="61"/>
        <v>1</v>
      </c>
      <c r="AG79" s="132">
        <v>98</v>
      </c>
      <c r="AH79" s="106">
        <f t="shared" si="62"/>
        <v>1</v>
      </c>
      <c r="AI79" s="108">
        <f t="shared" si="63"/>
        <v>5</v>
      </c>
      <c r="AJ79" s="132">
        <v>37102</v>
      </c>
      <c r="AK79" s="109">
        <f t="shared" si="51"/>
        <v>19.293811752470098</v>
      </c>
      <c r="AL79" s="110">
        <f t="shared" si="64"/>
        <v>1</v>
      </c>
      <c r="AM79" s="132">
        <v>30133</v>
      </c>
      <c r="AN79" s="98">
        <f t="shared" si="65"/>
        <v>17.652606912712361</v>
      </c>
      <c r="AO79" s="111">
        <f t="shared" si="66"/>
        <v>1</v>
      </c>
      <c r="AP79" s="132">
        <v>6584</v>
      </c>
      <c r="AQ79" s="98">
        <f t="shared" si="67"/>
        <v>90.191780821917803</v>
      </c>
      <c r="AR79" s="112">
        <f t="shared" si="68"/>
        <v>1</v>
      </c>
      <c r="AS79" s="113">
        <f t="shared" si="69"/>
        <v>3</v>
      </c>
      <c r="AT79" s="102">
        <v>1</v>
      </c>
      <c r="AU79" s="98">
        <v>0</v>
      </c>
      <c r="AV79" s="98">
        <v>1</v>
      </c>
      <c r="AW79" s="113">
        <f t="shared" si="70"/>
        <v>2</v>
      </c>
      <c r="AX79" s="114">
        <f t="shared" si="71"/>
        <v>18</v>
      </c>
      <c r="AY79" s="115">
        <f t="shared" si="72"/>
        <v>0.8571428571428571</v>
      </c>
      <c r="AZ79" s="89" t="s">
        <v>39</v>
      </c>
      <c r="BA79" s="95" t="s">
        <v>152</v>
      </c>
    </row>
    <row r="80" spans="1:58" s="17" customFormat="1" hidden="1" x14ac:dyDescent="0.2">
      <c r="A80" s="36">
        <f t="shared" si="52"/>
        <v>76</v>
      </c>
      <c r="B80" s="82" t="s">
        <v>42</v>
      </c>
      <c r="C80" s="129">
        <v>60</v>
      </c>
      <c r="D80" s="132">
        <v>64</v>
      </c>
      <c r="E80" s="99">
        <f t="shared" si="53"/>
        <v>1</v>
      </c>
      <c r="F80" s="129">
        <v>1320</v>
      </c>
      <c r="G80" s="132">
        <v>1344</v>
      </c>
      <c r="H80" s="100">
        <f t="shared" si="54"/>
        <v>1</v>
      </c>
      <c r="I80" s="129">
        <v>45</v>
      </c>
      <c r="J80" s="132">
        <v>45</v>
      </c>
      <c r="K80" s="101">
        <f t="shared" si="73"/>
        <v>1</v>
      </c>
      <c r="L80" s="132">
        <v>1869</v>
      </c>
      <c r="M80" s="132">
        <v>93</v>
      </c>
      <c r="N80" s="103">
        <f t="shared" si="49"/>
        <v>1</v>
      </c>
      <c r="O80" s="132">
        <v>1447</v>
      </c>
      <c r="P80" s="135">
        <f t="shared" si="50"/>
        <v>1</v>
      </c>
      <c r="Q80" s="130">
        <v>1460</v>
      </c>
      <c r="R80" s="136">
        <v>1809</v>
      </c>
      <c r="S80" s="132">
        <v>1809</v>
      </c>
      <c r="T80" s="132">
        <v>1809</v>
      </c>
      <c r="U80" s="132">
        <v>1809</v>
      </c>
      <c r="V80" s="128">
        <f t="shared" si="55"/>
        <v>123.9041095890411</v>
      </c>
      <c r="W80" s="103">
        <f t="shared" si="56"/>
        <v>2</v>
      </c>
      <c r="X80" s="104">
        <f t="shared" si="57"/>
        <v>7</v>
      </c>
      <c r="Y80" s="132">
        <v>99</v>
      </c>
      <c r="Z80" s="105">
        <f t="shared" si="58"/>
        <v>2</v>
      </c>
      <c r="AA80" s="132">
        <v>97</v>
      </c>
      <c r="AB80" s="106">
        <f t="shared" si="59"/>
        <v>2</v>
      </c>
      <c r="AC80" s="132">
        <v>95858</v>
      </c>
      <c r="AD80" s="105">
        <f t="shared" si="60"/>
        <v>1</v>
      </c>
      <c r="AE80" s="132">
        <v>28383</v>
      </c>
      <c r="AF80" s="107">
        <f t="shared" si="61"/>
        <v>1</v>
      </c>
      <c r="AG80" s="132">
        <v>95</v>
      </c>
      <c r="AH80" s="106">
        <f t="shared" si="62"/>
        <v>1</v>
      </c>
      <c r="AI80" s="108">
        <f t="shared" si="63"/>
        <v>7</v>
      </c>
      <c r="AJ80" s="132">
        <v>12174</v>
      </c>
      <c r="AK80" s="109">
        <f t="shared" si="51"/>
        <v>6.5136436597110752</v>
      </c>
      <c r="AL80" s="110">
        <f t="shared" si="64"/>
        <v>0</v>
      </c>
      <c r="AM80" s="132">
        <v>13849</v>
      </c>
      <c r="AN80" s="98">
        <f t="shared" si="65"/>
        <v>10.304315476190476</v>
      </c>
      <c r="AO80" s="111">
        <f t="shared" si="66"/>
        <v>1</v>
      </c>
      <c r="AP80" s="132">
        <v>3176</v>
      </c>
      <c r="AQ80" s="98">
        <f t="shared" si="67"/>
        <v>49.625</v>
      </c>
      <c r="AR80" s="112">
        <f t="shared" si="68"/>
        <v>1</v>
      </c>
      <c r="AS80" s="113">
        <f t="shared" si="69"/>
        <v>2</v>
      </c>
      <c r="AT80" s="102">
        <v>1</v>
      </c>
      <c r="AU80" s="98">
        <v>0</v>
      </c>
      <c r="AV80" s="98">
        <v>1</v>
      </c>
      <c r="AW80" s="113">
        <f t="shared" si="70"/>
        <v>2</v>
      </c>
      <c r="AX80" s="114">
        <f t="shared" si="71"/>
        <v>18</v>
      </c>
      <c r="AY80" s="115">
        <f t="shared" si="72"/>
        <v>0.8571428571428571</v>
      </c>
      <c r="AZ80" s="89" t="s">
        <v>42</v>
      </c>
      <c r="BA80" s="96" t="s">
        <v>155</v>
      </c>
      <c r="BB80" s="18"/>
      <c r="BC80" s="18"/>
      <c r="BD80" s="18"/>
    </row>
    <row r="81" spans="1:58" s="17" customFormat="1" hidden="1" x14ac:dyDescent="0.2">
      <c r="A81" s="36">
        <f t="shared" si="52"/>
        <v>77</v>
      </c>
      <c r="B81" s="82" t="s">
        <v>45</v>
      </c>
      <c r="C81" s="129">
        <v>32</v>
      </c>
      <c r="D81" s="132">
        <v>37</v>
      </c>
      <c r="E81" s="99">
        <f t="shared" si="53"/>
        <v>1</v>
      </c>
      <c r="F81" s="129">
        <v>625</v>
      </c>
      <c r="G81" s="132">
        <v>626</v>
      </c>
      <c r="H81" s="100">
        <f t="shared" si="54"/>
        <v>1</v>
      </c>
      <c r="I81" s="129">
        <v>26</v>
      </c>
      <c r="J81" s="132">
        <v>26</v>
      </c>
      <c r="K81" s="101">
        <f t="shared" si="73"/>
        <v>1</v>
      </c>
      <c r="L81" s="132">
        <v>886</v>
      </c>
      <c r="M81" s="132">
        <v>100</v>
      </c>
      <c r="N81" s="103">
        <f t="shared" si="49"/>
        <v>2</v>
      </c>
      <c r="O81" s="132">
        <v>330</v>
      </c>
      <c r="P81" s="103">
        <f t="shared" si="50"/>
        <v>1</v>
      </c>
      <c r="Q81" s="130">
        <v>817</v>
      </c>
      <c r="R81" s="136">
        <v>960</v>
      </c>
      <c r="S81" s="132">
        <v>960</v>
      </c>
      <c r="T81" s="132">
        <v>960</v>
      </c>
      <c r="U81" s="132">
        <v>960</v>
      </c>
      <c r="V81" s="128">
        <f t="shared" si="55"/>
        <v>117.5030599755202</v>
      </c>
      <c r="W81" s="103">
        <f t="shared" si="56"/>
        <v>2</v>
      </c>
      <c r="X81" s="104">
        <f t="shared" si="57"/>
        <v>8</v>
      </c>
      <c r="Y81" s="132">
        <v>98</v>
      </c>
      <c r="Z81" s="105">
        <f t="shared" si="58"/>
        <v>2</v>
      </c>
      <c r="AA81" s="132">
        <v>96</v>
      </c>
      <c r="AB81" s="106">
        <f t="shared" si="59"/>
        <v>2</v>
      </c>
      <c r="AC81" s="132">
        <v>55532</v>
      </c>
      <c r="AD81" s="105">
        <f t="shared" si="60"/>
        <v>1</v>
      </c>
      <c r="AE81" s="132">
        <v>9888</v>
      </c>
      <c r="AF81" s="107">
        <f t="shared" si="61"/>
        <v>1</v>
      </c>
      <c r="AG81" s="132">
        <v>99</v>
      </c>
      <c r="AH81" s="106">
        <f t="shared" si="62"/>
        <v>1</v>
      </c>
      <c r="AI81" s="108">
        <f t="shared" si="63"/>
        <v>7</v>
      </c>
      <c r="AJ81" s="132">
        <v>977</v>
      </c>
      <c r="AK81" s="109">
        <f t="shared" si="51"/>
        <v>1.1027088036117381</v>
      </c>
      <c r="AL81" s="110">
        <f t="shared" si="64"/>
        <v>0</v>
      </c>
      <c r="AM81" s="132">
        <v>3049</v>
      </c>
      <c r="AN81" s="98">
        <f t="shared" si="65"/>
        <v>4.8706070287539935</v>
      </c>
      <c r="AO81" s="111">
        <f t="shared" si="66"/>
        <v>0</v>
      </c>
      <c r="AP81" s="132">
        <v>1901</v>
      </c>
      <c r="AQ81" s="98">
        <f t="shared" si="67"/>
        <v>51.378378378378379</v>
      </c>
      <c r="AR81" s="112">
        <f t="shared" si="68"/>
        <v>1</v>
      </c>
      <c r="AS81" s="113">
        <f t="shared" si="69"/>
        <v>1</v>
      </c>
      <c r="AT81" s="102">
        <v>1</v>
      </c>
      <c r="AU81" s="98">
        <v>0</v>
      </c>
      <c r="AV81" s="98">
        <v>1</v>
      </c>
      <c r="AW81" s="113">
        <f t="shared" si="70"/>
        <v>2</v>
      </c>
      <c r="AX81" s="114">
        <f t="shared" si="71"/>
        <v>18</v>
      </c>
      <c r="AY81" s="115">
        <f t="shared" si="72"/>
        <v>0.8571428571428571</v>
      </c>
      <c r="AZ81" s="89" t="s">
        <v>45</v>
      </c>
      <c r="BA81" s="95" t="s">
        <v>158</v>
      </c>
    </row>
    <row r="82" spans="1:58" s="17" customFormat="1" hidden="1" x14ac:dyDescent="0.2">
      <c r="A82" s="36">
        <f t="shared" si="52"/>
        <v>78</v>
      </c>
      <c r="B82" s="82" t="s">
        <v>49</v>
      </c>
      <c r="C82" s="129">
        <v>54</v>
      </c>
      <c r="D82" s="132">
        <v>65</v>
      </c>
      <c r="E82" s="99">
        <f t="shared" si="53"/>
        <v>1</v>
      </c>
      <c r="F82" s="129">
        <v>1339</v>
      </c>
      <c r="G82" s="132">
        <v>1344</v>
      </c>
      <c r="H82" s="100">
        <f t="shared" si="54"/>
        <v>1</v>
      </c>
      <c r="I82" s="129">
        <v>43</v>
      </c>
      <c r="J82" s="132">
        <v>43</v>
      </c>
      <c r="K82" s="101">
        <f t="shared" si="73"/>
        <v>1</v>
      </c>
      <c r="L82" s="132">
        <v>1938</v>
      </c>
      <c r="M82" s="132">
        <v>99</v>
      </c>
      <c r="N82" s="103">
        <f t="shared" si="49"/>
        <v>2</v>
      </c>
      <c r="O82" s="132">
        <v>327</v>
      </c>
      <c r="P82" s="103">
        <f t="shared" si="50"/>
        <v>1</v>
      </c>
      <c r="Q82" s="130">
        <v>1459.5</v>
      </c>
      <c r="R82" s="136">
        <v>1685</v>
      </c>
      <c r="S82" s="132">
        <v>1685</v>
      </c>
      <c r="T82" s="132">
        <v>1685</v>
      </c>
      <c r="U82" s="132">
        <v>1685</v>
      </c>
      <c r="V82" s="128">
        <f t="shared" si="55"/>
        <v>115.45049674546077</v>
      </c>
      <c r="W82" s="103">
        <f t="shared" si="56"/>
        <v>2</v>
      </c>
      <c r="X82" s="104">
        <f t="shared" si="57"/>
        <v>8</v>
      </c>
      <c r="Y82" s="132">
        <v>99</v>
      </c>
      <c r="Z82" s="105">
        <f t="shared" si="58"/>
        <v>2</v>
      </c>
      <c r="AA82" s="132">
        <v>99</v>
      </c>
      <c r="AB82" s="106">
        <f t="shared" si="59"/>
        <v>2</v>
      </c>
      <c r="AC82" s="132">
        <v>90898</v>
      </c>
      <c r="AD82" s="105">
        <f t="shared" si="60"/>
        <v>1</v>
      </c>
      <c r="AE82" s="132">
        <v>32038</v>
      </c>
      <c r="AF82" s="107">
        <f t="shared" si="61"/>
        <v>1</v>
      </c>
      <c r="AG82" s="132">
        <v>99</v>
      </c>
      <c r="AH82" s="106">
        <f t="shared" si="62"/>
        <v>1</v>
      </c>
      <c r="AI82" s="108">
        <f t="shared" si="63"/>
        <v>7</v>
      </c>
      <c r="AJ82" s="132">
        <v>29257</v>
      </c>
      <c r="AK82" s="109">
        <f t="shared" si="51"/>
        <v>15.096491228070175</v>
      </c>
      <c r="AL82" s="110">
        <f t="shared" si="64"/>
        <v>1</v>
      </c>
      <c r="AM82" s="132">
        <v>19663</v>
      </c>
      <c r="AN82" s="98">
        <f t="shared" si="65"/>
        <v>14.630208333333334</v>
      </c>
      <c r="AO82" s="111">
        <f t="shared" si="66"/>
        <v>1</v>
      </c>
      <c r="AP82" s="132">
        <v>5303</v>
      </c>
      <c r="AQ82" s="98">
        <f t="shared" si="67"/>
        <v>81.58461538461539</v>
      </c>
      <c r="AR82" s="112">
        <f t="shared" si="68"/>
        <v>1</v>
      </c>
      <c r="AS82" s="113">
        <f t="shared" si="69"/>
        <v>3</v>
      </c>
      <c r="AT82" s="102">
        <v>0</v>
      </c>
      <c r="AU82" s="98">
        <v>0</v>
      </c>
      <c r="AV82" s="98">
        <v>0</v>
      </c>
      <c r="AW82" s="113">
        <f t="shared" si="70"/>
        <v>0</v>
      </c>
      <c r="AX82" s="114">
        <f t="shared" si="71"/>
        <v>18</v>
      </c>
      <c r="AY82" s="115">
        <f t="shared" si="72"/>
        <v>0.8571428571428571</v>
      </c>
      <c r="AZ82" s="89" t="s">
        <v>49</v>
      </c>
      <c r="BA82" s="95" t="s">
        <v>162</v>
      </c>
      <c r="BE82" s="18"/>
      <c r="BF82" s="18"/>
    </row>
    <row r="83" spans="1:58" s="17" customFormat="1" hidden="1" x14ac:dyDescent="0.2">
      <c r="A83" s="36">
        <f t="shared" si="52"/>
        <v>79</v>
      </c>
      <c r="B83" s="82" t="s">
        <v>50</v>
      </c>
      <c r="C83" s="129">
        <v>63</v>
      </c>
      <c r="D83" s="132">
        <v>73</v>
      </c>
      <c r="E83" s="99">
        <f t="shared" si="53"/>
        <v>1</v>
      </c>
      <c r="F83" s="129">
        <v>1385</v>
      </c>
      <c r="G83" s="132">
        <v>1393</v>
      </c>
      <c r="H83" s="100">
        <f t="shared" si="54"/>
        <v>1</v>
      </c>
      <c r="I83" s="129">
        <v>50</v>
      </c>
      <c r="J83" s="132">
        <v>50</v>
      </c>
      <c r="K83" s="101">
        <f t="shared" si="73"/>
        <v>1</v>
      </c>
      <c r="L83" s="132">
        <v>1850</v>
      </c>
      <c r="M83" s="132">
        <v>96</v>
      </c>
      <c r="N83" s="103">
        <f t="shared" si="49"/>
        <v>2</v>
      </c>
      <c r="O83" s="132">
        <v>731</v>
      </c>
      <c r="P83" s="103">
        <f t="shared" si="50"/>
        <v>1</v>
      </c>
      <c r="Q83" s="130">
        <v>1773.5</v>
      </c>
      <c r="R83" s="136">
        <v>1759</v>
      </c>
      <c r="S83" s="131">
        <v>588</v>
      </c>
      <c r="T83" s="132">
        <v>588</v>
      </c>
      <c r="U83" s="132">
        <v>588</v>
      </c>
      <c r="V83" s="128">
        <f t="shared" si="55"/>
        <v>99.182407668452214</v>
      </c>
      <c r="W83" s="103">
        <f t="shared" si="56"/>
        <v>2</v>
      </c>
      <c r="X83" s="104">
        <f t="shared" si="57"/>
        <v>8</v>
      </c>
      <c r="Y83" s="132">
        <v>98</v>
      </c>
      <c r="Z83" s="105">
        <f t="shared" si="58"/>
        <v>2</v>
      </c>
      <c r="AA83" s="132">
        <v>95</v>
      </c>
      <c r="AB83" s="106">
        <f t="shared" si="59"/>
        <v>2</v>
      </c>
      <c r="AC83" s="132">
        <v>108126</v>
      </c>
      <c r="AD83" s="105">
        <f t="shared" si="60"/>
        <v>1</v>
      </c>
      <c r="AE83" s="132">
        <v>30605</v>
      </c>
      <c r="AF83" s="107">
        <f t="shared" si="61"/>
        <v>1</v>
      </c>
      <c r="AG83" s="132">
        <v>98</v>
      </c>
      <c r="AH83" s="106">
        <f t="shared" si="62"/>
        <v>1</v>
      </c>
      <c r="AI83" s="108">
        <f t="shared" si="63"/>
        <v>7</v>
      </c>
      <c r="AJ83" s="132">
        <v>11224</v>
      </c>
      <c r="AK83" s="109">
        <f t="shared" si="51"/>
        <v>6.0670270270270272</v>
      </c>
      <c r="AL83" s="110">
        <f t="shared" si="64"/>
        <v>0</v>
      </c>
      <c r="AM83" s="132">
        <v>7535</v>
      </c>
      <c r="AN83" s="98">
        <f t="shared" si="65"/>
        <v>5.4091888011486002</v>
      </c>
      <c r="AO83" s="111">
        <f t="shared" si="66"/>
        <v>0</v>
      </c>
      <c r="AP83" s="132">
        <v>3527</v>
      </c>
      <c r="AQ83" s="98">
        <f t="shared" si="67"/>
        <v>48.315068493150683</v>
      </c>
      <c r="AR83" s="112">
        <f t="shared" si="68"/>
        <v>1</v>
      </c>
      <c r="AS83" s="113">
        <f t="shared" si="69"/>
        <v>1</v>
      </c>
      <c r="AT83" s="102">
        <v>1</v>
      </c>
      <c r="AU83" s="98">
        <v>0</v>
      </c>
      <c r="AV83" s="98">
        <v>1</v>
      </c>
      <c r="AW83" s="113">
        <f t="shared" si="70"/>
        <v>2</v>
      </c>
      <c r="AX83" s="114">
        <f t="shared" si="71"/>
        <v>18</v>
      </c>
      <c r="AY83" s="115">
        <f t="shared" si="72"/>
        <v>0.8571428571428571</v>
      </c>
      <c r="AZ83" s="89" t="s">
        <v>50</v>
      </c>
      <c r="BA83" s="95" t="s">
        <v>163</v>
      </c>
    </row>
    <row r="84" spans="1:58" s="17" customFormat="1" hidden="1" x14ac:dyDescent="0.2">
      <c r="A84" s="36">
        <f t="shared" si="52"/>
        <v>80</v>
      </c>
      <c r="B84" s="82" t="s">
        <v>54</v>
      </c>
      <c r="C84" s="129">
        <v>58</v>
      </c>
      <c r="D84" s="132">
        <v>71</v>
      </c>
      <c r="E84" s="99">
        <f t="shared" si="53"/>
        <v>1</v>
      </c>
      <c r="F84" s="129">
        <v>2006</v>
      </c>
      <c r="G84" s="132">
        <v>2057</v>
      </c>
      <c r="H84" s="100">
        <f t="shared" si="54"/>
        <v>1</v>
      </c>
      <c r="I84" s="129">
        <v>60</v>
      </c>
      <c r="J84" s="132">
        <v>60</v>
      </c>
      <c r="K84" s="101">
        <f t="shared" si="73"/>
        <v>1</v>
      </c>
      <c r="L84" s="132">
        <v>3015</v>
      </c>
      <c r="M84" s="132">
        <v>97</v>
      </c>
      <c r="N84" s="103">
        <f t="shared" si="49"/>
        <v>2</v>
      </c>
      <c r="O84" s="132">
        <v>429</v>
      </c>
      <c r="P84" s="103">
        <f t="shared" si="50"/>
        <v>1</v>
      </c>
      <c r="Q84" s="130">
        <v>1904</v>
      </c>
      <c r="R84" s="136">
        <v>2217</v>
      </c>
      <c r="S84" s="132">
        <v>2217</v>
      </c>
      <c r="T84" s="132">
        <v>2217</v>
      </c>
      <c r="U84" s="132">
        <v>2217</v>
      </c>
      <c r="V84" s="128">
        <f t="shared" si="55"/>
        <v>116.43907563025211</v>
      </c>
      <c r="W84" s="103">
        <f t="shared" si="56"/>
        <v>2</v>
      </c>
      <c r="X84" s="104">
        <f t="shared" si="57"/>
        <v>8</v>
      </c>
      <c r="Y84" s="132">
        <v>96</v>
      </c>
      <c r="Z84" s="105">
        <f t="shared" si="58"/>
        <v>2</v>
      </c>
      <c r="AA84" s="132">
        <v>95</v>
      </c>
      <c r="AB84" s="106">
        <f t="shared" si="59"/>
        <v>2</v>
      </c>
      <c r="AC84" s="132">
        <v>156501</v>
      </c>
      <c r="AD84" s="105">
        <f t="shared" si="60"/>
        <v>1</v>
      </c>
      <c r="AE84" s="132">
        <v>42159</v>
      </c>
      <c r="AF84" s="107">
        <f t="shared" si="61"/>
        <v>1</v>
      </c>
      <c r="AG84" s="132">
        <v>96</v>
      </c>
      <c r="AH84" s="106">
        <f t="shared" si="62"/>
        <v>1</v>
      </c>
      <c r="AI84" s="108">
        <f t="shared" si="63"/>
        <v>7</v>
      </c>
      <c r="AJ84" s="132">
        <v>9170</v>
      </c>
      <c r="AK84" s="109">
        <f t="shared" si="51"/>
        <v>3.0414593698175789</v>
      </c>
      <c r="AL84" s="110">
        <f t="shared" si="64"/>
        <v>0</v>
      </c>
      <c r="AM84" s="132">
        <v>9910</v>
      </c>
      <c r="AN84" s="98">
        <f t="shared" si="65"/>
        <v>4.8176956733106469</v>
      </c>
      <c r="AO84" s="111">
        <f t="shared" si="66"/>
        <v>0</v>
      </c>
      <c r="AP84" s="132">
        <v>4900</v>
      </c>
      <c r="AQ84" s="98">
        <f t="shared" si="67"/>
        <v>69.014084507042256</v>
      </c>
      <c r="AR84" s="112">
        <f t="shared" si="68"/>
        <v>1</v>
      </c>
      <c r="AS84" s="113">
        <f t="shared" si="69"/>
        <v>1</v>
      </c>
      <c r="AT84" s="102">
        <v>1</v>
      </c>
      <c r="AU84" s="98">
        <v>0</v>
      </c>
      <c r="AV84" s="98">
        <v>1</v>
      </c>
      <c r="AW84" s="113">
        <f t="shared" si="70"/>
        <v>2</v>
      </c>
      <c r="AX84" s="114">
        <f t="shared" si="71"/>
        <v>18</v>
      </c>
      <c r="AY84" s="115">
        <f t="shared" si="72"/>
        <v>0.8571428571428571</v>
      </c>
      <c r="AZ84" s="89" t="s">
        <v>54</v>
      </c>
      <c r="BA84" s="95" t="s">
        <v>167</v>
      </c>
    </row>
    <row r="85" spans="1:58" s="18" customFormat="1" ht="16.5" hidden="1" customHeight="1" x14ac:dyDescent="0.2">
      <c r="A85" s="36">
        <f t="shared" si="52"/>
        <v>81</v>
      </c>
      <c r="B85" s="82" t="s">
        <v>59</v>
      </c>
      <c r="C85" s="129">
        <v>34</v>
      </c>
      <c r="D85" s="132">
        <v>40</v>
      </c>
      <c r="E85" s="99">
        <f t="shared" si="53"/>
        <v>1</v>
      </c>
      <c r="F85" s="129">
        <v>843</v>
      </c>
      <c r="G85" s="132">
        <v>861</v>
      </c>
      <c r="H85" s="100">
        <f t="shared" si="54"/>
        <v>1</v>
      </c>
      <c r="I85" s="129">
        <v>32</v>
      </c>
      <c r="J85" s="132">
        <v>32</v>
      </c>
      <c r="K85" s="101">
        <f t="shared" si="73"/>
        <v>1</v>
      </c>
      <c r="L85" s="132">
        <v>1016</v>
      </c>
      <c r="M85" s="132">
        <v>93</v>
      </c>
      <c r="N85" s="103">
        <f t="shared" si="49"/>
        <v>1</v>
      </c>
      <c r="O85" s="132">
        <v>383</v>
      </c>
      <c r="P85" s="103">
        <f t="shared" si="50"/>
        <v>1</v>
      </c>
      <c r="Q85" s="130">
        <v>1024</v>
      </c>
      <c r="R85" s="136">
        <v>1221</v>
      </c>
      <c r="S85" s="132">
        <v>1216</v>
      </c>
      <c r="T85" s="132">
        <v>1216</v>
      </c>
      <c r="U85" s="132">
        <v>1216</v>
      </c>
      <c r="V85" s="128">
        <f t="shared" si="55"/>
        <v>119.23828125</v>
      </c>
      <c r="W85" s="103">
        <f t="shared" si="56"/>
        <v>2</v>
      </c>
      <c r="X85" s="104">
        <f t="shared" si="57"/>
        <v>7</v>
      </c>
      <c r="Y85" s="132">
        <v>100</v>
      </c>
      <c r="Z85" s="105">
        <f t="shared" si="58"/>
        <v>2</v>
      </c>
      <c r="AA85" s="132">
        <v>100</v>
      </c>
      <c r="AB85" s="106">
        <f t="shared" si="59"/>
        <v>2</v>
      </c>
      <c r="AC85" s="132">
        <v>67328</v>
      </c>
      <c r="AD85" s="105">
        <f t="shared" si="60"/>
        <v>1</v>
      </c>
      <c r="AE85" s="132">
        <v>26688</v>
      </c>
      <c r="AF85" s="107">
        <f t="shared" si="61"/>
        <v>1</v>
      </c>
      <c r="AG85" s="132">
        <v>98</v>
      </c>
      <c r="AH85" s="106">
        <f t="shared" si="62"/>
        <v>1</v>
      </c>
      <c r="AI85" s="108">
        <f t="shared" si="63"/>
        <v>7</v>
      </c>
      <c r="AJ85" s="132">
        <v>6183</v>
      </c>
      <c r="AK85" s="109">
        <f t="shared" si="51"/>
        <v>6.0856299212598426</v>
      </c>
      <c r="AL85" s="110">
        <f t="shared" si="64"/>
        <v>0</v>
      </c>
      <c r="AM85" s="132">
        <v>15028</v>
      </c>
      <c r="AN85" s="98">
        <f t="shared" si="65"/>
        <v>17.454123112659698</v>
      </c>
      <c r="AO85" s="111">
        <f t="shared" si="66"/>
        <v>1</v>
      </c>
      <c r="AP85" s="132">
        <v>3401</v>
      </c>
      <c r="AQ85" s="98">
        <f t="shared" si="67"/>
        <v>85.025000000000006</v>
      </c>
      <c r="AR85" s="112">
        <f t="shared" si="68"/>
        <v>1</v>
      </c>
      <c r="AS85" s="113">
        <f t="shared" si="69"/>
        <v>2</v>
      </c>
      <c r="AT85" s="102">
        <v>1</v>
      </c>
      <c r="AU85" s="98">
        <v>0</v>
      </c>
      <c r="AV85" s="98">
        <v>1</v>
      </c>
      <c r="AW85" s="113">
        <f t="shared" si="70"/>
        <v>2</v>
      </c>
      <c r="AX85" s="114">
        <f t="shared" si="71"/>
        <v>18</v>
      </c>
      <c r="AY85" s="115">
        <f t="shared" si="72"/>
        <v>0.8571428571428571</v>
      </c>
      <c r="AZ85" s="89" t="s">
        <v>59</v>
      </c>
      <c r="BA85" s="95" t="s">
        <v>172</v>
      </c>
      <c r="BB85" s="17"/>
      <c r="BC85" s="17"/>
      <c r="BD85" s="17"/>
      <c r="BE85" s="17"/>
      <c r="BF85" s="17"/>
    </row>
    <row r="86" spans="1:58" s="18" customFormat="1" ht="16.5" hidden="1" customHeight="1" x14ac:dyDescent="0.2">
      <c r="A86" s="36">
        <f t="shared" si="52"/>
        <v>82</v>
      </c>
      <c r="B86" s="82" t="s">
        <v>69</v>
      </c>
      <c r="C86" s="129">
        <v>32</v>
      </c>
      <c r="D86" s="132">
        <v>38</v>
      </c>
      <c r="E86" s="99">
        <f t="shared" si="53"/>
        <v>1</v>
      </c>
      <c r="F86" s="129">
        <v>777</v>
      </c>
      <c r="G86" s="132">
        <v>795</v>
      </c>
      <c r="H86" s="100">
        <f t="shared" si="54"/>
        <v>1</v>
      </c>
      <c r="I86" s="129">
        <v>27</v>
      </c>
      <c r="J86" s="132">
        <v>27</v>
      </c>
      <c r="K86" s="101">
        <f t="shared" si="73"/>
        <v>1</v>
      </c>
      <c r="L86" s="132">
        <v>1115</v>
      </c>
      <c r="M86" s="132">
        <v>99</v>
      </c>
      <c r="N86" s="103">
        <f t="shared" si="49"/>
        <v>2</v>
      </c>
      <c r="O86" s="132">
        <v>747</v>
      </c>
      <c r="P86" s="103">
        <f t="shared" si="50"/>
        <v>1</v>
      </c>
      <c r="Q86" s="130">
        <v>832</v>
      </c>
      <c r="R86" s="136">
        <v>985</v>
      </c>
      <c r="S86" s="132">
        <v>985</v>
      </c>
      <c r="T86" s="132">
        <v>985</v>
      </c>
      <c r="U86" s="132">
        <v>985</v>
      </c>
      <c r="V86" s="128">
        <f t="shared" si="55"/>
        <v>118.38942307692308</v>
      </c>
      <c r="W86" s="103">
        <f t="shared" si="56"/>
        <v>2</v>
      </c>
      <c r="X86" s="104">
        <f t="shared" si="57"/>
        <v>8</v>
      </c>
      <c r="Y86" s="132">
        <v>99</v>
      </c>
      <c r="Z86" s="105">
        <f t="shared" si="58"/>
        <v>2</v>
      </c>
      <c r="AA86" s="132">
        <v>99</v>
      </c>
      <c r="AB86" s="106">
        <f t="shared" si="59"/>
        <v>2</v>
      </c>
      <c r="AC86" s="132">
        <v>61072</v>
      </c>
      <c r="AD86" s="105">
        <f t="shared" si="60"/>
        <v>1</v>
      </c>
      <c r="AE86" s="132">
        <v>13443</v>
      </c>
      <c r="AF86" s="107">
        <f t="shared" si="61"/>
        <v>1</v>
      </c>
      <c r="AG86" s="132">
        <v>100</v>
      </c>
      <c r="AH86" s="106">
        <f t="shared" si="62"/>
        <v>1</v>
      </c>
      <c r="AI86" s="108">
        <f t="shared" si="63"/>
        <v>7</v>
      </c>
      <c r="AJ86" s="132">
        <v>5923</v>
      </c>
      <c r="AK86" s="109">
        <f t="shared" si="51"/>
        <v>5.3121076233183855</v>
      </c>
      <c r="AL86" s="110">
        <f t="shared" si="64"/>
        <v>0</v>
      </c>
      <c r="AM86" s="132">
        <v>474</v>
      </c>
      <c r="AN86" s="98">
        <f t="shared" si="65"/>
        <v>0.5962264150943396</v>
      </c>
      <c r="AO86" s="111">
        <f t="shared" si="66"/>
        <v>0</v>
      </c>
      <c r="AP86" s="132">
        <v>2606</v>
      </c>
      <c r="AQ86" s="98">
        <f t="shared" si="67"/>
        <v>68.578947368421055</v>
      </c>
      <c r="AR86" s="112">
        <f t="shared" si="68"/>
        <v>1</v>
      </c>
      <c r="AS86" s="113">
        <f t="shared" si="69"/>
        <v>1</v>
      </c>
      <c r="AT86" s="102">
        <v>1</v>
      </c>
      <c r="AU86" s="98">
        <v>0</v>
      </c>
      <c r="AV86" s="98">
        <v>1</v>
      </c>
      <c r="AW86" s="113">
        <f t="shared" si="70"/>
        <v>2</v>
      </c>
      <c r="AX86" s="114">
        <f t="shared" si="71"/>
        <v>18</v>
      </c>
      <c r="AY86" s="115">
        <f t="shared" si="72"/>
        <v>0.8571428571428571</v>
      </c>
      <c r="AZ86" s="89" t="s">
        <v>69</v>
      </c>
      <c r="BA86" s="95" t="s">
        <v>182</v>
      </c>
      <c r="BB86" s="17"/>
      <c r="BC86" s="17"/>
      <c r="BD86" s="17"/>
    </row>
    <row r="87" spans="1:58" s="18" customFormat="1" hidden="1" x14ac:dyDescent="0.2">
      <c r="A87" s="36">
        <f t="shared" si="52"/>
        <v>83</v>
      </c>
      <c r="B87" s="82" t="s">
        <v>73</v>
      </c>
      <c r="C87" s="129">
        <v>53</v>
      </c>
      <c r="D87" s="132">
        <v>60</v>
      </c>
      <c r="E87" s="99">
        <f t="shared" si="53"/>
        <v>1</v>
      </c>
      <c r="F87" s="129">
        <v>1251</v>
      </c>
      <c r="G87" s="132">
        <v>1252</v>
      </c>
      <c r="H87" s="100">
        <f t="shared" si="54"/>
        <v>1</v>
      </c>
      <c r="I87" s="129">
        <v>43</v>
      </c>
      <c r="J87" s="132">
        <v>43</v>
      </c>
      <c r="K87" s="101">
        <f t="shared" si="73"/>
        <v>1</v>
      </c>
      <c r="L87" s="132">
        <v>1455</v>
      </c>
      <c r="M87" s="132">
        <v>100</v>
      </c>
      <c r="N87" s="103">
        <f t="shared" si="49"/>
        <v>2</v>
      </c>
      <c r="O87" s="132">
        <v>302</v>
      </c>
      <c r="P87" s="103">
        <f t="shared" si="50"/>
        <v>1</v>
      </c>
      <c r="Q87" s="130">
        <v>1353</v>
      </c>
      <c r="R87" s="136">
        <v>1634</v>
      </c>
      <c r="S87" s="132">
        <v>1634</v>
      </c>
      <c r="T87" s="132">
        <v>1634</v>
      </c>
      <c r="U87" s="132">
        <v>1634</v>
      </c>
      <c r="V87" s="128">
        <f t="shared" si="55"/>
        <v>120.76866223207686</v>
      </c>
      <c r="W87" s="103">
        <f t="shared" si="56"/>
        <v>2</v>
      </c>
      <c r="X87" s="104">
        <f t="shared" si="57"/>
        <v>8</v>
      </c>
      <c r="Y87" s="132">
        <v>98</v>
      </c>
      <c r="Z87" s="105">
        <f t="shared" si="58"/>
        <v>2</v>
      </c>
      <c r="AA87" s="132">
        <v>100</v>
      </c>
      <c r="AB87" s="106">
        <f t="shared" si="59"/>
        <v>2</v>
      </c>
      <c r="AC87" s="132">
        <v>116322</v>
      </c>
      <c r="AD87" s="105">
        <f t="shared" si="60"/>
        <v>1</v>
      </c>
      <c r="AE87" s="132">
        <v>28235</v>
      </c>
      <c r="AF87" s="107">
        <f t="shared" si="61"/>
        <v>1</v>
      </c>
      <c r="AG87" s="132">
        <v>100</v>
      </c>
      <c r="AH87" s="106">
        <f t="shared" si="62"/>
        <v>1</v>
      </c>
      <c r="AI87" s="108">
        <f t="shared" si="63"/>
        <v>7</v>
      </c>
      <c r="AJ87" s="132">
        <v>19458</v>
      </c>
      <c r="AK87" s="109">
        <f t="shared" si="51"/>
        <v>13.37319587628866</v>
      </c>
      <c r="AL87" s="110">
        <f t="shared" si="64"/>
        <v>1</v>
      </c>
      <c r="AM87" s="132">
        <v>3925</v>
      </c>
      <c r="AN87" s="98">
        <f t="shared" si="65"/>
        <v>3.1349840255591053</v>
      </c>
      <c r="AO87" s="111">
        <f t="shared" si="66"/>
        <v>0</v>
      </c>
      <c r="AP87" s="132">
        <v>4602</v>
      </c>
      <c r="AQ87" s="98">
        <f t="shared" si="67"/>
        <v>76.7</v>
      </c>
      <c r="AR87" s="112">
        <f t="shared" si="68"/>
        <v>1</v>
      </c>
      <c r="AS87" s="113">
        <f t="shared" si="69"/>
        <v>2</v>
      </c>
      <c r="AT87" s="102">
        <v>0</v>
      </c>
      <c r="AU87" s="98">
        <v>0</v>
      </c>
      <c r="AV87" s="98">
        <v>1</v>
      </c>
      <c r="AW87" s="113">
        <f t="shared" si="70"/>
        <v>1</v>
      </c>
      <c r="AX87" s="114">
        <f t="shared" si="71"/>
        <v>18</v>
      </c>
      <c r="AY87" s="115">
        <f t="shared" si="72"/>
        <v>0.8571428571428571</v>
      </c>
      <c r="AZ87" s="89" t="s">
        <v>73</v>
      </c>
      <c r="BA87" s="95" t="s">
        <v>186</v>
      </c>
      <c r="BB87" s="17"/>
      <c r="BC87" s="17"/>
      <c r="BD87" s="17"/>
      <c r="BE87" s="17"/>
      <c r="BF87" s="17"/>
    </row>
    <row r="88" spans="1:58" s="17" customFormat="1" ht="16.5" hidden="1" customHeight="1" x14ac:dyDescent="0.2">
      <c r="A88" s="36">
        <f t="shared" si="52"/>
        <v>84</v>
      </c>
      <c r="B88" s="82" t="s">
        <v>76</v>
      </c>
      <c r="C88" s="129">
        <v>28</v>
      </c>
      <c r="D88" s="132">
        <v>33</v>
      </c>
      <c r="E88" s="99">
        <f t="shared" si="53"/>
        <v>1</v>
      </c>
      <c r="F88" s="129">
        <v>608</v>
      </c>
      <c r="G88" s="132">
        <v>623</v>
      </c>
      <c r="H88" s="100">
        <f t="shared" si="54"/>
        <v>1</v>
      </c>
      <c r="I88" s="129">
        <v>24</v>
      </c>
      <c r="J88" s="132">
        <v>24</v>
      </c>
      <c r="K88" s="101">
        <f t="shared" si="73"/>
        <v>1</v>
      </c>
      <c r="L88" s="132">
        <v>954</v>
      </c>
      <c r="M88" s="132">
        <v>96</v>
      </c>
      <c r="N88" s="103">
        <f t="shared" si="49"/>
        <v>2</v>
      </c>
      <c r="O88" s="132">
        <v>359</v>
      </c>
      <c r="P88" s="103">
        <f t="shared" si="50"/>
        <v>1</v>
      </c>
      <c r="Q88" s="130">
        <v>734</v>
      </c>
      <c r="R88" s="136">
        <v>871</v>
      </c>
      <c r="S88" s="132">
        <v>871</v>
      </c>
      <c r="T88" s="132">
        <v>871</v>
      </c>
      <c r="U88" s="132">
        <v>871</v>
      </c>
      <c r="V88" s="128">
        <f t="shared" si="55"/>
        <v>118.66485013623978</v>
      </c>
      <c r="W88" s="103">
        <f t="shared" si="56"/>
        <v>2</v>
      </c>
      <c r="X88" s="104">
        <f t="shared" si="57"/>
        <v>8</v>
      </c>
      <c r="Y88" s="132">
        <v>99</v>
      </c>
      <c r="Z88" s="105">
        <f t="shared" si="58"/>
        <v>2</v>
      </c>
      <c r="AA88" s="132">
        <v>97</v>
      </c>
      <c r="AB88" s="106">
        <f t="shared" si="59"/>
        <v>2</v>
      </c>
      <c r="AC88" s="132">
        <v>47863</v>
      </c>
      <c r="AD88" s="105">
        <f t="shared" si="60"/>
        <v>1</v>
      </c>
      <c r="AE88" s="132">
        <v>11155</v>
      </c>
      <c r="AF88" s="107">
        <f t="shared" si="61"/>
        <v>1</v>
      </c>
      <c r="AG88" s="132">
        <v>100</v>
      </c>
      <c r="AH88" s="106">
        <f t="shared" si="62"/>
        <v>1</v>
      </c>
      <c r="AI88" s="108">
        <f t="shared" si="63"/>
        <v>7</v>
      </c>
      <c r="AJ88" s="132">
        <v>5449</v>
      </c>
      <c r="AK88" s="109">
        <f t="shared" si="51"/>
        <v>5.7117400419287208</v>
      </c>
      <c r="AL88" s="110">
        <f t="shared" si="64"/>
        <v>0</v>
      </c>
      <c r="AM88" s="132">
        <v>3264</v>
      </c>
      <c r="AN88" s="98">
        <f t="shared" si="65"/>
        <v>5.2391653290529696</v>
      </c>
      <c r="AO88" s="111">
        <f t="shared" si="66"/>
        <v>0</v>
      </c>
      <c r="AP88" s="132">
        <v>2542</v>
      </c>
      <c r="AQ88" s="98">
        <f t="shared" si="67"/>
        <v>77.030303030303031</v>
      </c>
      <c r="AR88" s="112">
        <f t="shared" si="68"/>
        <v>1</v>
      </c>
      <c r="AS88" s="113">
        <f t="shared" si="69"/>
        <v>1</v>
      </c>
      <c r="AT88" s="102">
        <v>1</v>
      </c>
      <c r="AU88" s="98">
        <v>0</v>
      </c>
      <c r="AV88" s="98">
        <v>1</v>
      </c>
      <c r="AW88" s="113">
        <f t="shared" si="70"/>
        <v>2</v>
      </c>
      <c r="AX88" s="114">
        <f t="shared" si="71"/>
        <v>18</v>
      </c>
      <c r="AY88" s="115">
        <f t="shared" si="72"/>
        <v>0.8571428571428571</v>
      </c>
      <c r="AZ88" s="89" t="s">
        <v>76</v>
      </c>
      <c r="BA88" s="95" t="s">
        <v>189</v>
      </c>
    </row>
    <row r="89" spans="1:58" s="17" customFormat="1" hidden="1" x14ac:dyDescent="0.2">
      <c r="A89" s="36">
        <f t="shared" si="52"/>
        <v>85</v>
      </c>
      <c r="B89" s="82" t="s">
        <v>91</v>
      </c>
      <c r="C89" s="129">
        <v>46</v>
      </c>
      <c r="D89" s="132">
        <v>52</v>
      </c>
      <c r="E89" s="99">
        <f t="shared" si="53"/>
        <v>1</v>
      </c>
      <c r="F89" s="129">
        <v>962</v>
      </c>
      <c r="G89" s="132">
        <v>962</v>
      </c>
      <c r="H89" s="100">
        <f t="shared" si="54"/>
        <v>1</v>
      </c>
      <c r="I89" s="129">
        <v>35</v>
      </c>
      <c r="J89" s="132">
        <v>35</v>
      </c>
      <c r="K89" s="101">
        <f t="shared" si="73"/>
        <v>1</v>
      </c>
      <c r="L89" s="132">
        <v>1391</v>
      </c>
      <c r="M89" s="132">
        <v>96</v>
      </c>
      <c r="N89" s="103">
        <f t="shared" si="49"/>
        <v>2</v>
      </c>
      <c r="O89" s="132">
        <v>602</v>
      </c>
      <c r="P89" s="103">
        <f t="shared" si="50"/>
        <v>1</v>
      </c>
      <c r="Q89" s="130">
        <v>1096</v>
      </c>
      <c r="R89" s="136">
        <v>1285</v>
      </c>
      <c r="S89" s="132">
        <v>1285</v>
      </c>
      <c r="T89" s="132">
        <v>1285</v>
      </c>
      <c r="U89" s="132">
        <v>1285</v>
      </c>
      <c r="V89" s="128">
        <f t="shared" si="55"/>
        <v>117.24452554744525</v>
      </c>
      <c r="W89" s="103">
        <f t="shared" si="56"/>
        <v>2</v>
      </c>
      <c r="X89" s="104">
        <f t="shared" si="57"/>
        <v>8</v>
      </c>
      <c r="Y89" s="132">
        <v>98</v>
      </c>
      <c r="Z89" s="105">
        <f t="shared" si="58"/>
        <v>2</v>
      </c>
      <c r="AA89" s="132">
        <v>98</v>
      </c>
      <c r="AB89" s="106">
        <f t="shared" si="59"/>
        <v>2</v>
      </c>
      <c r="AC89" s="132">
        <v>81125</v>
      </c>
      <c r="AD89" s="105">
        <f t="shared" si="60"/>
        <v>1</v>
      </c>
      <c r="AE89" s="132">
        <v>20668</v>
      </c>
      <c r="AF89" s="107">
        <f t="shared" si="61"/>
        <v>1</v>
      </c>
      <c r="AG89" s="132">
        <v>100</v>
      </c>
      <c r="AH89" s="106">
        <f t="shared" si="62"/>
        <v>1</v>
      </c>
      <c r="AI89" s="108">
        <f t="shared" si="63"/>
        <v>7</v>
      </c>
      <c r="AJ89" s="132">
        <v>5849</v>
      </c>
      <c r="AK89" s="109">
        <f t="shared" si="51"/>
        <v>4.2048885693745506</v>
      </c>
      <c r="AL89" s="110">
        <f t="shared" si="64"/>
        <v>0</v>
      </c>
      <c r="AM89" s="132">
        <v>5975</v>
      </c>
      <c r="AN89" s="98">
        <f t="shared" si="65"/>
        <v>6.2110187110187107</v>
      </c>
      <c r="AO89" s="111">
        <f t="shared" si="66"/>
        <v>0</v>
      </c>
      <c r="AP89" s="132">
        <v>3392</v>
      </c>
      <c r="AQ89" s="98">
        <f t="shared" si="67"/>
        <v>65.230769230769226</v>
      </c>
      <c r="AR89" s="112">
        <f t="shared" si="68"/>
        <v>1</v>
      </c>
      <c r="AS89" s="113">
        <f t="shared" si="69"/>
        <v>1</v>
      </c>
      <c r="AT89" s="102">
        <v>1</v>
      </c>
      <c r="AU89" s="98">
        <v>0</v>
      </c>
      <c r="AV89" s="98">
        <v>1</v>
      </c>
      <c r="AW89" s="113">
        <f t="shared" si="70"/>
        <v>2</v>
      </c>
      <c r="AX89" s="114">
        <f t="shared" si="71"/>
        <v>18</v>
      </c>
      <c r="AY89" s="115">
        <f t="shared" si="72"/>
        <v>0.8571428571428571</v>
      </c>
      <c r="AZ89" s="89" t="s">
        <v>91</v>
      </c>
      <c r="BA89" s="95" t="s">
        <v>204</v>
      </c>
      <c r="BE89" s="18"/>
      <c r="BF89" s="18"/>
    </row>
    <row r="90" spans="1:58" s="17" customFormat="1" hidden="1" x14ac:dyDescent="0.2">
      <c r="A90" s="36">
        <f t="shared" si="52"/>
        <v>86</v>
      </c>
      <c r="B90" s="82" t="s">
        <v>32</v>
      </c>
      <c r="C90" s="129">
        <v>31</v>
      </c>
      <c r="D90" s="132">
        <v>39</v>
      </c>
      <c r="E90" s="99">
        <f t="shared" si="53"/>
        <v>0</v>
      </c>
      <c r="F90" s="129">
        <v>758</v>
      </c>
      <c r="G90" s="132">
        <v>765</v>
      </c>
      <c r="H90" s="100">
        <f t="shared" si="54"/>
        <v>1</v>
      </c>
      <c r="I90" s="129">
        <v>27</v>
      </c>
      <c r="J90" s="132">
        <v>27</v>
      </c>
      <c r="K90" s="101">
        <f t="shared" si="73"/>
        <v>1</v>
      </c>
      <c r="L90" s="132">
        <v>1012</v>
      </c>
      <c r="M90" s="132">
        <v>95</v>
      </c>
      <c r="N90" s="103">
        <f t="shared" si="49"/>
        <v>2</v>
      </c>
      <c r="O90" s="132">
        <v>214</v>
      </c>
      <c r="P90" s="103">
        <f t="shared" si="50"/>
        <v>1</v>
      </c>
      <c r="Q90" s="130">
        <v>789</v>
      </c>
      <c r="R90" s="136">
        <v>951</v>
      </c>
      <c r="S90" s="132">
        <v>951</v>
      </c>
      <c r="T90" s="132">
        <v>951</v>
      </c>
      <c r="U90" s="132">
        <v>951</v>
      </c>
      <c r="V90" s="128">
        <f t="shared" si="55"/>
        <v>120.53231939163499</v>
      </c>
      <c r="W90" s="103">
        <f t="shared" si="56"/>
        <v>2</v>
      </c>
      <c r="X90" s="104">
        <f t="shared" si="57"/>
        <v>7</v>
      </c>
      <c r="Y90" s="132">
        <v>99</v>
      </c>
      <c r="Z90" s="105">
        <f t="shared" si="58"/>
        <v>2</v>
      </c>
      <c r="AA90" s="132">
        <v>99</v>
      </c>
      <c r="AB90" s="106">
        <f t="shared" si="59"/>
        <v>2</v>
      </c>
      <c r="AC90" s="132">
        <v>48213</v>
      </c>
      <c r="AD90" s="105">
        <f t="shared" si="60"/>
        <v>1</v>
      </c>
      <c r="AE90" s="132">
        <v>17201</v>
      </c>
      <c r="AF90" s="107">
        <f t="shared" si="61"/>
        <v>1</v>
      </c>
      <c r="AG90" s="132">
        <v>97</v>
      </c>
      <c r="AH90" s="106">
        <f t="shared" si="62"/>
        <v>1</v>
      </c>
      <c r="AI90" s="108">
        <f t="shared" si="63"/>
        <v>7</v>
      </c>
      <c r="AJ90" s="132">
        <v>3345</v>
      </c>
      <c r="AK90" s="109">
        <f t="shared" si="51"/>
        <v>3.3053359683794468</v>
      </c>
      <c r="AL90" s="110">
        <f t="shared" si="64"/>
        <v>0</v>
      </c>
      <c r="AM90" s="132">
        <v>15400</v>
      </c>
      <c r="AN90" s="98">
        <f t="shared" si="65"/>
        <v>20.130718954248366</v>
      </c>
      <c r="AO90" s="111">
        <f t="shared" si="66"/>
        <v>1</v>
      </c>
      <c r="AP90" s="132">
        <v>2937</v>
      </c>
      <c r="AQ90" s="98">
        <f t="shared" si="67"/>
        <v>75.307692307692307</v>
      </c>
      <c r="AR90" s="112">
        <f t="shared" si="68"/>
        <v>1</v>
      </c>
      <c r="AS90" s="113">
        <f t="shared" si="69"/>
        <v>2</v>
      </c>
      <c r="AT90" s="102">
        <v>0</v>
      </c>
      <c r="AU90" s="137">
        <v>0</v>
      </c>
      <c r="AV90" s="98">
        <v>1</v>
      </c>
      <c r="AW90" s="113">
        <f t="shared" si="70"/>
        <v>1</v>
      </c>
      <c r="AX90" s="114">
        <f t="shared" si="71"/>
        <v>17</v>
      </c>
      <c r="AY90" s="115">
        <f t="shared" si="72"/>
        <v>0.80952380952380953</v>
      </c>
      <c r="AZ90" s="89" t="s">
        <v>32</v>
      </c>
      <c r="BA90" s="95" t="s">
        <v>145</v>
      </c>
    </row>
    <row r="91" spans="1:58" s="17" customFormat="1" hidden="1" x14ac:dyDescent="0.2">
      <c r="A91" s="36">
        <f t="shared" si="52"/>
        <v>87</v>
      </c>
      <c r="B91" s="82" t="s">
        <v>95</v>
      </c>
      <c r="C91" s="129">
        <v>46</v>
      </c>
      <c r="D91" s="132">
        <v>50</v>
      </c>
      <c r="E91" s="99">
        <f t="shared" si="53"/>
        <v>1</v>
      </c>
      <c r="F91" s="129">
        <v>1368</v>
      </c>
      <c r="G91" s="132">
        <v>1374</v>
      </c>
      <c r="H91" s="100">
        <f t="shared" si="54"/>
        <v>1</v>
      </c>
      <c r="I91" s="129">
        <v>41</v>
      </c>
      <c r="J91" s="132">
        <v>41</v>
      </c>
      <c r="K91" s="101">
        <f t="shared" si="73"/>
        <v>1</v>
      </c>
      <c r="L91" s="132">
        <v>1997</v>
      </c>
      <c r="M91" s="132">
        <v>100</v>
      </c>
      <c r="N91" s="103">
        <f t="shared" si="49"/>
        <v>2</v>
      </c>
      <c r="O91" s="132">
        <v>631</v>
      </c>
      <c r="P91" s="103">
        <f t="shared" si="50"/>
        <v>1</v>
      </c>
      <c r="Q91" s="130">
        <v>973</v>
      </c>
      <c r="R91" s="136">
        <v>1166</v>
      </c>
      <c r="S91" s="131">
        <v>390</v>
      </c>
      <c r="T91" s="132">
        <v>390</v>
      </c>
      <c r="U91" s="132">
        <v>390</v>
      </c>
      <c r="V91" s="128">
        <f t="shared" si="55"/>
        <v>119.83556012332991</v>
      </c>
      <c r="W91" s="103">
        <f t="shared" si="56"/>
        <v>2</v>
      </c>
      <c r="X91" s="104">
        <f t="shared" si="57"/>
        <v>8</v>
      </c>
      <c r="Y91" s="132">
        <v>97</v>
      </c>
      <c r="Z91" s="105">
        <f t="shared" si="58"/>
        <v>2</v>
      </c>
      <c r="AA91" s="132">
        <v>97</v>
      </c>
      <c r="AB91" s="106">
        <f t="shared" si="59"/>
        <v>2</v>
      </c>
      <c r="AC91" s="132">
        <v>74433</v>
      </c>
      <c r="AD91" s="105">
        <f t="shared" si="60"/>
        <v>1</v>
      </c>
      <c r="AE91" s="132">
        <v>26025</v>
      </c>
      <c r="AF91" s="107">
        <f t="shared" si="61"/>
        <v>1</v>
      </c>
      <c r="AG91" s="132">
        <v>99</v>
      </c>
      <c r="AH91" s="106">
        <f t="shared" si="62"/>
        <v>1</v>
      </c>
      <c r="AI91" s="108">
        <f t="shared" si="63"/>
        <v>7</v>
      </c>
      <c r="AJ91" s="132">
        <v>6886</v>
      </c>
      <c r="AK91" s="109">
        <f t="shared" si="51"/>
        <v>3.4481722583875816</v>
      </c>
      <c r="AL91" s="110">
        <f t="shared" si="64"/>
        <v>0</v>
      </c>
      <c r="AM91" s="132">
        <v>3574</v>
      </c>
      <c r="AN91" s="137">
        <f t="shared" si="65"/>
        <v>2.6011644832605532</v>
      </c>
      <c r="AO91" s="138">
        <v>1</v>
      </c>
      <c r="AP91" s="132">
        <v>2757</v>
      </c>
      <c r="AQ91" s="98">
        <f t="shared" si="67"/>
        <v>55.14</v>
      </c>
      <c r="AR91" s="112">
        <f t="shared" si="68"/>
        <v>1</v>
      </c>
      <c r="AS91" s="113">
        <f t="shared" si="69"/>
        <v>2</v>
      </c>
      <c r="AT91" s="102">
        <v>0</v>
      </c>
      <c r="AU91" s="98">
        <v>0</v>
      </c>
      <c r="AV91" s="98">
        <v>1</v>
      </c>
      <c r="AW91" s="113">
        <f t="shared" si="70"/>
        <v>1</v>
      </c>
      <c r="AX91" s="114">
        <f t="shared" si="71"/>
        <v>18</v>
      </c>
      <c r="AY91" s="115">
        <f t="shared" si="72"/>
        <v>0.8571428571428571</v>
      </c>
      <c r="AZ91" s="89" t="s">
        <v>95</v>
      </c>
      <c r="BA91" s="96" t="s">
        <v>208</v>
      </c>
      <c r="BB91" s="18"/>
      <c r="BC91" s="18"/>
      <c r="BD91" s="18"/>
    </row>
    <row r="92" spans="1:58" s="17" customFormat="1" hidden="1" x14ac:dyDescent="0.2">
      <c r="A92" s="36">
        <f t="shared" si="52"/>
        <v>88</v>
      </c>
      <c r="B92" s="82" t="s">
        <v>77</v>
      </c>
      <c r="C92" s="129">
        <v>58</v>
      </c>
      <c r="D92" s="132">
        <v>69</v>
      </c>
      <c r="E92" s="99">
        <f t="shared" si="53"/>
        <v>1</v>
      </c>
      <c r="F92" s="129">
        <v>1337</v>
      </c>
      <c r="G92" s="132">
        <v>1340</v>
      </c>
      <c r="H92" s="100">
        <f t="shared" si="54"/>
        <v>1</v>
      </c>
      <c r="I92" s="129">
        <v>43</v>
      </c>
      <c r="J92" s="132">
        <v>43</v>
      </c>
      <c r="K92" s="101">
        <f t="shared" si="73"/>
        <v>1</v>
      </c>
      <c r="L92" s="132">
        <v>2125</v>
      </c>
      <c r="M92" s="132">
        <v>99</v>
      </c>
      <c r="N92" s="103">
        <f t="shared" si="49"/>
        <v>2</v>
      </c>
      <c r="O92" s="132">
        <v>674</v>
      </c>
      <c r="P92" s="103">
        <f t="shared" si="50"/>
        <v>1</v>
      </c>
      <c r="Q92" s="130">
        <v>1260</v>
      </c>
      <c r="R92" s="136">
        <v>1603</v>
      </c>
      <c r="S92" s="132">
        <v>1603</v>
      </c>
      <c r="T92" s="132">
        <v>1603</v>
      </c>
      <c r="U92" s="132">
        <v>1603</v>
      </c>
      <c r="V92" s="128">
        <f t="shared" si="55"/>
        <v>127.22222222222223</v>
      </c>
      <c r="W92" s="103">
        <f t="shared" si="56"/>
        <v>2</v>
      </c>
      <c r="X92" s="104">
        <f t="shared" si="57"/>
        <v>8</v>
      </c>
      <c r="Y92" s="132">
        <v>96</v>
      </c>
      <c r="Z92" s="105">
        <f t="shared" si="58"/>
        <v>2</v>
      </c>
      <c r="AA92" s="132">
        <v>98</v>
      </c>
      <c r="AB92" s="106">
        <f t="shared" si="59"/>
        <v>2</v>
      </c>
      <c r="AC92" s="132">
        <v>95743</v>
      </c>
      <c r="AD92" s="105">
        <f t="shared" si="60"/>
        <v>1</v>
      </c>
      <c r="AE92" s="132">
        <v>32266</v>
      </c>
      <c r="AF92" s="107">
        <f t="shared" si="61"/>
        <v>1</v>
      </c>
      <c r="AG92" s="132">
        <v>99</v>
      </c>
      <c r="AH92" s="106">
        <f t="shared" si="62"/>
        <v>1</v>
      </c>
      <c r="AI92" s="108">
        <f t="shared" si="63"/>
        <v>7</v>
      </c>
      <c r="AJ92" s="132">
        <v>8863</v>
      </c>
      <c r="AK92" s="109">
        <f t="shared" si="51"/>
        <v>4.1708235294117646</v>
      </c>
      <c r="AL92" s="110">
        <f t="shared" si="64"/>
        <v>0</v>
      </c>
      <c r="AM92" s="132">
        <v>8573</v>
      </c>
      <c r="AN92" s="98">
        <f t="shared" si="65"/>
        <v>6.3977611940298509</v>
      </c>
      <c r="AO92" s="111">
        <f>IF(AN92&gt;=7.5,1,0)</f>
        <v>0</v>
      </c>
      <c r="AP92" s="132">
        <v>5614</v>
      </c>
      <c r="AQ92" s="98">
        <f t="shared" si="67"/>
        <v>81.362318840579704</v>
      </c>
      <c r="AR92" s="112">
        <f t="shared" si="68"/>
        <v>1</v>
      </c>
      <c r="AS92" s="113">
        <f t="shared" si="69"/>
        <v>1</v>
      </c>
      <c r="AT92" s="102">
        <v>0</v>
      </c>
      <c r="AU92" s="98">
        <v>0</v>
      </c>
      <c r="AV92" s="98">
        <v>1</v>
      </c>
      <c r="AW92" s="113">
        <f t="shared" si="70"/>
        <v>1</v>
      </c>
      <c r="AX92" s="114">
        <f t="shared" si="71"/>
        <v>17</v>
      </c>
      <c r="AY92" s="115">
        <f t="shared" si="72"/>
        <v>0.80952380952380953</v>
      </c>
      <c r="AZ92" s="89" t="s">
        <v>77</v>
      </c>
      <c r="BA92" s="95" t="s">
        <v>190</v>
      </c>
    </row>
    <row r="93" spans="1:58" s="17" customFormat="1" hidden="1" x14ac:dyDescent="0.2">
      <c r="A93" s="36">
        <f t="shared" si="52"/>
        <v>89</v>
      </c>
      <c r="B93" s="82" t="s">
        <v>55</v>
      </c>
      <c r="C93" s="129">
        <v>26</v>
      </c>
      <c r="D93" s="132">
        <v>34</v>
      </c>
      <c r="E93" s="99">
        <f t="shared" si="53"/>
        <v>0</v>
      </c>
      <c r="F93" s="129">
        <v>720</v>
      </c>
      <c r="G93" s="132">
        <v>721</v>
      </c>
      <c r="H93" s="100">
        <f t="shared" si="54"/>
        <v>1</v>
      </c>
      <c r="I93" s="129">
        <v>24</v>
      </c>
      <c r="J93" s="132">
        <v>24</v>
      </c>
      <c r="K93" s="101">
        <f t="shared" si="73"/>
        <v>1</v>
      </c>
      <c r="L93" s="132">
        <v>939</v>
      </c>
      <c r="M93" s="132">
        <v>100</v>
      </c>
      <c r="N93" s="103">
        <f t="shared" si="49"/>
        <v>2</v>
      </c>
      <c r="O93" s="132">
        <v>323</v>
      </c>
      <c r="P93" s="103">
        <f t="shared" si="50"/>
        <v>1</v>
      </c>
      <c r="Q93" s="130">
        <v>818</v>
      </c>
      <c r="R93" s="136">
        <v>974</v>
      </c>
      <c r="S93" s="132">
        <v>974</v>
      </c>
      <c r="T93" s="132">
        <v>974</v>
      </c>
      <c r="U93" s="132">
        <v>974</v>
      </c>
      <c r="V93" s="128">
        <f t="shared" si="55"/>
        <v>119.07090464547677</v>
      </c>
      <c r="W93" s="103">
        <f t="shared" si="56"/>
        <v>2</v>
      </c>
      <c r="X93" s="104">
        <f t="shared" si="57"/>
        <v>7</v>
      </c>
      <c r="Y93" s="132">
        <v>97</v>
      </c>
      <c r="Z93" s="105">
        <f t="shared" si="58"/>
        <v>2</v>
      </c>
      <c r="AA93" s="132">
        <v>97</v>
      </c>
      <c r="AB93" s="106">
        <f t="shared" si="59"/>
        <v>2</v>
      </c>
      <c r="AC93" s="132">
        <v>43638</v>
      </c>
      <c r="AD93" s="105">
        <f t="shared" si="60"/>
        <v>1</v>
      </c>
      <c r="AE93" s="132">
        <v>17758</v>
      </c>
      <c r="AF93" s="107">
        <f t="shared" si="61"/>
        <v>1</v>
      </c>
      <c r="AG93" s="132">
        <v>98</v>
      </c>
      <c r="AH93" s="106">
        <f t="shared" si="62"/>
        <v>1</v>
      </c>
      <c r="AI93" s="108">
        <f t="shared" si="63"/>
        <v>7</v>
      </c>
      <c r="AJ93" s="132">
        <v>6750</v>
      </c>
      <c r="AK93" s="109">
        <f t="shared" si="51"/>
        <v>7.1884984025559104</v>
      </c>
      <c r="AL93" s="110">
        <f t="shared" si="64"/>
        <v>0</v>
      </c>
      <c r="AM93" s="132">
        <v>2227</v>
      </c>
      <c r="AN93" s="98">
        <f t="shared" si="65"/>
        <v>3.0887656033287101</v>
      </c>
      <c r="AO93" s="111">
        <f>IF(AN93&gt;=7.5,1,0)</f>
        <v>0</v>
      </c>
      <c r="AP93" s="132">
        <v>2442</v>
      </c>
      <c r="AQ93" s="98">
        <f t="shared" si="67"/>
        <v>71.82352941176471</v>
      </c>
      <c r="AR93" s="112">
        <f t="shared" si="68"/>
        <v>1</v>
      </c>
      <c r="AS93" s="113">
        <f t="shared" si="69"/>
        <v>1</v>
      </c>
      <c r="AT93" s="102">
        <v>1</v>
      </c>
      <c r="AU93" s="98">
        <v>0</v>
      </c>
      <c r="AV93" s="98">
        <v>1</v>
      </c>
      <c r="AW93" s="113">
        <f t="shared" si="70"/>
        <v>2</v>
      </c>
      <c r="AX93" s="114">
        <f t="shared" si="71"/>
        <v>17</v>
      </c>
      <c r="AY93" s="115">
        <f t="shared" si="72"/>
        <v>0.80952380952380953</v>
      </c>
      <c r="AZ93" s="89" t="s">
        <v>55</v>
      </c>
      <c r="BA93" s="96" t="s">
        <v>168</v>
      </c>
      <c r="BB93" s="18"/>
      <c r="BC93" s="18"/>
      <c r="BD93" s="18"/>
      <c r="BE93" s="18"/>
      <c r="BF93" s="18"/>
    </row>
    <row r="94" spans="1:58" s="17" customFormat="1" hidden="1" x14ac:dyDescent="0.2">
      <c r="A94" s="36">
        <f>A93+1</f>
        <v>90</v>
      </c>
      <c r="B94" s="82" t="s">
        <v>43</v>
      </c>
      <c r="C94" s="129">
        <v>45</v>
      </c>
      <c r="D94" s="132">
        <v>50</v>
      </c>
      <c r="E94" s="99">
        <f>IF(OR(0.25&gt;=(C94-D94)/C94),(-0.25&lt;=(C94-D94)/C94)*1,0)</f>
        <v>1</v>
      </c>
      <c r="F94" s="129">
        <v>909</v>
      </c>
      <c r="G94" s="132">
        <v>914</v>
      </c>
      <c r="H94" s="100">
        <f>IF(OR(0.04&gt;=(F94-G94)/F94),(-0.04&lt;=(F94-G94)/F94)*1,0)</f>
        <v>1</v>
      </c>
      <c r="I94" s="129">
        <v>34</v>
      </c>
      <c r="J94" s="132">
        <v>34</v>
      </c>
      <c r="K94" s="101">
        <f>IF(I94=J94,1,0)</f>
        <v>1</v>
      </c>
      <c r="L94" s="132">
        <v>1253</v>
      </c>
      <c r="M94" s="132">
        <v>89</v>
      </c>
      <c r="N94" s="103">
        <f>IF(M94&gt;=95,2,IF(M94&gt;=85,1,0))</f>
        <v>1</v>
      </c>
      <c r="O94" s="132">
        <v>378</v>
      </c>
      <c r="P94" s="103">
        <f>IF(O94&gt;=200,1,0)</f>
        <v>1</v>
      </c>
      <c r="Q94" s="130">
        <v>1120.5</v>
      </c>
      <c r="R94" s="136">
        <v>1305</v>
      </c>
      <c r="S94" s="132">
        <v>1305</v>
      </c>
      <c r="T94" s="132">
        <v>1305</v>
      </c>
      <c r="U94" s="132">
        <v>1305</v>
      </c>
      <c r="V94" s="128">
        <f>R94*100/Q94</f>
        <v>116.46586345381526</v>
      </c>
      <c r="W94" s="103">
        <f>IF((R94/Q94)&gt;=0.95,2,IF((R94/Q94)&gt;=0.9,1,0))</f>
        <v>2</v>
      </c>
      <c r="X94" s="104">
        <f>E94+H94+K94+N94+P94+W94</f>
        <v>7</v>
      </c>
      <c r="Y94" s="132">
        <v>93</v>
      </c>
      <c r="Z94" s="105">
        <f>IF(Y94&gt;=95,2,IF(Y94&gt;=85,1,0))</f>
        <v>1</v>
      </c>
      <c r="AA94" s="132">
        <v>92</v>
      </c>
      <c r="AB94" s="106">
        <f>IF(AA94&gt;=90,2,IF(AA94&gt;=80,1,0))</f>
        <v>2</v>
      </c>
      <c r="AC94" s="132">
        <v>59368</v>
      </c>
      <c r="AD94" s="105">
        <f>IF((AC94/G94/13)&gt;2,1,0)</f>
        <v>1</v>
      </c>
      <c r="AE94" s="132">
        <v>18145</v>
      </c>
      <c r="AF94" s="107">
        <f>IF(AE94&gt;G94*3,1,0)</f>
        <v>1</v>
      </c>
      <c r="AG94" s="132">
        <v>97</v>
      </c>
      <c r="AH94" s="106">
        <f>IF(AG94&gt;=90,1,0)</f>
        <v>1</v>
      </c>
      <c r="AI94" s="108">
        <f>Z94+AB94+AD94+AF94+AH94</f>
        <v>6</v>
      </c>
      <c r="AJ94" s="132">
        <v>4242</v>
      </c>
      <c r="AK94" s="109">
        <f>AJ94/L94</f>
        <v>3.3854748603351954</v>
      </c>
      <c r="AL94" s="110">
        <f>IF(AK94&gt;=7.5,1,0)</f>
        <v>0</v>
      </c>
      <c r="AM94" s="132">
        <v>7179</v>
      </c>
      <c r="AN94" s="98">
        <f>AM94/G94</f>
        <v>7.8544857768052516</v>
      </c>
      <c r="AO94" s="111">
        <f>IF(AN94&gt;=7.5,1,0)</f>
        <v>1</v>
      </c>
      <c r="AP94" s="132">
        <v>3242</v>
      </c>
      <c r="AQ94" s="98">
        <f>AP94/D94</f>
        <v>64.84</v>
      </c>
      <c r="AR94" s="112">
        <f>IF(AQ94&gt;=29.9,1,0)</f>
        <v>1</v>
      </c>
      <c r="AS94" s="113">
        <f>AL94+AO94+AR94</f>
        <v>2</v>
      </c>
      <c r="AT94" s="102">
        <v>0</v>
      </c>
      <c r="AU94" s="98">
        <v>0</v>
      </c>
      <c r="AV94" s="98">
        <v>1</v>
      </c>
      <c r="AW94" s="113">
        <f>AT94+AU94+AV94</f>
        <v>1</v>
      </c>
      <c r="AX94" s="114">
        <f>X94+AI94+AS94+AW94</f>
        <v>16</v>
      </c>
      <c r="AY94" s="115">
        <f>AX94/21</f>
        <v>0.76190476190476186</v>
      </c>
      <c r="AZ94" s="89" t="s">
        <v>43</v>
      </c>
      <c r="BA94" s="96" t="s">
        <v>156</v>
      </c>
      <c r="BB94" s="18"/>
      <c r="BC94" s="18"/>
      <c r="BD94" s="18"/>
    </row>
    <row r="95" spans="1:58" s="17" customFormat="1" ht="16.5" hidden="1" customHeight="1" x14ac:dyDescent="0.2">
      <c r="A95" s="36">
        <f>A94+1</f>
        <v>91</v>
      </c>
      <c r="B95" s="82" t="s">
        <v>216</v>
      </c>
      <c r="C95" s="129">
        <v>114</v>
      </c>
      <c r="D95" s="132">
        <v>110</v>
      </c>
      <c r="E95" s="99">
        <f>IF(OR(0.25&gt;=(C95-D95)/C95),(-0.25&lt;=(C95-D95)/C95)*1,0)</f>
        <v>1</v>
      </c>
      <c r="F95" s="129">
        <v>3402</v>
      </c>
      <c r="G95" s="132">
        <v>3389</v>
      </c>
      <c r="H95" s="100">
        <f>IF(OR(0.04&gt;=(F95-G95)/F95),(-0.04&lt;=(F95-G95)/F95)*1,0)</f>
        <v>1</v>
      </c>
      <c r="I95" s="129">
        <v>97</v>
      </c>
      <c r="J95" s="132">
        <v>97</v>
      </c>
      <c r="K95" s="101">
        <f>IF(I95=J95,1,0)</f>
        <v>1</v>
      </c>
      <c r="L95" s="132">
        <v>3953</v>
      </c>
      <c r="M95" s="132">
        <v>80</v>
      </c>
      <c r="N95" s="103">
        <f>IF(M95&gt;=95,2,IF(M95&gt;=85,1,0))</f>
        <v>0</v>
      </c>
      <c r="O95" s="132">
        <v>1310</v>
      </c>
      <c r="P95" s="103">
        <f>IF(O95&gt;=200,1,0)</f>
        <v>1</v>
      </c>
      <c r="Q95" s="130">
        <v>1637</v>
      </c>
      <c r="R95" s="136">
        <v>3514</v>
      </c>
      <c r="S95" s="132">
        <v>3512</v>
      </c>
      <c r="T95" s="132">
        <v>3512</v>
      </c>
      <c r="U95" s="132">
        <v>3512</v>
      </c>
      <c r="V95" s="128">
        <f>R95*100/Q95</f>
        <v>214.66096518020771</v>
      </c>
      <c r="W95" s="103">
        <f>IF((R95/Q95)&gt;=0.95,2,IF((R95/Q95)&gt;=0.9,1,0))</f>
        <v>2</v>
      </c>
      <c r="X95" s="104">
        <f>E95+H95+K95+N95+P95+W95</f>
        <v>6</v>
      </c>
      <c r="Y95" s="132">
        <v>98</v>
      </c>
      <c r="Z95" s="105">
        <f>IF(Y95&gt;=95,2,IF(Y95&gt;=85,1,0))</f>
        <v>2</v>
      </c>
      <c r="AA95" s="132">
        <v>98</v>
      </c>
      <c r="AB95" s="106">
        <f>IF(AA95&gt;=90,2,IF(AA95&gt;=80,1,0))</f>
        <v>2</v>
      </c>
      <c r="AC95" s="132">
        <v>192074</v>
      </c>
      <c r="AD95" s="105">
        <f>IF((AC95/G95/13)&gt;2,1,0)</f>
        <v>1</v>
      </c>
      <c r="AE95" s="132">
        <v>48717</v>
      </c>
      <c r="AF95" s="107">
        <f>IF(AE95&gt;G95*3,1,0)</f>
        <v>1</v>
      </c>
      <c r="AG95" s="132">
        <v>99</v>
      </c>
      <c r="AH95" s="106">
        <f>IF(AG95&gt;=90,1,0)</f>
        <v>1</v>
      </c>
      <c r="AI95" s="108">
        <f>Z95+AB95+AD95+AF95+AH95</f>
        <v>7</v>
      </c>
      <c r="AJ95" s="132">
        <v>6529</v>
      </c>
      <c r="AK95" s="109">
        <f>AJ95/L95</f>
        <v>1.6516569693903365</v>
      </c>
      <c r="AL95" s="110">
        <f>IF(AK95&gt;=7.5,1,0)</f>
        <v>0</v>
      </c>
      <c r="AM95" s="132">
        <v>23701</v>
      </c>
      <c r="AN95" s="98">
        <f>AM95/G95</f>
        <v>6.9935084095603424</v>
      </c>
      <c r="AO95" s="111">
        <f>IF(AN95&gt;=7.5,1,0)</f>
        <v>0</v>
      </c>
      <c r="AP95" s="132">
        <v>8139</v>
      </c>
      <c r="AQ95" s="98">
        <f>AP95/D95</f>
        <v>73.990909090909085</v>
      </c>
      <c r="AR95" s="112">
        <f>IF(AQ95&gt;=29.9,1,0)</f>
        <v>1</v>
      </c>
      <c r="AS95" s="113">
        <f>AL95+AO95+AR95</f>
        <v>1</v>
      </c>
      <c r="AT95" s="102">
        <v>1</v>
      </c>
      <c r="AU95" s="98">
        <v>0</v>
      </c>
      <c r="AV95" s="98">
        <v>1</v>
      </c>
      <c r="AW95" s="113">
        <f>AT95+AU95+AV95</f>
        <v>2</v>
      </c>
      <c r="AX95" s="114">
        <f>X95+AI95+AS95+AW95</f>
        <v>16</v>
      </c>
      <c r="AY95" s="115">
        <f>AX95/21</f>
        <v>0.76190476190476186</v>
      </c>
      <c r="AZ95" s="89" t="s">
        <v>217</v>
      </c>
      <c r="BA95" s="95" t="s">
        <v>218</v>
      </c>
    </row>
    <row r="96" spans="1:58" s="17" customFormat="1" hidden="1" x14ac:dyDescent="0.2">
      <c r="A96" s="36">
        <f>A95+1</f>
        <v>92</v>
      </c>
      <c r="B96" s="82" t="s">
        <v>86</v>
      </c>
      <c r="C96" s="129">
        <v>16</v>
      </c>
      <c r="D96" s="132">
        <v>19</v>
      </c>
      <c r="E96" s="99">
        <f>IF(OR(0.25&gt;=(C96-D96)/C96),(-0.25&lt;=(C96-D96)/C96)*1,0)</f>
        <v>1</v>
      </c>
      <c r="F96" s="129">
        <v>212</v>
      </c>
      <c r="G96" s="132">
        <v>212</v>
      </c>
      <c r="H96" s="100">
        <f>IF(OR(0.04&gt;=(F96-G96)/F96),(-0.04&lt;=(F96-G96)/F96)*1,0)</f>
        <v>1</v>
      </c>
      <c r="I96" s="129">
        <v>11</v>
      </c>
      <c r="J96" s="132">
        <v>11</v>
      </c>
      <c r="K96" s="101">
        <f>IF(I96=J96,1,0)</f>
        <v>1</v>
      </c>
      <c r="L96" s="132">
        <v>284</v>
      </c>
      <c r="M96" s="132">
        <v>99</v>
      </c>
      <c r="N96" s="135">
        <f>IF(M96&gt;=95,2,IF(M96&gt;=85,1,0))</f>
        <v>2</v>
      </c>
      <c r="O96" s="132">
        <v>176</v>
      </c>
      <c r="P96" s="120">
        <v>1</v>
      </c>
      <c r="Q96" s="130">
        <v>294</v>
      </c>
      <c r="R96" s="136">
        <v>368</v>
      </c>
      <c r="S96" s="132">
        <v>368</v>
      </c>
      <c r="T96" s="132">
        <v>368</v>
      </c>
      <c r="U96" s="132">
        <v>368</v>
      </c>
      <c r="V96" s="128">
        <f>R96*100/Q96</f>
        <v>125.17006802721089</v>
      </c>
      <c r="W96" s="103">
        <f>IF((R96/Q96)&gt;=0.95,2,IF((R96/Q96)&gt;=0.9,1,0))</f>
        <v>2</v>
      </c>
      <c r="X96" s="104">
        <f>E96+H96+K96+N96+P96+W96</f>
        <v>8</v>
      </c>
      <c r="Y96" s="132">
        <v>89</v>
      </c>
      <c r="Z96" s="105">
        <f>IF(Y96&gt;=95,2,IF(Y96&gt;=85,1,0))</f>
        <v>1</v>
      </c>
      <c r="AA96" s="132">
        <v>96</v>
      </c>
      <c r="AB96" s="106">
        <f>IF(AA96&gt;=90,2,IF(AA96&gt;=80,1,0))</f>
        <v>2</v>
      </c>
      <c r="AC96" s="132">
        <v>13431</v>
      </c>
      <c r="AD96" s="105">
        <f>IF((AC96/G96/13)&gt;2,1,0)</f>
        <v>1</v>
      </c>
      <c r="AE96" s="132">
        <v>4692</v>
      </c>
      <c r="AF96" s="107">
        <f>IF(AE96&gt;G96*3,1,0)</f>
        <v>1</v>
      </c>
      <c r="AG96" s="132">
        <v>99</v>
      </c>
      <c r="AH96" s="106">
        <f>IF(AG96&gt;=90,1,0)</f>
        <v>1</v>
      </c>
      <c r="AI96" s="108">
        <f>Z96+AB96+AD96+AF96+AH96</f>
        <v>6</v>
      </c>
      <c r="AJ96" s="132">
        <v>682</v>
      </c>
      <c r="AK96" s="109">
        <f>AJ96/L96</f>
        <v>2.4014084507042255</v>
      </c>
      <c r="AL96" s="110">
        <f>IF(AK96&gt;=7.5,1,0)</f>
        <v>0</v>
      </c>
      <c r="AM96" s="132">
        <v>122</v>
      </c>
      <c r="AN96" s="98">
        <f>AM96/G96</f>
        <v>0.57547169811320753</v>
      </c>
      <c r="AO96" s="111">
        <f>IF(AN96&gt;=7.5,1,0)</f>
        <v>0</v>
      </c>
      <c r="AP96" s="132">
        <v>512</v>
      </c>
      <c r="AQ96" s="98">
        <f>AP96/D96</f>
        <v>26.94736842105263</v>
      </c>
      <c r="AR96" s="112">
        <f>IF(AQ96&gt;=29.9,1,0)</f>
        <v>0</v>
      </c>
      <c r="AS96" s="113">
        <f>AL96+AO96+AR96</f>
        <v>0</v>
      </c>
      <c r="AT96" s="102">
        <v>1</v>
      </c>
      <c r="AU96" s="98">
        <v>0</v>
      </c>
      <c r="AV96" s="98">
        <v>1</v>
      </c>
      <c r="AW96" s="113">
        <f>AT96+AU96+AV96</f>
        <v>2</v>
      </c>
      <c r="AX96" s="114">
        <f>X96+AI96+AS96+AW96</f>
        <v>16</v>
      </c>
      <c r="AY96" s="115">
        <f>AX96/21</f>
        <v>0.76190476190476186</v>
      </c>
      <c r="AZ96" s="89" t="s">
        <v>86</v>
      </c>
      <c r="BA96" s="95" t="s">
        <v>199</v>
      </c>
    </row>
    <row r="97" spans="1:53" s="17" customFormat="1" x14ac:dyDescent="0.25">
      <c r="A97" s="5"/>
      <c r="B97" s="6"/>
      <c r="C97" s="7"/>
      <c r="D97" s="124"/>
      <c r="E97" s="40"/>
      <c r="F97" s="10"/>
      <c r="G97" s="124"/>
      <c r="H97" s="9"/>
      <c r="I97" s="10"/>
      <c r="J97" s="124"/>
      <c r="K97" s="11"/>
      <c r="L97" s="124"/>
      <c r="M97" s="124"/>
      <c r="N97" s="11"/>
      <c r="O97" s="124"/>
      <c r="P97" s="12"/>
      <c r="Q97" s="14"/>
      <c r="R97" s="124"/>
      <c r="S97" s="124"/>
      <c r="T97" s="124"/>
      <c r="U97" s="124"/>
      <c r="V97" s="124"/>
      <c r="W97" s="9"/>
      <c r="X97" s="21"/>
      <c r="Y97" s="124"/>
      <c r="Z97" s="13"/>
      <c r="AA97" s="72"/>
      <c r="AB97" s="13"/>
      <c r="AC97" s="8"/>
      <c r="AD97" s="11"/>
      <c r="AE97" s="8"/>
      <c r="AF97" s="9"/>
      <c r="AG97" s="8"/>
      <c r="AH97" s="13"/>
      <c r="AI97" s="15"/>
      <c r="AJ97" s="8"/>
      <c r="AK97" s="16"/>
      <c r="AL97" s="53"/>
      <c r="AM97" s="8"/>
      <c r="AN97" s="8"/>
      <c r="AO97" s="15"/>
      <c r="AP97" s="8"/>
      <c r="AQ97" s="7"/>
      <c r="AR97" s="13"/>
      <c r="AS97" s="13"/>
      <c r="AT97" s="8"/>
      <c r="AU97" s="7"/>
      <c r="AV97" s="13"/>
      <c r="AW97" s="13"/>
      <c r="AX97" s="15"/>
      <c r="AY97" s="55"/>
      <c r="AZ97" s="90"/>
      <c r="BA97" s="28"/>
    </row>
    <row r="98" spans="1:53" s="17" customFormat="1" x14ac:dyDescent="0.25">
      <c r="A98" s="5"/>
      <c r="B98" s="6"/>
      <c r="C98" s="7"/>
      <c r="D98" s="124"/>
      <c r="E98" s="40"/>
      <c r="F98" s="78"/>
      <c r="G98" s="124"/>
      <c r="H98" s="9"/>
      <c r="I98" s="10"/>
      <c r="J98" s="124"/>
      <c r="K98" s="11"/>
      <c r="L98" s="124"/>
      <c r="M98" s="124"/>
      <c r="N98" s="11"/>
      <c r="O98" s="124"/>
      <c r="P98" s="12"/>
      <c r="Q98" s="14"/>
      <c r="R98" s="124"/>
      <c r="S98" s="124"/>
      <c r="T98" s="124"/>
      <c r="U98" s="124"/>
      <c r="V98" s="124"/>
      <c r="W98" s="9"/>
      <c r="X98" s="21"/>
      <c r="Y98" s="124"/>
      <c r="Z98" s="13"/>
      <c r="AA98" s="72"/>
      <c r="AB98" s="13"/>
      <c r="AC98" s="8"/>
      <c r="AD98" s="11"/>
      <c r="AE98" s="8"/>
      <c r="AF98" s="9"/>
      <c r="AG98" s="8"/>
      <c r="AH98" s="13"/>
      <c r="AI98" s="15"/>
      <c r="AJ98" s="8"/>
      <c r="AK98" s="16"/>
      <c r="AL98" s="53"/>
      <c r="AM98" s="8"/>
      <c r="AN98" s="8"/>
      <c r="AO98" s="15"/>
      <c r="AP98" s="8"/>
      <c r="AQ98" s="7"/>
      <c r="AR98" s="13"/>
      <c r="AS98" s="13"/>
      <c r="AT98" s="8"/>
      <c r="AU98" s="7"/>
      <c r="AV98" s="13"/>
      <c r="AW98" s="13"/>
      <c r="AX98" s="15"/>
      <c r="AY98" s="55"/>
      <c r="AZ98" s="90"/>
      <c r="BA98" s="28"/>
    </row>
    <row r="99" spans="1:53" s="17" customFormat="1" x14ac:dyDescent="0.25">
      <c r="A99" s="5"/>
      <c r="B99" s="6"/>
      <c r="C99" s="7"/>
      <c r="D99" s="124"/>
      <c r="E99" s="40"/>
      <c r="F99" s="10"/>
      <c r="G99" s="124"/>
      <c r="H99" s="9"/>
      <c r="I99" s="10"/>
      <c r="J99" s="124"/>
      <c r="K99" s="11"/>
      <c r="L99" s="124"/>
      <c r="M99" s="124"/>
      <c r="N99" s="11"/>
      <c r="O99" s="124"/>
      <c r="P99" s="12"/>
      <c r="Q99" s="22"/>
      <c r="R99" s="124"/>
      <c r="S99" s="124"/>
      <c r="T99" s="124"/>
      <c r="U99" s="124"/>
      <c r="V99" s="124"/>
      <c r="W99" s="9"/>
      <c r="X99" s="21"/>
      <c r="Y99" s="124"/>
      <c r="Z99" s="13"/>
      <c r="AA99" s="72"/>
      <c r="AB99" s="13"/>
      <c r="AC99" s="8"/>
      <c r="AD99" s="11"/>
      <c r="AE99" s="8"/>
      <c r="AF99" s="9"/>
      <c r="AG99" s="8"/>
      <c r="AH99" s="13"/>
      <c r="AI99" s="15"/>
      <c r="AJ99" s="8"/>
      <c r="AK99" s="16"/>
      <c r="AL99" s="53"/>
      <c r="AM99" s="8"/>
      <c r="AN99" s="8"/>
      <c r="AO99" s="15"/>
      <c r="AP99" s="8"/>
      <c r="AQ99" s="7"/>
      <c r="AR99" s="13"/>
      <c r="AS99" s="13"/>
      <c r="AT99" s="8"/>
      <c r="AU99" s="7"/>
      <c r="AV99" s="13"/>
      <c r="AW99" s="13"/>
      <c r="AX99" s="15"/>
      <c r="AY99" s="55"/>
      <c r="AZ99" s="90"/>
      <c r="BA99" s="28"/>
    </row>
    <row r="100" spans="1:53" s="17" customFormat="1" x14ac:dyDescent="0.25">
      <c r="A100" s="5"/>
      <c r="B100" s="6"/>
      <c r="C100" s="7"/>
      <c r="D100" s="124"/>
      <c r="E100" s="40"/>
      <c r="F100" s="10"/>
      <c r="G100" s="124"/>
      <c r="H100" s="9"/>
      <c r="I100" s="10"/>
      <c r="J100" s="124"/>
      <c r="K100" s="11"/>
      <c r="L100" s="124"/>
      <c r="M100" s="124"/>
      <c r="N100" s="11"/>
      <c r="O100" s="124"/>
      <c r="P100" s="12"/>
      <c r="Q100" s="22"/>
      <c r="R100" s="124"/>
      <c r="S100" s="124"/>
      <c r="T100" s="124"/>
      <c r="U100" s="124"/>
      <c r="V100" s="124"/>
      <c r="W100" s="9"/>
      <c r="X100" s="21"/>
      <c r="Y100" s="124"/>
      <c r="Z100" s="13"/>
      <c r="AA100" s="72"/>
      <c r="AB100" s="13"/>
      <c r="AC100" s="8"/>
      <c r="AD100" s="11"/>
      <c r="AE100" s="8"/>
      <c r="AF100" s="9"/>
      <c r="AG100" s="8"/>
      <c r="AH100" s="13"/>
      <c r="AI100" s="15"/>
      <c r="AJ100" s="8"/>
      <c r="AK100" s="16"/>
      <c r="AL100" s="53"/>
      <c r="AM100" s="8"/>
      <c r="AN100" s="8"/>
      <c r="AO100" s="15"/>
      <c r="AP100" s="8"/>
      <c r="AQ100" s="7"/>
      <c r="AR100" s="13"/>
      <c r="AS100" s="13"/>
      <c r="AT100" s="8"/>
      <c r="AU100" s="7"/>
      <c r="AV100" s="13"/>
      <c r="AW100" s="13"/>
      <c r="AX100" s="15"/>
      <c r="AY100" s="55"/>
      <c r="AZ100" s="90"/>
      <c r="BA100" s="28"/>
    </row>
    <row r="101" spans="1:53" s="17" customFormat="1" x14ac:dyDescent="0.2">
      <c r="A101" s="2"/>
      <c r="B101" s="3"/>
      <c r="C101" s="2"/>
      <c r="D101" s="2"/>
      <c r="E101" s="42"/>
      <c r="F101" s="2"/>
      <c r="G101" s="2"/>
      <c r="H101" s="46"/>
      <c r="I101" s="2"/>
      <c r="J101" s="2"/>
      <c r="K101" s="24"/>
      <c r="L101" s="2"/>
      <c r="M101" s="25"/>
      <c r="N101" s="24"/>
      <c r="O101" s="2"/>
      <c r="P101" s="47"/>
      <c r="Q101" s="50"/>
      <c r="R101" s="51"/>
      <c r="S101" s="51"/>
      <c r="T101" s="51"/>
      <c r="U101" s="51"/>
      <c r="V101" s="51"/>
      <c r="W101" s="52"/>
      <c r="X101" s="47"/>
      <c r="Z101" s="47"/>
      <c r="AA101" s="73"/>
      <c r="AB101" s="47"/>
      <c r="AC101" s="2"/>
      <c r="AD101" s="24"/>
      <c r="AE101" s="2"/>
      <c r="AF101" s="23"/>
      <c r="AG101" s="25"/>
      <c r="AH101" s="23"/>
      <c r="AI101" s="26"/>
      <c r="AJ101" s="2"/>
      <c r="AK101" s="27"/>
      <c r="AL101" s="54"/>
      <c r="AM101" s="2"/>
      <c r="AN101" s="8"/>
      <c r="AO101" s="54"/>
      <c r="AP101" s="27"/>
      <c r="AQ101" s="27"/>
      <c r="AR101" s="23"/>
      <c r="AS101" s="23"/>
      <c r="AT101" s="27"/>
      <c r="AU101" s="27"/>
      <c r="AV101" s="23"/>
      <c r="AW101" s="23"/>
      <c r="AX101" s="26"/>
      <c r="AY101" s="47"/>
      <c r="AZ101" s="91"/>
      <c r="BA101" s="28"/>
    </row>
    <row r="102" spans="1:53" s="17" customFormat="1" x14ac:dyDescent="0.2">
      <c r="A102" s="2"/>
      <c r="B102" s="3"/>
      <c r="C102" s="2"/>
      <c r="D102" s="2"/>
      <c r="E102" s="42"/>
      <c r="F102" s="2"/>
      <c r="G102" s="2"/>
      <c r="H102" s="46"/>
      <c r="I102" s="2"/>
      <c r="J102" s="2"/>
      <c r="K102" s="24"/>
      <c r="L102" s="2"/>
      <c r="M102" s="25"/>
      <c r="N102" s="24"/>
      <c r="O102" s="2"/>
      <c r="P102" s="47"/>
      <c r="Q102" s="50"/>
      <c r="R102" s="51"/>
      <c r="S102" s="51"/>
      <c r="T102" s="51"/>
      <c r="U102" s="51"/>
      <c r="V102" s="51"/>
      <c r="W102" s="52"/>
      <c r="X102" s="47"/>
      <c r="Z102" s="47"/>
      <c r="AA102" s="73"/>
      <c r="AB102" s="47"/>
      <c r="AC102" s="2"/>
      <c r="AD102" s="24"/>
      <c r="AE102" s="2"/>
      <c r="AF102" s="23"/>
      <c r="AG102" s="25"/>
      <c r="AH102" s="23"/>
      <c r="AI102" s="26"/>
      <c r="AJ102" s="2"/>
      <c r="AK102" s="27"/>
      <c r="AL102" s="54"/>
      <c r="AM102" s="2"/>
      <c r="AN102" s="8"/>
      <c r="AO102" s="54"/>
      <c r="AP102" s="27"/>
      <c r="AQ102" s="27"/>
      <c r="AR102" s="23"/>
      <c r="AS102" s="23"/>
      <c r="AT102" s="27"/>
      <c r="AU102" s="27"/>
      <c r="AV102" s="23"/>
      <c r="AW102" s="23"/>
      <c r="AX102" s="26"/>
      <c r="AY102" s="47"/>
      <c r="AZ102" s="91"/>
      <c r="BA102" s="28"/>
    </row>
    <row r="103" spans="1:53" s="17" customFormat="1" x14ac:dyDescent="0.2">
      <c r="A103" s="2"/>
      <c r="B103" s="3"/>
      <c r="C103" s="2"/>
      <c r="D103" s="2"/>
      <c r="E103" s="42"/>
      <c r="F103" s="2"/>
      <c r="G103" s="2"/>
      <c r="H103" s="46"/>
      <c r="I103" s="2"/>
      <c r="J103" s="2"/>
      <c r="K103" s="24"/>
      <c r="L103" s="2"/>
      <c r="M103" s="25"/>
      <c r="N103" s="24"/>
      <c r="O103" s="2"/>
      <c r="P103" s="47"/>
      <c r="Q103" s="50"/>
      <c r="R103" s="51"/>
      <c r="S103" s="51"/>
      <c r="T103" s="51"/>
      <c r="U103" s="51"/>
      <c r="V103" s="51"/>
      <c r="W103" s="52"/>
      <c r="X103" s="47"/>
      <c r="Z103" s="47"/>
      <c r="AA103" s="73"/>
      <c r="AB103" s="47"/>
      <c r="AD103" s="47"/>
      <c r="AF103" s="23"/>
      <c r="AG103" s="25"/>
      <c r="AH103" s="23"/>
      <c r="AI103" s="26"/>
      <c r="AJ103" s="2"/>
      <c r="AK103" s="27"/>
      <c r="AL103" s="54"/>
      <c r="AM103" s="2"/>
      <c r="AN103" s="8"/>
      <c r="AO103" s="54"/>
      <c r="AP103" s="27"/>
      <c r="AQ103" s="27"/>
      <c r="AR103" s="23"/>
      <c r="AS103" s="23"/>
      <c r="AT103" s="27"/>
      <c r="AU103" s="27"/>
      <c r="AV103" s="23"/>
      <c r="AW103" s="23"/>
      <c r="AX103" s="26"/>
      <c r="AY103" s="47"/>
      <c r="AZ103" s="91"/>
      <c r="BA103" s="28"/>
    </row>
    <row r="104" spans="1:53" s="17" customFormat="1" x14ac:dyDescent="0.25">
      <c r="B104" s="28"/>
      <c r="C104" s="2"/>
      <c r="D104" s="2"/>
      <c r="E104" s="42"/>
      <c r="F104" s="2"/>
      <c r="G104" s="2"/>
      <c r="H104" s="46"/>
      <c r="I104" s="2"/>
      <c r="J104" s="2"/>
      <c r="K104" s="24"/>
      <c r="L104" s="2"/>
      <c r="M104" s="25"/>
      <c r="N104" s="24"/>
      <c r="O104" s="2"/>
      <c r="P104" s="47"/>
      <c r="Q104" s="50"/>
      <c r="R104" s="123"/>
      <c r="S104" s="123"/>
      <c r="T104" s="123"/>
      <c r="U104" s="123"/>
      <c r="V104" s="123"/>
      <c r="W104" s="47"/>
      <c r="X104" s="47"/>
      <c r="Z104" s="47"/>
      <c r="AA104" s="73"/>
      <c r="AB104" s="47"/>
      <c r="AD104" s="47"/>
      <c r="AF104" s="23"/>
      <c r="AG104" s="25"/>
      <c r="AH104" s="23"/>
      <c r="AI104" s="26"/>
      <c r="AJ104" s="2"/>
      <c r="AK104" s="27"/>
      <c r="AL104" s="54"/>
      <c r="AM104" s="2"/>
      <c r="AN104" s="27"/>
      <c r="AO104" s="54"/>
      <c r="AP104" s="27"/>
      <c r="AQ104" s="27"/>
      <c r="AR104" s="23"/>
      <c r="AS104" s="23"/>
      <c r="AT104" s="27"/>
      <c r="AU104" s="27"/>
      <c r="AV104" s="23"/>
      <c r="AW104" s="23"/>
      <c r="AX104" s="26"/>
      <c r="AY104" s="47"/>
      <c r="AZ104" s="91"/>
      <c r="BA104" s="28"/>
    </row>
    <row r="105" spans="1:53" s="17" customFormat="1" x14ac:dyDescent="0.25">
      <c r="B105" s="28"/>
      <c r="C105" s="2"/>
      <c r="D105" s="2"/>
      <c r="E105" s="42"/>
      <c r="F105" s="2"/>
      <c r="G105" s="2"/>
      <c r="H105" s="46"/>
      <c r="I105" s="2"/>
      <c r="J105" s="2"/>
      <c r="K105" s="24"/>
      <c r="L105" s="2"/>
      <c r="M105" s="25"/>
      <c r="N105" s="24"/>
      <c r="O105" s="2"/>
      <c r="P105" s="47"/>
      <c r="R105" s="51"/>
      <c r="S105" s="51"/>
      <c r="T105" s="51"/>
      <c r="U105" s="51"/>
      <c r="V105" s="51"/>
      <c r="W105" s="52"/>
      <c r="X105" s="47"/>
      <c r="Z105" s="47"/>
      <c r="AA105" s="73"/>
      <c r="AB105" s="47"/>
      <c r="AC105" s="2"/>
      <c r="AD105" s="24"/>
      <c r="AE105" s="2"/>
      <c r="AF105" s="23"/>
      <c r="AG105" s="25"/>
      <c r="AH105" s="23"/>
      <c r="AI105" s="26"/>
      <c r="AJ105" s="2"/>
      <c r="AK105" s="27"/>
      <c r="AL105" s="54"/>
      <c r="AM105" s="2"/>
      <c r="AN105" s="27"/>
      <c r="AO105" s="54"/>
      <c r="AP105" s="27"/>
      <c r="AQ105" s="27"/>
      <c r="AR105" s="23"/>
      <c r="AS105" s="23"/>
      <c r="AT105" s="27"/>
      <c r="AU105" s="27"/>
      <c r="AV105" s="23"/>
      <c r="AW105" s="23"/>
      <c r="AX105" s="26"/>
      <c r="AY105" s="47"/>
      <c r="AZ105" s="91"/>
      <c r="BA105" s="28"/>
    </row>
    <row r="106" spans="1:53" s="17" customFormat="1" x14ac:dyDescent="0.25">
      <c r="B106" s="28"/>
      <c r="E106" s="43"/>
      <c r="H106" s="47"/>
      <c r="K106" s="47"/>
      <c r="M106" s="25"/>
      <c r="N106" s="24"/>
      <c r="O106" s="2"/>
      <c r="P106" s="47"/>
      <c r="Q106" s="50"/>
      <c r="R106" s="123"/>
      <c r="S106" s="123"/>
      <c r="T106" s="123"/>
      <c r="U106" s="123"/>
      <c r="V106" s="123"/>
      <c r="W106" s="47"/>
      <c r="X106" s="47"/>
      <c r="Z106" s="47"/>
      <c r="AA106" s="73"/>
      <c r="AB106" s="47"/>
      <c r="AD106" s="47"/>
      <c r="AF106" s="47"/>
      <c r="AH106" s="47"/>
      <c r="AI106" s="47"/>
      <c r="AK106" s="27"/>
      <c r="AL106" s="54"/>
      <c r="AN106" s="27"/>
      <c r="AO106" s="54"/>
      <c r="AP106" s="27"/>
      <c r="AQ106" s="27"/>
      <c r="AR106" s="23"/>
      <c r="AS106" s="23"/>
      <c r="AT106" s="27"/>
      <c r="AU106" s="27"/>
      <c r="AV106" s="23"/>
      <c r="AW106" s="23"/>
      <c r="AX106" s="26"/>
      <c r="AY106" s="47"/>
      <c r="AZ106" s="91"/>
      <c r="BA106" s="28"/>
    </row>
    <row r="107" spans="1:53" s="17" customFormat="1" ht="18" x14ac:dyDescent="0.25">
      <c r="B107" s="28"/>
      <c r="C107" s="29"/>
      <c r="D107" s="2"/>
      <c r="E107" s="41"/>
      <c r="F107" s="30"/>
      <c r="G107" s="2"/>
      <c r="H107" s="23"/>
      <c r="I107" s="30"/>
      <c r="J107" s="2"/>
      <c r="K107" s="24"/>
      <c r="L107" s="2"/>
      <c r="M107" s="25"/>
      <c r="N107" s="24"/>
      <c r="O107" s="2"/>
      <c r="P107" s="47"/>
      <c r="Q107" s="50"/>
      <c r="R107" s="51"/>
      <c r="S107" s="51"/>
      <c r="T107" s="51"/>
      <c r="U107" s="51"/>
      <c r="V107" s="51"/>
      <c r="W107" s="52"/>
      <c r="X107" s="47"/>
      <c r="Z107" s="47"/>
      <c r="AA107" s="73"/>
      <c r="AB107" s="47"/>
      <c r="AD107" s="47"/>
      <c r="AF107" s="47"/>
      <c r="AH107" s="47"/>
      <c r="AI107" s="47"/>
      <c r="AL107" s="47"/>
      <c r="AO107" s="47"/>
      <c r="AR107" s="23"/>
      <c r="AS107" s="23"/>
      <c r="AV107" s="23"/>
      <c r="AW107" s="23"/>
      <c r="AX107" s="26"/>
      <c r="AY107" s="47"/>
      <c r="AZ107" s="91"/>
      <c r="BA107" s="28"/>
    </row>
    <row r="108" spans="1:53" s="17" customFormat="1" ht="18" x14ac:dyDescent="0.25">
      <c r="B108" s="28"/>
      <c r="C108" s="29"/>
      <c r="D108" s="2"/>
      <c r="E108" s="41"/>
      <c r="F108" s="30"/>
      <c r="G108" s="2"/>
      <c r="H108" s="23"/>
      <c r="I108" s="30"/>
      <c r="J108" s="2"/>
      <c r="K108" s="24"/>
      <c r="L108" s="2"/>
      <c r="M108" s="25"/>
      <c r="N108" s="24"/>
      <c r="O108" s="2"/>
      <c r="P108" s="23"/>
      <c r="Q108" s="2"/>
      <c r="R108" s="51"/>
      <c r="S108" s="51"/>
      <c r="T108" s="51"/>
      <c r="U108" s="51"/>
      <c r="V108" s="51"/>
      <c r="W108" s="52"/>
      <c r="X108" s="47"/>
      <c r="Z108" s="47"/>
      <c r="AA108" s="73"/>
      <c r="AB108" s="47"/>
      <c r="AC108" s="2"/>
      <c r="AD108" s="24"/>
      <c r="AE108" s="2"/>
      <c r="AF108" s="23"/>
      <c r="AG108" s="25"/>
      <c r="AH108" s="23"/>
      <c r="AI108" s="26"/>
      <c r="AJ108" s="2"/>
      <c r="AK108" s="27"/>
      <c r="AL108" s="54"/>
      <c r="AM108" s="2"/>
      <c r="AN108" s="27"/>
      <c r="AO108" s="54"/>
      <c r="AP108" s="27"/>
      <c r="AQ108" s="27"/>
      <c r="AR108" s="23"/>
      <c r="AS108" s="23"/>
      <c r="AT108" s="27"/>
      <c r="AU108" s="27"/>
      <c r="AV108" s="23"/>
      <c r="AW108" s="23"/>
      <c r="AX108" s="26"/>
      <c r="AY108" s="47"/>
      <c r="AZ108" s="91"/>
      <c r="BA108" s="28"/>
    </row>
    <row r="109" spans="1:53" s="17" customFormat="1" x14ac:dyDescent="0.25">
      <c r="B109" s="28"/>
      <c r="E109" s="43"/>
      <c r="H109" s="47"/>
      <c r="K109" s="47"/>
      <c r="M109" s="25"/>
      <c r="N109" s="24"/>
      <c r="O109" s="2"/>
      <c r="P109" s="23"/>
      <c r="Q109" s="2"/>
      <c r="R109" s="122"/>
      <c r="S109" s="122"/>
      <c r="T109" s="122"/>
      <c r="U109" s="122"/>
      <c r="V109" s="122"/>
      <c r="W109" s="46"/>
      <c r="X109" s="47"/>
      <c r="Z109" s="47"/>
      <c r="AA109" s="73"/>
      <c r="AB109" s="47"/>
      <c r="AC109" s="2"/>
      <c r="AD109" s="24"/>
      <c r="AE109" s="2"/>
      <c r="AF109" s="23"/>
      <c r="AG109" s="25"/>
      <c r="AH109" s="23"/>
      <c r="AI109" s="26"/>
      <c r="AJ109" s="2"/>
      <c r="AK109" s="27"/>
      <c r="AL109" s="54"/>
      <c r="AM109" s="2"/>
      <c r="AN109" s="27"/>
      <c r="AO109" s="54"/>
      <c r="AP109" s="27"/>
      <c r="AQ109" s="27"/>
      <c r="AR109" s="23"/>
      <c r="AS109" s="23"/>
      <c r="AT109" s="27"/>
      <c r="AU109" s="27"/>
      <c r="AV109" s="23"/>
      <c r="AW109" s="23"/>
      <c r="AX109" s="26"/>
      <c r="AY109" s="47"/>
      <c r="AZ109" s="91"/>
      <c r="BA109" s="28"/>
    </row>
    <row r="110" spans="1:53" s="17" customFormat="1" ht="18" x14ac:dyDescent="0.25">
      <c r="B110" s="28"/>
      <c r="C110" s="29"/>
      <c r="D110" s="2"/>
      <c r="E110" s="41"/>
      <c r="F110" s="30"/>
      <c r="G110" s="2"/>
      <c r="H110" s="23"/>
      <c r="I110" s="30"/>
      <c r="J110" s="2"/>
      <c r="K110" s="24"/>
      <c r="L110" s="2"/>
      <c r="M110" s="25"/>
      <c r="N110" s="24"/>
      <c r="O110" s="2"/>
      <c r="P110" s="23"/>
      <c r="Q110" s="2"/>
      <c r="R110" s="122"/>
      <c r="S110" s="122"/>
      <c r="T110" s="122"/>
      <c r="U110" s="122"/>
      <c r="V110" s="122"/>
      <c r="W110" s="46"/>
      <c r="X110" s="47"/>
      <c r="Z110" s="47"/>
      <c r="AA110" s="73"/>
      <c r="AB110" s="47"/>
      <c r="AC110" s="2"/>
      <c r="AD110" s="24"/>
      <c r="AE110" s="2"/>
      <c r="AF110" s="23"/>
      <c r="AG110" s="25"/>
      <c r="AH110" s="23"/>
      <c r="AI110" s="26"/>
      <c r="AJ110" s="2"/>
      <c r="AK110" s="27"/>
      <c r="AL110" s="54"/>
      <c r="AM110" s="2"/>
      <c r="AN110" s="27"/>
      <c r="AO110" s="54"/>
      <c r="AP110" s="27"/>
      <c r="AQ110" s="27"/>
      <c r="AR110" s="23"/>
      <c r="AS110" s="23"/>
      <c r="AT110" s="27"/>
      <c r="AU110" s="27"/>
      <c r="AV110" s="23"/>
      <c r="AW110" s="23"/>
      <c r="AX110" s="26"/>
      <c r="AY110" s="47"/>
      <c r="AZ110" s="91"/>
      <c r="BA110" s="28"/>
    </row>
    <row r="111" spans="1:53" s="17" customFormat="1" x14ac:dyDescent="0.3">
      <c r="B111" s="28"/>
      <c r="C111" s="50"/>
      <c r="D111" s="50"/>
      <c r="E111" s="44"/>
      <c r="F111" s="30"/>
      <c r="G111" s="2"/>
      <c r="H111" s="23"/>
      <c r="I111" s="30"/>
      <c r="J111" s="2"/>
      <c r="K111" s="24"/>
      <c r="L111" s="2"/>
      <c r="M111" s="25"/>
      <c r="N111" s="24"/>
      <c r="O111" s="2"/>
      <c r="P111" s="49"/>
      <c r="Q111" s="1"/>
      <c r="R111" s="122"/>
      <c r="S111" s="122"/>
      <c r="T111" s="122"/>
      <c r="U111" s="122"/>
      <c r="V111" s="122"/>
      <c r="W111" s="46"/>
      <c r="X111" s="47"/>
      <c r="Z111" s="47"/>
      <c r="AA111" s="73"/>
      <c r="AB111" s="47"/>
      <c r="AC111" s="2"/>
      <c r="AD111" s="24"/>
      <c r="AE111" s="2"/>
      <c r="AF111" s="23"/>
      <c r="AG111" s="25"/>
      <c r="AH111" s="23"/>
      <c r="AI111" s="26"/>
      <c r="AJ111" s="2"/>
      <c r="AK111" s="27"/>
      <c r="AL111" s="54"/>
      <c r="AM111" s="2"/>
      <c r="AN111" s="27"/>
      <c r="AO111" s="54"/>
      <c r="AP111" s="27"/>
      <c r="AQ111" s="27"/>
      <c r="AR111" s="23"/>
      <c r="AS111" s="23"/>
      <c r="AT111" s="27"/>
      <c r="AU111" s="27"/>
      <c r="AV111" s="23"/>
      <c r="AW111" s="23"/>
      <c r="AX111" s="26"/>
      <c r="AY111" s="47"/>
      <c r="AZ111" s="91"/>
      <c r="BA111" s="28"/>
    </row>
  </sheetData>
  <autoFilter ref="A4:BD96">
    <filterColumn colId="46">
      <filters>
        <filter val="1"/>
      </filters>
    </filterColumn>
    <sortState ref="A6:BD93">
      <sortCondition descending="1" ref="AY4:AY96"/>
    </sortState>
  </autoFilter>
  <sortState ref="B4:BA96">
    <sortCondition descending="1" ref="AY4:AY96"/>
  </sortState>
  <mergeCells count="6">
    <mergeCell ref="C1:AX1"/>
    <mergeCell ref="C2:AX2"/>
    <mergeCell ref="C3:X3"/>
    <mergeCell ref="Y3:AI3"/>
    <mergeCell ref="AJ3:AS3"/>
    <mergeCell ref="AT3:AV3"/>
  </mergeCells>
  <pageMargins left="0.23622047244094491" right="0.23622047244094491" top="0.15748031496062992" bottom="0.15748031496062992" header="0.31496062992125984" footer="0.31496062992125984"/>
  <pageSetup paperSize="8" scale="57" fitToWidth="2" orientation="portrait" copies="5" r:id="rId1"/>
  <colBreaks count="1" manualBreakCount="1">
    <brk id="3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Лист3 (2)</vt:lpstr>
      <vt:lpstr>Рейтинг без тарификации</vt:lpstr>
      <vt:lpstr>Ранжированная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2011-11-08T13:39:01Z</cp:lastPrinted>
  <dcterms:created xsi:type="dcterms:W3CDTF">2006-09-16T00:00:00Z</dcterms:created>
  <dcterms:modified xsi:type="dcterms:W3CDTF">2021-05-18T06:10:13Z</dcterms:modified>
</cp:coreProperties>
</file>