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10185" yWindow="-285" windowWidth="18600" windowHeight="8415" tabRatio="778" firstSheet="1" activeTab="1"/>
  </bookViews>
  <sheets>
    <sheet name="Лист3 (2)" sheetId="81" state="hidden" r:id="rId1"/>
    <sheet name="Рейтинг без тарификации" sheetId="97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тарификации'!$A$4:$BD$102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<sst xmlns="http://schemas.openxmlformats.org/spreadsheetml/2006/main" count="780" uniqueCount="318">
  <si>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</si>
  <si>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</si>
  <si>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</si>
  <si>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</si>
  <si>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</si>
  <si>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</si>
  <si>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</si>
  <si>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</si>
  <si>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</si>
  <si>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</si>
  <si>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</si>
  <si>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</si>
  <si>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</si>
  <si>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</si>
  <si>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</si>
  <si>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</si>
  <si>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</si>
  <si>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</si>
  <si>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</si>
  <si>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</si>
  <si>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</si>
  <si>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</si>
  <si>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</si>
  <si>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</si>
  <si>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</si>
  <si>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</si>
  <si>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</si>
  <si>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</si>
  <si>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</si>
  <si>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</si>
  <si>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</si>
  <si>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</si>
  <si>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</si>
  <si>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</si>
  <si>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</si>
  <si>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</si>
  <si>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</si>
  <si>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</si>
  <si>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</si>
  <si>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</si>
  <si>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</si>
  <si>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</si>
  <si>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</si>
  <si>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</si>
  <si>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</si>
  <si>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</si>
  <si>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</si>
  <si>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</si>
  <si>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</si>
  <si>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</si>
  <si>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</si>
  <si>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</si>
  <si>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</si>
  <si>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</si>
  <si>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</si>
  <si>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</si>
  <si>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</si>
  <si>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</si>
  <si>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</si>
  <si>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</si>
  <si>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</si>
  <si>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</si>
  <si>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</si>
  <si>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</si>
  <si>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</si>
  <si>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</si>
  <si>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</si>
  <si>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</si>
  <si>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</si>
  <si>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</si>
  <si>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</si>
  <si>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</si>
  <si>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</si>
  <si>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</si>
  <si>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</si>
  <si>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</si>
  <si>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</si>
  <si>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</si>
  <si>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</si>
  <si>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</si>
  <si>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</si>
  <si>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</si>
  <si>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</si>
  <si>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</si>
  <si>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</si>
  <si>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</si>
  <si>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</si>
  <si>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</si>
  <si>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</si>
  <si>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</si>
  <si>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</si>
  <si>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</si>
  <si>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</si>
  <si>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</si>
  <si>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</si>
  <si>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</si>
  <si>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</si>
  <si>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</si>
  <si>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</si>
  <si>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</si>
  <si>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</si>
  <si>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</si>
  <si>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</si>
  <si>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</si>
  <si>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</si>
  <si>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</si>
  <si>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</si>
  <si>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</si>
  <si>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</si>
  <si>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</si>
  <si>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</si>
  <si>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</si>
  <si>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</si>
  <si>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</si>
  <si>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</si>
  <si>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</si>
  <si>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</si>
  <si>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</si>
  <si>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</si>
  <si>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</si>
  <si>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</si>
  <si>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</si>
  <si>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</si>
  <si>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</si>
  <si>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</si>
  <si>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</si>
  <si>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</si>
  <si>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</si>
  <si>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</si>
  <si>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</si>
  <si>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</si>
  <si>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</si>
  <si>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</si>
  <si>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</si>
  <si>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</si>
  <si>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</si>
  <si>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</si>
  <si>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</si>
  <si>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</si>
  <si>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</si>
  <si>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</si>
  <si>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</si>
  <si>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</si>
  <si>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</si>
  <si>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</si>
  <si>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</si>
  <si>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</si>
  <si>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</si>
  <si>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</si>
  <si>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</si>
  <si>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</si>
  <si>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</si>
  <si>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</si>
  <si>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</si>
  <si>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</si>
  <si>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</si>
  <si>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</si>
  <si>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</si>
  <si>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</si>
  <si>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</si>
  <si>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</si>
  <si>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</si>
  <si>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</si>
  <si>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</si>
  <si>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</si>
  <si>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</si>
  <si>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</si>
  <si>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</si>
  <si>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</si>
  <si>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</si>
  <si>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</si>
  <si>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</si>
  <si>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</si>
  <si>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</si>
  <si>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</si>
  <si>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</si>
  <si>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</si>
  <si>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</si>
  <si>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</si>
  <si>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</si>
  <si>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</si>
  <si>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</si>
  <si>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</si>
  <si>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</si>
  <si>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</si>
  <si>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</si>
  <si>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</si>
  <si>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</si>
  <si>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</si>
  <si>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</si>
  <si>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</si>
  <si>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</si>
  <si>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</si>
  <si>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</si>
  <si>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</si>
  <si>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</si>
  <si>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</si>
  <si>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</si>
  <si>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</si>
  <si>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</si>
  <si>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</si>
  <si>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</si>
  <si>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</si>
  <si>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</si>
  <si>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</si>
  <si>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</si>
  <si>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</si>
  <si>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</si>
  <si>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</si>
  <si>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</si>
  <si>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</si>
  <si>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</si>
  <si>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</si>
  <si>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</si>
  <si>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</si>
  <si>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</si>
  <si>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</si>
  <si>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</si>
  <si>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</si>
  <si>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</si>
  <si>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</si>
  <si>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</si>
  <si>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</si>
  <si>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</si>
  <si>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</si>
  <si>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</si>
  <si>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</si>
  <si>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</si>
  <si>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</si>
  <si>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</si>
  <si>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</si>
  <si>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</si>
  <si>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</si>
  <si>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</si>
  <si>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</si>
  <si>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</si>
  <si>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</si>
  <si>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</si>
  <si>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</si>
  <si>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МКОУ О(С)ОШ № 3</t>
  </si>
  <si>
    <t>Сведения об учащихся</t>
  </si>
  <si>
    <t>СОШ № 102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</si>
  <si>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</si>
  <si>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</si>
  <si>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</si>
  <si>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</si>
  <si>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</si>
  <si>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</si>
  <si>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</si>
  <si>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5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</si>
  <si>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</si>
  <si>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</si>
  <si>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</si>
  <si>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</si>
  <si>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СОШ № 94</t>
  </si>
  <si>
    <t>СОШ № 97</t>
  </si>
  <si>
    <t>СОШ № 103</t>
  </si>
  <si>
    <t>СОШ № 104</t>
  </si>
  <si>
    <t>СОШ № 105</t>
  </si>
  <si>
    <t>МАОУ СОШ №102</t>
  </si>
  <si>
    <t>МАОУ СОШ №103</t>
  </si>
  <si>
    <t>МАОУ СОШ №104</t>
  </si>
  <si>
    <t>МАОУ СОШ №105</t>
  </si>
  <si>
    <t>МАОУ СОШ №85</t>
  </si>
  <si>
    <t>СОШ № 84-Ф</t>
  </si>
  <si>
    <t>В школе несовершеннолетних учащихся менее половины</t>
  </si>
  <si>
    <t>Карточка ОО (макс. 2 балла)</t>
  </si>
  <si>
    <t xml:space="preserve">ИТОГО (макс. 2 балла) </t>
  </si>
  <si>
    <t xml:space="preserve">Количество дублей </t>
  </si>
  <si>
    <t>МАОУ гимназия №44</t>
  </si>
  <si>
    <t>МАОУ гимназия №88</t>
  </si>
  <si>
    <t>МАОУ гимназия №92</t>
  </si>
  <si>
    <t>МАОУ лицей №4</t>
  </si>
  <si>
    <t>МАОУ СОШ №20</t>
  </si>
  <si>
    <t>МАОУ СОШ №22</t>
  </si>
  <si>
    <t>МАОУ СОШ №24</t>
  </si>
  <si>
    <t>МАОУ СОШ №35</t>
  </si>
  <si>
    <t>МАОУ СОШ №52</t>
  </si>
  <si>
    <t>МАОУ CОШ №94</t>
  </si>
  <si>
    <t>МКОУ СОШ № 97</t>
  </si>
  <si>
    <t>МАОУ СОШ №84 - Ф</t>
  </si>
  <si>
    <t>МАОУ лицей №12</t>
  </si>
  <si>
    <t>Хранилище документов (макс. 2 балла)</t>
  </si>
  <si>
    <t>МАОУ гимназия №54</t>
  </si>
  <si>
    <t>МАОУ СОШ №10</t>
  </si>
  <si>
    <t>МАОУ СОШ №43</t>
  </si>
  <si>
    <t>МАОУ СОШ №74</t>
  </si>
  <si>
    <t>МАОУ СОШ №95</t>
  </si>
  <si>
    <t>МАОУ гимназия №40</t>
  </si>
  <si>
    <t>МАОУ СОШ №41</t>
  </si>
  <si>
    <t>МАОУ СОШ №14</t>
  </si>
  <si>
    <t>МАОУ гимназия №82</t>
  </si>
  <si>
    <t>МАОУ СОШ №6</t>
  </si>
  <si>
    <t>МАОУ СОШ №29</t>
  </si>
  <si>
    <t>МАОУ СОШ №46</t>
  </si>
  <si>
    <t>МАОУ СОШ №47</t>
  </si>
  <si>
    <t>МАОУ СОШ №49</t>
  </si>
  <si>
    <t>МАОУ СОШ №50</t>
  </si>
  <si>
    <t>МАОУ СОШ №53</t>
  </si>
  <si>
    <t>МАОУ СОШ №57</t>
  </si>
  <si>
    <t>МАОУ СОШ №73</t>
  </si>
  <si>
    <t>МАОУ гимназия №33</t>
  </si>
  <si>
    <t xml:space="preserve">МАОУ СОШ №2 </t>
  </si>
  <si>
    <t>МАОУ ООШ №7</t>
  </si>
  <si>
    <t>МАОУ СОШ №8</t>
  </si>
  <si>
    <t>МАОУ СОШ №19</t>
  </si>
  <si>
    <t>МАОУ СОШ №31</t>
  </si>
  <si>
    <t>МАОУ СОШ №34</t>
  </si>
  <si>
    <t>МАОУ СОШ №37</t>
  </si>
  <si>
    <t>МАОУ СОШ №39</t>
  </si>
  <si>
    <t>МАОУ СОШ №86</t>
  </si>
  <si>
    <t>Наличие некорректного почтовго и/или юридического адреса ОО 
(в соответствии с мониторингом ИРО КК)</t>
  </si>
  <si>
    <t>% выставленных годовых оценок</t>
  </si>
  <si>
    <t>ИТОГО (макс. 10 баллов)</t>
  </si>
  <si>
    <t>ОБЩАЯ СУММА БАЛЛОВ (макс. 32 баллов)</t>
  </si>
  <si>
    <t>Таблица мониторинга электронных журналов и дневников за период с 4 по 31 мая 2021/2022 учебного года</t>
  </si>
  <si>
    <t>по состоянию на 1 июня 2022 года</t>
  </si>
  <si>
    <t>Наличие дублей учащихся 
(на 01.06.2022)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</si>
</sst>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999">
    <xf numFmtId="0" fontId="0" fillId="0" borderId="0"/>
    <xf numFmtId="0" fontId="54" fillId="2" borderId="0" applyNumberFormat="0" applyBorder="0" applyAlignment="0" applyProtection="0"/>
    <xf numFmtId="0" fontId="55" fillId="2" borderId="0" applyNumberFormat="0" applyBorder="0" applyAlignment="0" applyProtection="0"/>
    <xf numFmtId="0" fontId="54" fillId="3" borderId="0" applyNumberFormat="0" applyBorder="0" applyAlignment="0" applyProtection="0"/>
    <xf numFmtId="0" fontId="55" fillId="3" borderId="0" applyNumberFormat="0" applyBorder="0" applyAlignment="0" applyProtection="0"/>
    <xf numFmtId="0" fontId="54" fillId="4" borderId="0" applyNumberFormat="0" applyBorder="0" applyAlignment="0" applyProtection="0"/>
    <xf numFmtId="0" fontId="55" fillId="4" borderId="0" applyNumberFormat="0" applyBorder="0" applyAlignment="0" applyProtection="0"/>
    <xf numFmtId="0" fontId="54" fillId="5" borderId="0" applyNumberFormat="0" applyBorder="0" applyAlignment="0" applyProtection="0"/>
    <xf numFmtId="0" fontId="55" fillId="5" borderId="0" applyNumberFormat="0" applyBorder="0" applyAlignment="0" applyProtection="0"/>
    <xf numFmtId="0" fontId="54" fillId="6" borderId="0" applyNumberFormat="0" applyBorder="0" applyAlignment="0" applyProtection="0"/>
    <xf numFmtId="0" fontId="55" fillId="6" borderId="0" applyNumberFormat="0" applyBorder="0" applyAlignment="0" applyProtection="0"/>
    <xf numFmtId="0" fontId="54" fillId="7" borderId="0" applyNumberFormat="0" applyBorder="0" applyAlignment="0" applyProtection="0"/>
    <xf numFmtId="0" fontId="55" fillId="7" borderId="0" applyNumberFormat="0" applyBorder="0" applyAlignment="0" applyProtection="0"/>
    <xf numFmtId="0" fontId="54" fillId="8" borderId="0" applyNumberFormat="0" applyBorder="0" applyAlignment="0" applyProtection="0"/>
    <xf numFmtId="0" fontId="55" fillId="8" borderId="0" applyNumberFormat="0" applyBorder="0" applyAlignment="0" applyProtection="0"/>
    <xf numFmtId="0" fontId="54" fillId="9" borderId="0" applyNumberFormat="0" applyBorder="0" applyAlignment="0" applyProtection="0"/>
    <xf numFmtId="0" fontId="55" fillId="9" borderId="0" applyNumberFormat="0" applyBorder="0" applyAlignment="0" applyProtection="0"/>
    <xf numFmtId="0" fontId="54" fillId="10" borderId="0" applyNumberFormat="0" applyBorder="0" applyAlignment="0" applyProtection="0"/>
    <xf numFmtId="0" fontId="55" fillId="10" borderId="0" applyNumberFormat="0" applyBorder="0" applyAlignment="0" applyProtection="0"/>
    <xf numFmtId="0" fontId="54" fillId="11" borderId="0" applyNumberFormat="0" applyBorder="0" applyAlignment="0" applyProtection="0"/>
    <xf numFmtId="0" fontId="55" fillId="11" borderId="0" applyNumberFormat="0" applyBorder="0" applyAlignment="0" applyProtection="0"/>
    <xf numFmtId="0" fontId="54" fillId="12" borderId="0" applyNumberFormat="0" applyBorder="0" applyAlignment="0" applyProtection="0"/>
    <xf numFmtId="0" fontId="55" fillId="12" borderId="0" applyNumberFormat="0" applyBorder="0" applyAlignment="0" applyProtection="0"/>
    <xf numFmtId="0" fontId="54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4" borderId="0" applyNumberFormat="0" applyBorder="0" applyAlignment="0" applyProtection="0"/>
    <xf numFmtId="0" fontId="56" fillId="15" borderId="0" applyNumberFormat="0" applyBorder="0" applyAlignment="0" applyProtection="0"/>
    <xf numFmtId="0" fontId="57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6" borderId="0" applyNumberFormat="0" applyBorder="0" applyAlignment="0" applyProtection="0"/>
    <xf numFmtId="0" fontId="56" fillId="17" borderId="0" applyNumberFormat="0" applyBorder="0" applyAlignment="0" applyProtection="0"/>
    <xf numFmtId="0" fontId="57" fillId="17" borderId="0" applyNumberFormat="0" applyBorder="0" applyAlignment="0" applyProtection="0"/>
    <xf numFmtId="0" fontId="56" fillId="18" borderId="0" applyNumberFormat="0" applyBorder="0" applyAlignment="0" applyProtection="0"/>
    <xf numFmtId="0" fontId="57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19" borderId="0" applyNumberFormat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6" fillId="20" borderId="0" applyNumberFormat="0" applyBorder="0" applyAlignment="0" applyProtection="0"/>
    <xf numFmtId="0" fontId="57" fillId="20" borderId="0" applyNumberFormat="0" applyBorder="0" applyAlignment="0" applyProtection="0"/>
    <xf numFmtId="0" fontId="56" fillId="21" borderId="0" applyNumberFormat="0" applyBorder="0" applyAlignment="0" applyProtection="0"/>
    <xf numFmtId="0" fontId="57" fillId="21" borderId="0" applyNumberFormat="0" applyBorder="0" applyAlignment="0" applyProtection="0"/>
    <xf numFmtId="0" fontId="56" fillId="22" borderId="0" applyNumberFormat="0" applyBorder="0" applyAlignment="0" applyProtection="0"/>
    <xf numFmtId="0" fontId="57" fillId="22" borderId="0" applyNumberFormat="0" applyBorder="0" applyAlignment="0" applyProtection="0"/>
    <xf numFmtId="0" fontId="56" fillId="23" borderId="0" applyNumberFormat="0" applyBorder="0" applyAlignment="0" applyProtection="0"/>
    <xf numFmtId="0" fontId="57" fillId="23" borderId="0" applyNumberFormat="0" applyBorder="0" applyAlignment="0" applyProtection="0"/>
    <xf numFmtId="0" fontId="56" fillId="24" borderId="0" applyNumberFormat="0" applyBorder="0" applyAlignment="0" applyProtection="0"/>
    <xf numFmtId="0" fontId="57" fillId="24" borderId="0" applyNumberFormat="0" applyBorder="0" applyAlignment="0" applyProtection="0"/>
    <xf numFmtId="0" fontId="56" fillId="25" borderId="0" applyNumberFormat="0" applyBorder="0" applyAlignment="0" applyProtection="0"/>
    <xf numFmtId="0" fontId="57" fillId="25" borderId="0" applyNumberFormat="0" applyBorder="0" applyAlignment="0" applyProtection="0"/>
    <xf numFmtId="0" fontId="58" fillId="26" borderId="10" applyNumberFormat="0" applyAlignment="0" applyProtection="0"/>
    <xf numFmtId="0" fontId="59" fillId="26" borderId="10" applyNumberFormat="0" applyAlignment="0" applyProtection="0"/>
    <xf numFmtId="0" fontId="60" fillId="27" borderId="11" applyNumberFormat="0" applyAlignment="0" applyProtection="0"/>
    <xf numFmtId="0" fontId="61" fillId="27" borderId="11" applyNumberFormat="0" applyAlignment="0" applyProtection="0"/>
    <xf numFmtId="0" fontId="62" fillId="27" borderId="10" applyNumberFormat="0" applyAlignment="0" applyProtection="0"/>
    <xf numFmtId="0" fontId="63" fillId="27" borderId="10" applyNumberFormat="0" applyAlignment="0" applyProtection="0"/>
    <xf numFmtId="0" fontId="64" fillId="0" borderId="12" applyNumberFormat="0" applyFill="0" applyAlignment="0" applyProtection="0"/>
    <xf numFmtId="0" fontId="65" fillId="0" borderId="12" applyNumberFormat="0" applyFill="0" applyAlignment="0" applyProtection="0"/>
    <xf numFmtId="0" fontId="66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9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15" applyNumberFormat="0" applyFill="0" applyAlignment="0" applyProtection="0"/>
    <xf numFmtId="0" fontId="71" fillId="0" borderId="15" applyNumberFormat="0" applyFill="0" applyAlignment="0" applyProtection="0"/>
    <xf numFmtId="0" fontId="72" fillId="28" borderId="16" applyNumberFormat="0" applyAlignment="0" applyProtection="0"/>
    <xf numFmtId="0" fontId="73" fillId="28" borderId="16" applyNumberFormat="0" applyAlignment="0" applyProtection="0"/>
    <xf numFmtId="0" fontId="74" fillId="0" borderId="0" applyNumberFormat="0" applyFill="0" applyBorder="0" applyAlignment="0" applyProtection="0"/>
    <xf numFmtId="0" fontId="75" fillId="29" borderId="0" applyNumberFormat="0" applyBorder="0" applyAlignment="0" applyProtection="0"/>
    <xf numFmtId="0" fontId="76" fillId="29" borderId="0" applyNumberFormat="0" applyBorder="0" applyAlignment="0" applyProtection="0"/>
    <xf numFmtId="0" fontId="54" fillId="0" borderId="0"/>
    <xf numFmtId="0" fontId="49" fillId="0" borderId="0">
      <alignment vertical="center"/>
    </xf>
    <xf numFmtId="0" fontId="53" fillId="0" borderId="0">
      <alignment vertical="center"/>
    </xf>
    <xf numFmtId="0" fontId="49" fillId="0" borderId="0">
      <alignment vertical="center"/>
    </xf>
    <xf numFmtId="0" fontId="54" fillId="0" borderId="0"/>
    <xf numFmtId="0" fontId="55" fillId="0" borderId="0"/>
    <xf numFmtId="0" fontId="47" fillId="0" borderId="0"/>
    <xf numFmtId="0" fontId="51" fillId="0" borderId="0"/>
    <xf numFmtId="0" fontId="52" fillId="0" borderId="0"/>
    <xf numFmtId="0" fontId="77" fillId="30" borderId="0" applyNumberFormat="0" applyBorder="0" applyAlignment="0" applyProtection="0"/>
    <xf numFmtId="0" fontId="78" fillId="30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4" fillId="31" borderId="17" applyNumberFormat="0" applyFont="0" applyAlignment="0" applyProtection="0"/>
    <xf numFmtId="0" fontId="55" fillId="31" borderId="17" applyNumberFormat="0" applyFont="0" applyAlignment="0" applyProtection="0"/>
    <xf numFmtId="0" fontId="81" fillId="0" borderId="18" applyNumberFormat="0" applyFill="0" applyAlignment="0" applyProtection="0"/>
    <xf numFmtId="0" fontId="82" fillId="0" borderId="18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32" borderId="0" applyNumberFormat="0" applyBorder="0" applyAlignment="0" applyProtection="0"/>
    <xf numFmtId="0" fontId="86" fillId="32" borderId="0" applyNumberFormat="0" applyBorder="0" applyAlignment="0" applyProtection="0"/>
    <xf numFmtId="0" fontId="46" fillId="0" borderId="0"/>
    <xf numFmtId="9" fontId="87" fillId="0" borderId="0" applyFont="0" applyFill="0" applyBorder="0" applyAlignment="0" applyProtection="0"/>
    <xf numFmtId="0" fontId="45" fillId="0" borderId="0"/>
    <xf numFmtId="0" fontId="44" fillId="0" borderId="0"/>
    <xf numFmtId="0" fontId="43" fillId="0" borderId="0"/>
    <xf numFmtId="0" fontId="43" fillId="31" borderId="17" applyNumberFormat="0" applyFont="0" applyAlignment="0" applyProtection="0"/>
    <xf numFmtId="0" fontId="43" fillId="2" borderId="0" applyNumberFormat="0" applyBorder="0" applyAlignment="0" applyProtection="0"/>
    <xf numFmtId="0" fontId="43" fillId="8" borderId="0" applyNumberFormat="0" applyBorder="0" applyAlignment="0" applyProtection="0"/>
    <xf numFmtId="0" fontId="43" fillId="3" borderId="0" applyNumberFormat="0" applyBorder="0" applyAlignment="0" applyProtection="0"/>
    <xf numFmtId="0" fontId="43" fillId="9" borderId="0" applyNumberFormat="0" applyBorder="0" applyAlignment="0" applyProtection="0"/>
    <xf numFmtId="0" fontId="43" fillId="4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11" borderId="0" applyNumberFormat="0" applyBorder="0" applyAlignment="0" applyProtection="0"/>
    <xf numFmtId="0" fontId="43" fillId="6" borderId="0" applyNumberFormat="0" applyBorder="0" applyAlignment="0" applyProtection="0"/>
    <xf numFmtId="0" fontId="43" fillId="12" borderId="0" applyNumberFormat="0" applyBorder="0" applyAlignment="0" applyProtection="0"/>
    <xf numFmtId="0" fontId="43" fillId="7" borderId="0" applyNumberFormat="0" applyBorder="0" applyAlignment="0" applyProtection="0"/>
    <xf numFmtId="0" fontId="43" fillId="13" borderId="0" applyNumberFormat="0" applyBorder="0" applyAlignment="0" applyProtection="0"/>
    <xf numFmtId="0" fontId="42" fillId="0" borderId="0"/>
    <xf numFmtId="0" fontId="42" fillId="31" borderId="17" applyNumberFormat="0" applyFont="0" applyAlignment="0" applyProtection="0"/>
    <xf numFmtId="0" fontId="42" fillId="2" borderId="0" applyNumberFormat="0" applyBorder="0" applyAlignment="0" applyProtection="0"/>
    <xf numFmtId="0" fontId="42" fillId="8" borderId="0" applyNumberFormat="0" applyBorder="0" applyAlignment="0" applyProtection="0"/>
    <xf numFmtId="0" fontId="42" fillId="3" borderId="0" applyNumberFormat="0" applyBorder="0" applyAlignment="0" applyProtection="0"/>
    <xf numFmtId="0" fontId="42" fillId="9" borderId="0" applyNumberFormat="0" applyBorder="0" applyAlignment="0" applyProtection="0"/>
    <xf numFmtId="0" fontId="42" fillId="4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11" borderId="0" applyNumberFormat="0" applyBorder="0" applyAlignment="0" applyProtection="0"/>
    <xf numFmtId="0" fontId="42" fillId="6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3" borderId="0" applyNumberFormat="0" applyBorder="0" applyAlignment="0" applyProtection="0"/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0" borderId="0"/>
    <xf numFmtId="0" fontId="41" fillId="0" borderId="0"/>
    <xf numFmtId="0" fontId="41" fillId="31" borderId="17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31" borderId="17" applyNumberFormat="0" applyFont="0" applyAlignment="0" applyProtection="0"/>
    <xf numFmtId="0" fontId="41" fillId="2" borderId="0" applyNumberFormat="0" applyBorder="0" applyAlignment="0" applyProtection="0"/>
    <xf numFmtId="0" fontId="41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41" fillId="4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41" fillId="6" borderId="0" applyNumberFormat="0" applyBorder="0" applyAlignment="0" applyProtection="0"/>
    <xf numFmtId="0" fontId="41" fillId="12" borderId="0" applyNumberFormat="0" applyBorder="0" applyAlignment="0" applyProtection="0"/>
    <xf numFmtId="0" fontId="41" fillId="7" borderId="0" applyNumberFormat="0" applyBorder="0" applyAlignment="0" applyProtection="0"/>
    <xf numFmtId="0" fontId="41" fillId="13" borderId="0" applyNumberFormat="0" applyBorder="0" applyAlignment="0" applyProtection="0"/>
    <xf numFmtId="0" fontId="41" fillId="0" borderId="0"/>
    <xf numFmtId="0" fontId="41" fillId="31" borderId="17" applyNumberFormat="0" applyFont="0" applyAlignment="0" applyProtection="0"/>
    <xf numFmtId="0" fontId="41" fillId="2" borderId="0" applyNumberFormat="0" applyBorder="0" applyAlignment="0" applyProtection="0"/>
    <xf numFmtId="0" fontId="41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41" fillId="4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41" fillId="6" borderId="0" applyNumberFormat="0" applyBorder="0" applyAlignment="0" applyProtection="0"/>
    <xf numFmtId="0" fontId="41" fillId="12" borderId="0" applyNumberFormat="0" applyBorder="0" applyAlignment="0" applyProtection="0"/>
    <xf numFmtId="0" fontId="41" fillId="7" borderId="0" applyNumberFormat="0" applyBorder="0" applyAlignment="0" applyProtection="0"/>
    <xf numFmtId="0" fontId="41" fillId="13" borderId="0" applyNumberFormat="0" applyBorder="0" applyAlignment="0" applyProtection="0"/>
    <xf numFmtId="0" fontId="41" fillId="0" borderId="0"/>
    <xf numFmtId="0" fontId="47" fillId="47" borderId="0" applyNumberFormat="0" applyBorder="0" applyAlignment="0" applyProtection="0"/>
    <xf numFmtId="0" fontId="114" fillId="51" borderId="0" applyNumberFormat="0" applyBorder="0" applyAlignment="0" applyProtection="0"/>
    <xf numFmtId="0" fontId="47" fillId="48" borderId="0" applyNumberFormat="0" applyBorder="0" applyAlignment="0" applyProtection="0"/>
    <xf numFmtId="0" fontId="47" fillId="50" borderId="0" applyNumberFormat="0" applyBorder="0" applyAlignment="0" applyProtection="0"/>
    <xf numFmtId="0" fontId="47" fillId="44" borderId="0" applyNumberFormat="0" applyBorder="0" applyAlignment="0" applyProtection="0"/>
    <xf numFmtId="0" fontId="47" fillId="51" borderId="0" applyNumberFormat="0" applyBorder="0" applyAlignment="0" applyProtection="0"/>
    <xf numFmtId="0" fontId="47" fillId="49" borderId="0" applyNumberFormat="0" applyBorder="0" applyAlignment="0" applyProtection="0"/>
    <xf numFmtId="0" fontId="47" fillId="46" borderId="0" applyNumberFormat="0" applyBorder="0" applyAlignment="0" applyProtection="0"/>
    <xf numFmtId="0" fontId="47" fillId="49" borderId="0" applyNumberFormat="0" applyBorder="0" applyAlignment="0" applyProtection="0"/>
    <xf numFmtId="0" fontId="114" fillId="50" borderId="0" applyNumberFormat="0" applyBorder="0" applyAlignment="0" applyProtection="0"/>
    <xf numFmtId="0" fontId="47" fillId="45" borderId="0" applyNumberFormat="0" applyBorder="0" applyAlignment="0" applyProtection="0"/>
    <xf numFmtId="0" fontId="51" fillId="0" borderId="0"/>
    <xf numFmtId="0" fontId="47" fillId="43" borderId="0" applyNumberFormat="0" applyBorder="0" applyAlignment="0" applyProtection="0"/>
    <xf numFmtId="0" fontId="41" fillId="31" borderId="17" applyNumberFormat="0" applyFont="0" applyAlignment="0" applyProtection="0"/>
    <xf numFmtId="0" fontId="47" fillId="46" borderId="0" applyNumberFormat="0" applyBorder="0" applyAlignment="0" applyProtection="0"/>
    <xf numFmtId="0" fontId="114" fillId="53" borderId="0" applyNumberFormat="0" applyBorder="0" applyAlignment="0" applyProtection="0"/>
    <xf numFmtId="0" fontId="114" fillId="60" borderId="0" applyNumberFormat="0" applyBorder="0" applyAlignment="0" applyProtection="0"/>
    <xf numFmtId="0" fontId="41" fillId="2" borderId="0" applyNumberFormat="0" applyBorder="0" applyAlignment="0" applyProtection="0"/>
    <xf numFmtId="0" fontId="41" fillId="8" borderId="0" applyNumberFormat="0" applyBorder="0" applyAlignment="0" applyProtection="0"/>
    <xf numFmtId="0" fontId="121" fillId="0" borderId="29" applyNumberFormat="0" applyFill="0" applyAlignment="0" applyProtection="0"/>
    <xf numFmtId="0" fontId="114" fillId="55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125" fillId="44" borderId="0" applyNumberFormat="0" applyBorder="0" applyAlignment="0" applyProtection="0"/>
    <xf numFmtId="0" fontId="114" fillId="55" borderId="0" applyNumberFormat="0" applyBorder="0" applyAlignment="0" applyProtection="0"/>
    <xf numFmtId="0" fontId="41" fillId="4" borderId="0" applyNumberFormat="0" applyBorder="0" applyAlignment="0" applyProtection="0"/>
    <xf numFmtId="0" fontId="41" fillId="10" borderId="0" applyNumberFormat="0" applyBorder="0" applyAlignment="0" applyProtection="0"/>
    <xf numFmtId="0" fontId="119" fillId="0" borderId="27" applyNumberFormat="0" applyFill="0" applyAlignment="0" applyProtection="0"/>
    <xf numFmtId="0" fontId="51" fillId="64" borderId="31" applyNumberFormat="0" applyFont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114" fillId="56" borderId="0" applyNumberFormat="0" applyBorder="0" applyAlignment="0" applyProtection="0"/>
    <xf numFmtId="0" fontId="47" fillId="52" borderId="0" applyNumberFormat="0" applyBorder="0" applyAlignment="0" applyProtection="0"/>
    <xf numFmtId="0" fontId="41" fillId="6" borderId="0" applyNumberFormat="0" applyBorder="0" applyAlignment="0" applyProtection="0"/>
    <xf numFmtId="0" fontId="41" fillId="12" borderId="0" applyNumberFormat="0" applyBorder="0" applyAlignment="0" applyProtection="0"/>
    <xf numFmtId="0" fontId="124" fillId="63" borderId="0" applyNumberFormat="0" applyBorder="0" applyAlignment="0" applyProtection="0"/>
    <xf numFmtId="0" fontId="114" fillId="54" borderId="0" applyNumberFormat="0" applyBorder="0" applyAlignment="0" applyProtection="0"/>
    <xf numFmtId="0" fontId="41" fillId="7" borderId="0" applyNumberFormat="0" applyBorder="0" applyAlignment="0" applyProtection="0"/>
    <xf numFmtId="0" fontId="41" fillId="13" borderId="0" applyNumberFormat="0" applyBorder="0" applyAlignment="0" applyProtection="0"/>
    <xf numFmtId="0" fontId="114" fillId="59" borderId="0" applyNumberFormat="0" applyBorder="0" applyAlignment="0" applyProtection="0"/>
    <xf numFmtId="0" fontId="114" fillId="57" borderId="0" applyNumberFormat="0" applyBorder="0" applyAlignment="0" applyProtection="0"/>
    <xf numFmtId="0" fontId="117" fillId="61" borderId="24" applyNumberFormat="0" applyAlignment="0" applyProtection="0"/>
    <xf numFmtId="0" fontId="126" fillId="0" borderId="0" applyNumberFormat="0" applyFill="0" applyBorder="0" applyAlignment="0" applyProtection="0"/>
    <xf numFmtId="0" fontId="118" fillId="0" borderId="26" applyNumberFormat="0" applyFill="0" applyAlignment="0" applyProtection="0"/>
    <xf numFmtId="0" fontId="120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14" fillId="54" borderId="0" applyNumberFormat="0" applyBorder="0" applyAlignment="0" applyProtection="0"/>
    <xf numFmtId="0" fontId="114" fillId="58" borderId="0" applyNumberFormat="0" applyBorder="0" applyAlignment="0" applyProtection="0"/>
    <xf numFmtId="0" fontId="127" fillId="0" borderId="32" applyNumberFormat="0" applyFill="0" applyAlignment="0" applyProtection="0"/>
    <xf numFmtId="0" fontId="116" fillId="61" borderId="25" applyNumberFormat="0" applyAlignment="0" applyProtection="0"/>
    <xf numFmtId="0" fontId="115" fillId="48" borderId="24" applyNumberFormat="0" applyAlignment="0" applyProtection="0"/>
    <xf numFmtId="0" fontId="120" fillId="0" borderId="28" applyNumberFormat="0" applyFill="0" applyAlignment="0" applyProtection="0"/>
    <xf numFmtId="0" fontId="122" fillId="62" borderId="30" applyNumberFormat="0" applyAlignment="0" applyProtection="0"/>
    <xf numFmtId="0" fontId="129" fillId="45" borderId="0" applyNumberFormat="0" applyBorder="0" applyAlignment="0" applyProtection="0"/>
    <xf numFmtId="0" fontId="131" fillId="0" borderId="0"/>
    <xf numFmtId="0" fontId="130" fillId="65" borderId="0">
      <alignment horizontal="left" vertical="center"/>
    </xf>
    <xf numFmtId="0" fontId="47" fillId="0" borderId="0"/>
    <xf numFmtId="0" fontId="49" fillId="0" borderId="0"/>
    <xf numFmtId="0" fontId="87" fillId="0" borderId="0"/>
    <xf numFmtId="0" fontId="55" fillId="2" borderId="0" applyNumberFormat="0" applyBorder="0" applyAlignment="0" applyProtection="0"/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9" fillId="26" borderId="10" applyNumberFormat="0" applyAlignment="0" applyProtection="0"/>
    <xf numFmtId="0" fontId="61" fillId="27" borderId="11" applyNumberFormat="0" applyAlignment="0" applyProtection="0"/>
    <xf numFmtId="0" fontId="63" fillId="27" borderId="10" applyNumberFormat="0" applyAlignment="0" applyProtection="0"/>
    <xf numFmtId="0" fontId="65" fillId="0" borderId="12" applyNumberFormat="0" applyFill="0" applyAlignment="0" applyProtection="0"/>
    <xf numFmtId="0" fontId="67" fillId="0" borderId="13" applyNumberFormat="0" applyFill="0" applyAlignment="0" applyProtection="0"/>
    <xf numFmtId="0" fontId="69" fillId="0" borderId="14" applyNumberFormat="0" applyFill="0" applyAlignment="0" applyProtection="0"/>
    <xf numFmtId="0" fontId="69" fillId="0" borderId="0" applyNumberFormat="0" applyFill="0" applyBorder="0" applyAlignment="0" applyProtection="0"/>
    <xf numFmtId="0" fontId="71" fillId="0" borderId="15" applyNumberFormat="0" applyFill="0" applyAlignment="0" applyProtection="0"/>
    <xf numFmtId="0" fontId="73" fillId="28" borderId="16" applyNumberFormat="0" applyAlignment="0" applyProtection="0"/>
    <xf numFmtId="0" fontId="76" fillId="29" borderId="0" applyNumberFormat="0" applyBorder="0" applyAlignment="0" applyProtection="0"/>
    <xf numFmtId="0" fontId="41" fillId="0" borderId="0"/>
    <xf numFmtId="0" fontId="49" fillId="0" borderId="0">
      <alignment vertical="center"/>
    </xf>
    <xf numFmtId="0" fontId="41" fillId="0" borderId="0"/>
    <xf numFmtId="0" fontId="78" fillId="30" borderId="0" applyNumberFormat="0" applyBorder="0" applyAlignment="0" applyProtection="0"/>
    <xf numFmtId="0" fontId="80" fillId="0" borderId="0" applyNumberFormat="0" applyFill="0" applyBorder="0" applyAlignment="0" applyProtection="0"/>
    <xf numFmtId="0" fontId="41" fillId="31" borderId="17" applyNumberFormat="0" applyFont="0" applyAlignment="0" applyProtection="0"/>
    <xf numFmtId="0" fontId="82" fillId="0" borderId="18" applyNumberFormat="0" applyFill="0" applyAlignment="0" applyProtection="0"/>
    <xf numFmtId="0" fontId="84" fillId="0" borderId="0" applyNumberFormat="0" applyFill="0" applyBorder="0" applyAlignment="0" applyProtection="0"/>
    <xf numFmtId="0" fontId="86" fillId="32" borderId="0" applyNumberFormat="0" applyBorder="0" applyAlignment="0" applyProtection="0"/>
    <xf numFmtId="0" fontId="41" fillId="0" borderId="0"/>
    <xf numFmtId="9" fontId="87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31" borderId="17" applyNumberFormat="0" applyFont="0" applyAlignment="0" applyProtection="0"/>
    <xf numFmtId="0" fontId="41" fillId="2" borderId="0" applyNumberFormat="0" applyBorder="0" applyAlignment="0" applyProtection="0"/>
    <xf numFmtId="0" fontId="41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41" fillId="4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41" fillId="6" borderId="0" applyNumberFormat="0" applyBorder="0" applyAlignment="0" applyProtection="0"/>
    <xf numFmtId="0" fontId="41" fillId="12" borderId="0" applyNumberFormat="0" applyBorder="0" applyAlignment="0" applyProtection="0"/>
    <xf numFmtId="0" fontId="41" fillId="7" borderId="0" applyNumberFormat="0" applyBorder="0" applyAlignment="0" applyProtection="0"/>
    <xf numFmtId="0" fontId="41" fillId="13" borderId="0" applyNumberFormat="0" applyBorder="0" applyAlignment="0" applyProtection="0"/>
    <xf numFmtId="0" fontId="41" fillId="0" borderId="0"/>
    <xf numFmtId="0" fontId="41" fillId="31" borderId="17" applyNumberFormat="0" applyFont="0" applyAlignment="0" applyProtection="0"/>
    <xf numFmtId="0" fontId="41" fillId="2" borderId="0" applyNumberFormat="0" applyBorder="0" applyAlignment="0" applyProtection="0"/>
    <xf numFmtId="0" fontId="41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41" fillId="4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41" fillId="6" borderId="0" applyNumberFormat="0" applyBorder="0" applyAlignment="0" applyProtection="0"/>
    <xf numFmtId="0" fontId="41" fillId="12" borderId="0" applyNumberFormat="0" applyBorder="0" applyAlignment="0" applyProtection="0"/>
    <xf numFmtId="0" fontId="41" fillId="7" borderId="0" applyNumberFormat="0" applyBorder="0" applyAlignment="0" applyProtection="0"/>
    <xf numFmtId="0" fontId="41" fillId="13" borderId="0" applyNumberFormat="0" applyBorder="0" applyAlignment="0" applyProtection="0"/>
    <xf numFmtId="0" fontId="41" fillId="0" borderId="0"/>
    <xf numFmtId="0" fontId="41" fillId="31" borderId="17" applyNumberFormat="0" applyFont="0" applyAlignment="0" applyProtection="0"/>
    <xf numFmtId="0" fontId="41" fillId="2" borderId="0" applyNumberFormat="0" applyBorder="0" applyAlignment="0" applyProtection="0"/>
    <xf numFmtId="0" fontId="41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41" fillId="4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41" fillId="6" borderId="0" applyNumberFormat="0" applyBorder="0" applyAlignment="0" applyProtection="0"/>
    <xf numFmtId="0" fontId="41" fillId="12" borderId="0" applyNumberFormat="0" applyBorder="0" applyAlignment="0" applyProtection="0"/>
    <xf numFmtId="0" fontId="41" fillId="7" borderId="0" applyNumberFormat="0" applyBorder="0" applyAlignment="0" applyProtection="0"/>
    <xf numFmtId="0" fontId="41" fillId="13" borderId="0" applyNumberFormat="0" applyBorder="0" applyAlignment="0" applyProtection="0"/>
    <xf numFmtId="0" fontId="41" fillId="0" borderId="0"/>
    <xf numFmtId="0" fontId="41" fillId="31" borderId="17" applyNumberFormat="0" applyFont="0" applyAlignment="0" applyProtection="0"/>
    <xf numFmtId="0" fontId="41" fillId="2" borderId="0" applyNumberFormat="0" applyBorder="0" applyAlignment="0" applyProtection="0"/>
    <xf numFmtId="0" fontId="41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41" fillId="4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41" fillId="6" borderId="0" applyNumberFormat="0" applyBorder="0" applyAlignment="0" applyProtection="0"/>
    <xf numFmtId="0" fontId="41" fillId="12" borderId="0" applyNumberFormat="0" applyBorder="0" applyAlignment="0" applyProtection="0"/>
    <xf numFmtId="0" fontId="41" fillId="7" borderId="0" applyNumberFormat="0" applyBorder="0" applyAlignment="0" applyProtection="0"/>
    <xf numFmtId="0" fontId="41" fillId="13" borderId="0" applyNumberFormat="0" applyBorder="0" applyAlignment="0" applyProtection="0"/>
    <xf numFmtId="0" fontId="41" fillId="0" borderId="0"/>
    <xf numFmtId="0" fontId="41" fillId="31" borderId="17" applyNumberFormat="0" applyFont="0" applyAlignment="0" applyProtection="0"/>
    <xf numFmtId="0" fontId="41" fillId="2" borderId="0" applyNumberFormat="0" applyBorder="0" applyAlignment="0" applyProtection="0"/>
    <xf numFmtId="0" fontId="41" fillId="8" borderId="0" applyNumberFormat="0" applyBorder="0" applyAlignment="0" applyProtection="0"/>
    <xf numFmtId="0" fontId="41" fillId="3" borderId="0" applyNumberFormat="0" applyBorder="0" applyAlignment="0" applyProtection="0"/>
    <xf numFmtId="0" fontId="41" fillId="9" borderId="0" applyNumberFormat="0" applyBorder="0" applyAlignment="0" applyProtection="0"/>
    <xf numFmtId="0" fontId="41" fillId="4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11" borderId="0" applyNumberFormat="0" applyBorder="0" applyAlignment="0" applyProtection="0"/>
    <xf numFmtId="0" fontId="41" fillId="6" borderId="0" applyNumberFormat="0" applyBorder="0" applyAlignment="0" applyProtection="0"/>
    <xf numFmtId="0" fontId="41" fillId="12" borderId="0" applyNumberFormat="0" applyBorder="0" applyAlignment="0" applyProtection="0"/>
    <xf numFmtId="0" fontId="41" fillId="7" borderId="0" applyNumberFormat="0" applyBorder="0" applyAlignment="0" applyProtection="0"/>
    <xf numFmtId="0" fontId="41" fillId="13" borderId="0" applyNumberFormat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51" fillId="64" borderId="44" applyNumberFormat="0" applyFont="0" applyAlignment="0" applyProtection="0"/>
    <xf numFmtId="0" fontId="40" fillId="0" borderId="0"/>
    <xf numFmtId="0" fontId="51" fillId="64" borderId="40" applyNumberFormat="0" applyFont="0" applyAlignment="0" applyProtection="0"/>
    <xf numFmtId="0" fontId="40" fillId="0" borderId="0"/>
    <xf numFmtId="0" fontId="40" fillId="31" borderId="17" applyNumberFormat="0" applyFont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31" borderId="17" applyNumberFormat="0" applyFont="0" applyAlignment="0" applyProtection="0"/>
    <xf numFmtId="0" fontId="40" fillId="2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4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3" borderId="0" applyNumberFormat="0" applyBorder="0" applyAlignment="0" applyProtection="0"/>
    <xf numFmtId="0" fontId="40" fillId="0" borderId="0"/>
    <xf numFmtId="0" fontId="40" fillId="31" borderId="17" applyNumberFormat="0" applyFont="0" applyAlignment="0" applyProtection="0"/>
    <xf numFmtId="0" fontId="40" fillId="2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4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3" borderId="0" applyNumberFormat="0" applyBorder="0" applyAlignment="0" applyProtection="0"/>
    <xf numFmtId="0" fontId="40" fillId="0" borderId="0"/>
    <xf numFmtId="0" fontId="121" fillId="0" borderId="39" applyNumberFormat="0" applyFill="0" applyAlignment="0" applyProtection="0"/>
    <xf numFmtId="0" fontId="40" fillId="31" borderId="17" applyNumberFormat="0" applyFont="0" applyAlignment="0" applyProtection="0"/>
    <xf numFmtId="0" fontId="40" fillId="2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4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3" borderId="0" applyNumberFormat="0" applyBorder="0" applyAlignment="0" applyProtection="0"/>
    <xf numFmtId="0" fontId="51" fillId="64" borderId="36" applyNumberFormat="0" applyFont="0" applyAlignment="0" applyProtection="0"/>
    <xf numFmtId="0" fontId="121" fillId="0" borderId="35" applyNumberFormat="0" applyFill="0" applyAlignment="0" applyProtection="0"/>
    <xf numFmtId="0" fontId="116" fillId="61" borderId="38" applyNumberFormat="0" applyAlignment="0" applyProtection="0"/>
    <xf numFmtId="0" fontId="121" fillId="0" borderId="43" applyNumberFormat="0" applyFill="0" applyAlignment="0" applyProtection="0"/>
    <xf numFmtId="0" fontId="40" fillId="0" borderId="0"/>
    <xf numFmtId="0" fontId="40" fillId="0" borderId="0"/>
    <xf numFmtId="0" fontId="40" fillId="31" borderId="17" applyNumberFormat="0" applyFont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31" borderId="17" applyNumberFormat="0" applyFont="0" applyAlignment="0" applyProtection="0"/>
    <xf numFmtId="0" fontId="40" fillId="2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4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3" borderId="0" applyNumberFormat="0" applyBorder="0" applyAlignment="0" applyProtection="0"/>
    <xf numFmtId="0" fontId="40" fillId="0" borderId="0"/>
    <xf numFmtId="0" fontId="40" fillId="31" borderId="17" applyNumberFormat="0" applyFont="0" applyAlignment="0" applyProtection="0"/>
    <xf numFmtId="0" fontId="40" fillId="2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4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3" borderId="0" applyNumberFormat="0" applyBorder="0" applyAlignment="0" applyProtection="0"/>
    <xf numFmtId="0" fontId="40" fillId="0" borderId="0"/>
    <xf numFmtId="0" fontId="40" fillId="31" borderId="17" applyNumberFormat="0" applyFont="0" applyAlignment="0" applyProtection="0"/>
    <xf numFmtId="0" fontId="40" fillId="2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4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3" borderId="0" applyNumberFormat="0" applyBorder="0" applyAlignment="0" applyProtection="0"/>
    <xf numFmtId="0" fontId="40" fillId="0" borderId="0"/>
    <xf numFmtId="0" fontId="40" fillId="31" borderId="17" applyNumberFormat="0" applyFont="0" applyAlignment="0" applyProtection="0"/>
    <xf numFmtId="0" fontId="40" fillId="2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4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3" borderId="0" applyNumberFormat="0" applyBorder="0" applyAlignment="0" applyProtection="0"/>
    <xf numFmtId="0" fontId="40" fillId="0" borderId="0"/>
    <xf numFmtId="0" fontId="40" fillId="31" borderId="17" applyNumberFormat="0" applyFont="0" applyAlignment="0" applyProtection="0"/>
    <xf numFmtId="0" fontId="40" fillId="2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4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3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117" fillId="61" borderId="33" applyNumberFormat="0" applyAlignment="0" applyProtection="0"/>
    <xf numFmtId="0" fontId="116" fillId="61" borderId="34" applyNumberFormat="0" applyAlignment="0" applyProtection="0"/>
    <xf numFmtId="0" fontId="115" fillId="48" borderId="33" applyNumberFormat="0" applyAlignment="0" applyProtection="0"/>
    <xf numFmtId="0" fontId="117" fillId="61" borderId="37" applyNumberFormat="0" applyAlignment="0" applyProtection="0"/>
    <xf numFmtId="0" fontId="116" fillId="61" borderId="42" applyNumberFormat="0" applyAlignment="0" applyProtection="0"/>
    <xf numFmtId="0" fontId="115" fillId="48" borderId="37" applyNumberFormat="0" applyAlignment="0" applyProtection="0"/>
    <xf numFmtId="0" fontId="117" fillId="61" borderId="41" applyNumberFormat="0" applyAlignment="0" applyProtection="0"/>
    <xf numFmtId="0" fontId="115" fillId="48" borderId="41" applyNumberFormat="0" applyAlignment="0" applyProtection="0"/>
    <xf numFmtId="0" fontId="39" fillId="0" borderId="0"/>
    <xf numFmtId="0" fontId="39" fillId="31" borderId="17" applyNumberFormat="0" applyFont="0" applyAlignment="0" applyProtection="0"/>
    <xf numFmtId="0" fontId="39" fillId="2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4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12" borderId="0" applyNumberFormat="0" applyBorder="0" applyAlignment="0" applyProtection="0"/>
    <xf numFmtId="0" fontId="39" fillId="7" borderId="0" applyNumberFormat="0" applyBorder="0" applyAlignment="0" applyProtection="0"/>
    <xf numFmtId="0" fontId="39" fillId="13" borderId="0" applyNumberFormat="0" applyBorder="0" applyAlignment="0" applyProtection="0"/>
    <xf numFmtId="0" fontId="38" fillId="0" borderId="0"/>
    <xf numFmtId="0" fontId="38" fillId="31" borderId="17" applyNumberFormat="0" applyFont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3" borderId="0" applyNumberFormat="0" applyBorder="0" applyAlignment="0" applyProtection="0"/>
    <xf numFmtId="0" fontId="37" fillId="0" borderId="0"/>
    <xf numFmtId="0" fontId="37" fillId="31" borderId="17" applyNumberFormat="0" applyFont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36" fillId="0" borderId="0"/>
    <xf numFmtId="0" fontId="36" fillId="31" borderId="17" applyNumberFormat="0" applyFont="0" applyAlignment="0" applyProtection="0"/>
    <xf numFmtId="0" fontId="36" fillId="2" borderId="0" applyNumberFormat="0" applyBorder="0" applyAlignment="0" applyProtection="0"/>
    <xf numFmtId="0" fontId="36" fillId="8" borderId="0" applyNumberFormat="0" applyBorder="0" applyAlignment="0" applyProtection="0"/>
    <xf numFmtId="0" fontId="36" fillId="3" borderId="0" applyNumberFormat="0" applyBorder="0" applyAlignment="0" applyProtection="0"/>
    <xf numFmtId="0" fontId="36" fillId="9" borderId="0" applyNumberFormat="0" applyBorder="0" applyAlignment="0" applyProtection="0"/>
    <xf numFmtId="0" fontId="36" fillId="4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12" borderId="0" applyNumberFormat="0" applyBorder="0" applyAlignment="0" applyProtection="0"/>
    <xf numFmtId="0" fontId="36" fillId="7" borderId="0" applyNumberFormat="0" applyBorder="0" applyAlignment="0" applyProtection="0"/>
    <xf numFmtId="0" fontId="36" fillId="13" borderId="0" applyNumberFormat="0" applyBorder="0" applyAlignment="0" applyProtection="0"/>
    <xf numFmtId="0" fontId="35" fillId="0" borderId="0"/>
    <xf numFmtId="0" fontId="35" fillId="31" borderId="17" applyNumberFormat="0" applyFont="0" applyAlignment="0" applyProtection="0"/>
    <xf numFmtId="0" fontId="35" fillId="2" borderId="0" applyNumberFormat="0" applyBorder="0" applyAlignment="0" applyProtection="0"/>
    <xf numFmtId="0" fontId="35" fillId="8" borderId="0" applyNumberFormat="0" applyBorder="0" applyAlignment="0" applyProtection="0"/>
    <xf numFmtId="0" fontId="35" fillId="3" borderId="0" applyNumberFormat="0" applyBorder="0" applyAlignment="0" applyProtection="0"/>
    <xf numFmtId="0" fontId="35" fillId="9" borderId="0" applyNumberFormat="0" applyBorder="0" applyAlignment="0" applyProtection="0"/>
    <xf numFmtId="0" fontId="35" fillId="4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11" borderId="0" applyNumberFormat="0" applyBorder="0" applyAlignment="0" applyProtection="0"/>
    <xf numFmtId="0" fontId="35" fillId="6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87" fillId="0" borderId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0" borderId="0"/>
    <xf numFmtId="9" fontId="87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51" fillId="64" borderId="44" applyNumberFormat="0" applyFont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121" fillId="0" borderId="43" applyNumberFormat="0" applyFill="0" applyAlignment="0" applyProtection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51" fillId="64" borderId="44" applyNumberFormat="0" applyFont="0" applyAlignment="0" applyProtection="0"/>
    <xf numFmtId="0" fontId="121" fillId="0" borderId="43" applyNumberFormat="0" applyFill="0" applyAlignment="0" applyProtection="0"/>
    <xf numFmtId="0" fontId="116" fillId="61" borderId="42" applyNumberFormat="0" applyAlignment="0" applyProtection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117" fillId="61" borderId="41" applyNumberFormat="0" applyAlignment="0" applyProtection="0"/>
    <xf numFmtId="0" fontId="116" fillId="61" borderId="42" applyNumberFormat="0" applyAlignment="0" applyProtection="0"/>
    <xf numFmtId="0" fontId="115" fillId="48" borderId="41" applyNumberFormat="0" applyAlignment="0" applyProtection="0"/>
    <xf numFmtId="0" fontId="117" fillId="61" borderId="41" applyNumberFormat="0" applyAlignment="0" applyProtection="0"/>
    <xf numFmtId="0" fontId="115" fillId="48" borderId="41" applyNumberFormat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87" fillId="0" borderId="0"/>
    <xf numFmtId="9" fontId="87" fillId="0" borderId="0" applyFont="0" applyFill="0" applyBorder="0" applyAlignment="0" applyProtection="0"/>
    <xf numFmtId="0" fontId="34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12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4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4" borderId="0" applyNumberFormat="0" applyBorder="0" applyAlignment="0" applyProtection="0"/>
    <xf numFmtId="0" fontId="32" fillId="0" borderId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4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3" borderId="0" applyNumberFormat="0" applyBorder="0" applyAlignment="0" applyProtection="0"/>
    <xf numFmtId="0" fontId="32" fillId="2" borderId="0" applyNumberFormat="0" applyBorder="0" applyAlignment="0" applyProtection="0"/>
    <xf numFmtId="0" fontId="115" fillId="48" borderId="41" applyNumberFormat="0" applyAlignment="0" applyProtection="0"/>
    <xf numFmtId="0" fontId="32" fillId="2" borderId="0" applyNumberFormat="0" applyBorder="0" applyAlignment="0" applyProtection="0"/>
    <xf numFmtId="0" fontId="32" fillId="11" borderId="0" applyNumberFormat="0" applyBorder="0" applyAlignment="0" applyProtection="0"/>
    <xf numFmtId="0" fontId="32" fillId="2" borderId="0" applyNumberFormat="0" applyBorder="0" applyAlignment="0" applyProtection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0" borderId="0"/>
    <xf numFmtId="0" fontId="32" fillId="3" borderId="0" applyNumberFormat="0" applyBorder="0" applyAlignment="0" applyProtection="0"/>
    <xf numFmtId="0" fontId="32" fillId="0" borderId="0"/>
    <xf numFmtId="0" fontId="116" fillId="61" borderId="42" applyNumberFormat="0" applyAlignment="0" applyProtection="0"/>
    <xf numFmtId="0" fontId="32" fillId="0" borderId="0"/>
    <xf numFmtId="0" fontId="32" fillId="31" borderId="17" applyNumberFormat="0" applyFont="0" applyAlignment="0" applyProtection="0"/>
    <xf numFmtId="0" fontId="121" fillId="0" borderId="43" applyNumberFormat="0" applyFill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7" borderId="0" applyNumberFormat="0" applyBorder="0" applyAlignment="0" applyProtection="0"/>
    <xf numFmtId="0" fontId="32" fillId="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4" borderId="0" applyNumberFormat="0" applyBorder="0" applyAlignment="0" applyProtection="0"/>
    <xf numFmtId="0" fontId="32" fillId="8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31" borderId="17" applyNumberFormat="0" applyFont="0" applyAlignment="0" applyProtection="0"/>
    <xf numFmtId="0" fontId="32" fillId="4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13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4" borderId="0" applyNumberFormat="0" applyBorder="0" applyAlignment="0" applyProtection="0"/>
    <xf numFmtId="0" fontId="32" fillId="9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31" borderId="17" applyNumberFormat="0" applyFont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0" borderId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117" fillId="61" borderId="41" applyNumberFormat="0" applyAlignment="0" applyProtection="0"/>
    <xf numFmtId="0" fontId="32" fillId="1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13" borderId="0" applyNumberFormat="0" applyBorder="0" applyAlignment="0" applyProtection="0"/>
    <xf numFmtId="0" fontId="32" fillId="3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0" borderId="0" applyNumberFormat="0" applyBorder="0" applyAlignment="0" applyProtection="0"/>
    <xf numFmtId="0" fontId="32" fillId="0" borderId="0"/>
    <xf numFmtId="0" fontId="32" fillId="0" borderId="0"/>
    <xf numFmtId="0" fontId="32" fillId="12" borderId="0" applyNumberFormat="0" applyBorder="0" applyAlignment="0" applyProtection="0"/>
    <xf numFmtId="0" fontId="32" fillId="2" borderId="0" applyNumberFormat="0" applyBorder="0" applyAlignment="0" applyProtection="0"/>
    <xf numFmtId="0" fontId="32" fillId="0" borderId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0" borderId="0"/>
    <xf numFmtId="0" fontId="32" fillId="5" borderId="0" applyNumberFormat="0" applyBorder="0" applyAlignment="0" applyProtection="0"/>
    <xf numFmtId="0" fontId="32" fillId="31" borderId="17" applyNumberFormat="0" applyFont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2" borderId="0" applyNumberFormat="0" applyBorder="0" applyAlignment="0" applyProtection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10" borderId="0" applyNumberFormat="0" applyBorder="0" applyAlignment="0" applyProtection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5" borderId="0" applyNumberFormat="0" applyBorder="0" applyAlignment="0" applyProtection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" borderId="0" applyNumberFormat="0" applyBorder="0" applyAlignment="0" applyProtection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12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13" borderId="0" applyNumberFormat="0" applyBorder="0" applyAlignment="0" applyProtection="0"/>
    <xf numFmtId="0" fontId="32" fillId="4" borderId="0" applyNumberFormat="0" applyBorder="0" applyAlignment="0" applyProtection="0"/>
    <xf numFmtId="0" fontId="32" fillId="3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4" borderId="0" applyNumberFormat="0" applyBorder="0" applyAlignment="0" applyProtection="0"/>
    <xf numFmtId="0" fontId="32" fillId="2" borderId="0" applyNumberFormat="0" applyBorder="0" applyAlignment="0" applyProtection="0"/>
    <xf numFmtId="0" fontId="32" fillId="1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2" borderId="0" applyNumberFormat="0" applyBorder="0" applyAlignment="0" applyProtection="0"/>
    <xf numFmtId="0" fontId="32" fillId="4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3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0" borderId="0"/>
    <xf numFmtId="0" fontId="32" fillId="5" borderId="0" applyNumberFormat="0" applyBorder="0" applyAlignment="0" applyProtection="0"/>
    <xf numFmtId="0" fontId="48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0" borderId="0"/>
    <xf numFmtId="0" fontId="32" fillId="6" borderId="0" applyNumberFormat="0" applyBorder="0" applyAlignment="0" applyProtection="0"/>
    <xf numFmtId="0" fontId="32" fillId="13" borderId="0" applyNumberFormat="0" applyBorder="0" applyAlignment="0" applyProtection="0"/>
    <xf numFmtId="0" fontId="32" fillId="9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7" borderId="0" applyNumberFormat="0" applyBorder="0" applyAlignment="0" applyProtection="0"/>
    <xf numFmtId="0" fontId="32" fillId="11" borderId="0" applyNumberFormat="0" applyBorder="0" applyAlignment="0" applyProtection="0"/>
    <xf numFmtId="0" fontId="49" fillId="0" borderId="0">
      <alignment vertical="center"/>
    </xf>
    <xf numFmtId="0" fontId="32" fillId="10" borderId="0" applyNumberFormat="0" applyBorder="0" applyAlignment="0" applyProtection="0"/>
    <xf numFmtId="0" fontId="32" fillId="4" borderId="0" applyNumberFormat="0" applyBorder="0" applyAlignment="0" applyProtection="0"/>
    <xf numFmtId="0" fontId="32" fillId="12" borderId="0" applyNumberFormat="0" applyBorder="0" applyAlignment="0" applyProtection="0"/>
    <xf numFmtId="0" fontId="32" fillId="11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9" borderId="0" applyNumberFormat="0" applyBorder="0" applyAlignment="0" applyProtection="0"/>
    <xf numFmtId="0" fontId="117" fillId="61" borderId="41" applyNumberFormat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6" borderId="0" applyNumberFormat="0" applyBorder="0" applyAlignment="0" applyProtection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3" borderId="0" applyNumberFormat="0" applyBorder="0" applyAlignment="0" applyProtection="0"/>
    <xf numFmtId="0" fontId="32" fillId="0" borderId="0"/>
    <xf numFmtId="0" fontId="32" fillId="0" borderId="0"/>
    <xf numFmtId="0" fontId="32" fillId="7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0" borderId="0"/>
    <xf numFmtId="0" fontId="32" fillId="0" borderId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12" borderId="0" applyNumberFormat="0" applyBorder="0" applyAlignment="0" applyProtection="0"/>
    <xf numFmtId="0" fontId="32" fillId="10" borderId="0" applyNumberFormat="0" applyBorder="0" applyAlignment="0" applyProtection="0"/>
    <xf numFmtId="0" fontId="32" fillId="3" borderId="0" applyNumberFormat="0" applyBorder="0" applyAlignment="0" applyProtection="0"/>
    <xf numFmtId="0" fontId="32" fillId="11" borderId="0" applyNumberFormat="0" applyBorder="0" applyAlignment="0" applyProtection="0"/>
    <xf numFmtId="0" fontId="32" fillId="0" borderId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0" borderId="0"/>
    <xf numFmtId="0" fontId="32" fillId="0" borderId="0"/>
    <xf numFmtId="0" fontId="32" fillId="9" borderId="0" applyNumberFormat="0" applyBorder="0" applyAlignment="0" applyProtection="0"/>
    <xf numFmtId="0" fontId="32" fillId="0" borderId="0"/>
    <xf numFmtId="0" fontId="32" fillId="2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9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12" borderId="0" applyNumberFormat="0" applyBorder="0" applyAlignment="0" applyProtection="0"/>
    <xf numFmtId="0" fontId="32" fillId="11" borderId="0" applyNumberFormat="0" applyBorder="0" applyAlignment="0" applyProtection="0"/>
    <xf numFmtId="0" fontId="115" fillId="48" borderId="41" applyNumberFormat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0" borderId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12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12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10" borderId="0" applyNumberFormat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32" fillId="6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0" borderId="0"/>
    <xf numFmtId="0" fontId="32" fillId="2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0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0" borderId="0"/>
    <xf numFmtId="0" fontId="32" fillId="7" borderId="0" applyNumberFormat="0" applyBorder="0" applyAlignment="0" applyProtection="0"/>
    <xf numFmtId="0" fontId="32" fillId="0" borderId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11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10" borderId="0" applyNumberFormat="0" applyBorder="0" applyAlignment="0" applyProtection="0"/>
    <xf numFmtId="0" fontId="32" fillId="0" borderId="0"/>
    <xf numFmtId="0" fontId="32" fillId="4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2" borderId="0" applyNumberFormat="0" applyBorder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51" fillId="64" borderId="44" applyNumberFormat="0" applyFont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121" fillId="0" borderId="43" applyNumberFormat="0" applyFill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0" fontId="32" fillId="5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12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3" borderId="0" applyNumberFormat="0" applyBorder="0" applyAlignment="0" applyProtection="0"/>
    <xf numFmtId="0" fontId="121" fillId="0" borderId="43" applyNumberFormat="0" applyFill="0" applyAlignment="0" applyProtection="0"/>
    <xf numFmtId="0" fontId="32" fillId="0" borderId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3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8" borderId="0" applyNumberFormat="0" applyBorder="0" applyAlignment="0" applyProtection="0"/>
    <xf numFmtId="0" fontId="32" fillId="13" borderId="0" applyNumberFormat="0" applyBorder="0" applyAlignment="0" applyProtection="0"/>
    <xf numFmtId="0" fontId="32" fillId="4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6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2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11" borderId="0" applyNumberFormat="0" applyBorder="0" applyAlignment="0" applyProtection="0"/>
    <xf numFmtId="0" fontId="32" fillId="0" borderId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0" borderId="0"/>
    <xf numFmtId="0" fontId="32" fillId="4" borderId="0" applyNumberFormat="0" applyBorder="0" applyAlignment="0" applyProtection="0"/>
    <xf numFmtId="0" fontId="32" fillId="6" borderId="0" applyNumberFormat="0" applyBorder="0" applyAlignment="0" applyProtection="0"/>
    <xf numFmtId="0" fontId="32" fillId="11" borderId="0" applyNumberFormat="0" applyBorder="0" applyAlignment="0" applyProtection="0"/>
    <xf numFmtId="0" fontId="32" fillId="0" borderId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0" borderId="0"/>
    <xf numFmtId="0" fontId="32" fillId="4" borderId="0" applyNumberFormat="0" applyBorder="0" applyAlignment="0" applyProtection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6" borderId="0" applyNumberFormat="0" applyBorder="0" applyAlignment="0" applyProtection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115" fillId="48" borderId="41" applyNumberFormat="0" applyAlignment="0" applyProtection="0"/>
    <xf numFmtId="0" fontId="32" fillId="6" borderId="0" applyNumberFormat="0" applyBorder="0" applyAlignment="0" applyProtection="0"/>
    <xf numFmtId="0" fontId="32" fillId="0" borderId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2" borderId="0" applyNumberFormat="0" applyBorder="0" applyAlignment="0" applyProtection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2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0" borderId="0"/>
    <xf numFmtId="0" fontId="32" fillId="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3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6" borderId="0" applyNumberFormat="0" applyBorder="0" applyAlignment="0" applyProtection="0"/>
    <xf numFmtId="0" fontId="32" fillId="0" borderId="0"/>
    <xf numFmtId="0" fontId="32" fillId="4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2" fillId="12" borderId="0" applyNumberFormat="0" applyBorder="0" applyAlignment="0" applyProtection="0"/>
    <xf numFmtId="0" fontId="32" fillId="6" borderId="0" applyNumberFormat="0" applyBorder="0" applyAlignment="0" applyProtection="0"/>
    <xf numFmtId="0" fontId="32" fillId="8" borderId="0" applyNumberFormat="0" applyBorder="0" applyAlignment="0" applyProtection="0"/>
    <xf numFmtId="0" fontId="32" fillId="5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13" borderId="0" applyNumberFormat="0" applyBorder="0" applyAlignment="0" applyProtection="0"/>
    <xf numFmtId="0" fontId="32" fillId="3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4" borderId="0" applyNumberFormat="0" applyBorder="0" applyAlignment="0" applyProtection="0"/>
    <xf numFmtId="0" fontId="32" fillId="11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13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3" borderId="0" applyNumberFormat="0" applyBorder="0" applyAlignment="0" applyProtection="0"/>
    <xf numFmtId="0" fontId="51" fillId="64" borderId="44" applyNumberFormat="0" applyFont="0" applyAlignment="0" applyProtection="0"/>
    <xf numFmtId="0" fontId="32" fillId="11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12" borderId="0" applyNumberFormat="0" applyBorder="0" applyAlignment="0" applyProtection="0"/>
    <xf numFmtId="0" fontId="32" fillId="11" borderId="0" applyNumberFormat="0" applyBorder="0" applyAlignment="0" applyProtection="0"/>
    <xf numFmtId="0" fontId="32" fillId="0" borderId="0"/>
    <xf numFmtId="0" fontId="32" fillId="12" borderId="0" applyNumberFormat="0" applyBorder="0" applyAlignment="0" applyProtection="0"/>
    <xf numFmtId="0" fontId="32" fillId="10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2" borderId="0" applyNumberFormat="0" applyBorder="0" applyAlignment="0" applyProtection="0"/>
    <xf numFmtId="0" fontId="32" fillId="0" borderId="0"/>
    <xf numFmtId="0" fontId="32" fillId="5" borderId="0" applyNumberFormat="0" applyBorder="0" applyAlignment="0" applyProtection="0"/>
    <xf numFmtId="0" fontId="32" fillId="12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0" borderId="0"/>
    <xf numFmtId="0" fontId="32" fillId="7" borderId="0" applyNumberFormat="0" applyBorder="0" applyAlignment="0" applyProtection="0"/>
    <xf numFmtId="0" fontId="32" fillId="0" borderId="0"/>
    <xf numFmtId="0" fontId="32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8" borderId="0" applyNumberFormat="0" applyBorder="0" applyAlignment="0" applyProtection="0"/>
    <xf numFmtId="0" fontId="32" fillId="10" borderId="0" applyNumberFormat="0" applyBorder="0" applyAlignment="0" applyProtection="0"/>
    <xf numFmtId="0" fontId="32" fillId="0" borderId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10" borderId="0" applyNumberFormat="0" applyBorder="0" applyAlignment="0" applyProtection="0"/>
    <xf numFmtId="0" fontId="32" fillId="0" borderId="0"/>
    <xf numFmtId="0" fontId="32" fillId="2" borderId="0" applyNumberFormat="0" applyBorder="0" applyAlignment="0" applyProtection="0"/>
    <xf numFmtId="0" fontId="32" fillId="10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2" borderId="0" applyNumberFormat="0" applyBorder="0" applyAlignment="0" applyProtection="0"/>
    <xf numFmtId="0" fontId="51" fillId="64" borderId="44" applyNumberFormat="0" applyFont="0" applyAlignment="0" applyProtection="0"/>
    <xf numFmtId="0" fontId="32" fillId="0" borderId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0" borderId="0"/>
    <xf numFmtId="0" fontId="32" fillId="2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7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6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0" borderId="0"/>
    <xf numFmtId="0" fontId="32" fillId="4" borderId="0" applyNumberFormat="0" applyBorder="0" applyAlignment="0" applyProtection="0"/>
    <xf numFmtId="0" fontId="32" fillId="0" borderId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2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2" borderId="0" applyNumberFormat="0" applyBorder="0" applyAlignment="0" applyProtection="0"/>
    <xf numFmtId="0" fontId="32" fillId="0" borderId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117" fillId="61" borderId="41" applyNumberFormat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2" borderId="0" applyNumberFormat="0" applyBorder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3" borderId="0" applyNumberFormat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0" borderId="0"/>
    <xf numFmtId="0" fontId="32" fillId="4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5" borderId="0" applyNumberFormat="0" applyBorder="0" applyAlignment="0" applyProtection="0"/>
    <xf numFmtId="0" fontId="32" fillId="0" borderId="0"/>
    <xf numFmtId="0" fontId="32" fillId="9" borderId="0" applyNumberFormat="0" applyBorder="0" applyAlignment="0" applyProtection="0"/>
    <xf numFmtId="0" fontId="32" fillId="0" borderId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0" borderId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0" fontId="116" fillId="61" borderId="42" applyNumberFormat="0" applyAlignment="0" applyProtection="0"/>
    <xf numFmtId="0" fontId="32" fillId="10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0" fontId="32" fillId="4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1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10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12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32" fillId="5" borderId="0" applyNumberFormat="0" applyBorder="0" applyAlignment="0" applyProtection="0"/>
    <xf numFmtId="0" fontId="32" fillId="4" borderId="0" applyNumberFormat="0" applyBorder="0" applyAlignment="0" applyProtection="0"/>
    <xf numFmtId="0" fontId="32" fillId="3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4" borderId="0" applyNumberFormat="0" applyBorder="0" applyAlignment="0" applyProtection="0"/>
    <xf numFmtId="0" fontId="116" fillId="61" borderId="42" applyNumberFormat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2" borderId="0" applyNumberFormat="0" applyBorder="0" applyAlignment="0" applyProtection="0"/>
    <xf numFmtId="0" fontId="32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2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1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8" borderId="0" applyNumberFormat="0" applyBorder="0" applyAlignment="0" applyProtection="0"/>
    <xf numFmtId="0" fontId="32" fillId="1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0" borderId="0"/>
    <xf numFmtId="0" fontId="32" fillId="0" borderId="0"/>
    <xf numFmtId="0" fontId="32" fillId="13" borderId="0" applyNumberFormat="0" applyBorder="0" applyAlignment="0" applyProtection="0"/>
    <xf numFmtId="0" fontId="32" fillId="12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11" borderId="0" applyNumberFormat="0" applyBorder="0" applyAlignment="0" applyProtection="0"/>
    <xf numFmtId="0" fontId="32" fillId="9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4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0" borderId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7" borderId="0" applyNumberFormat="0" applyBorder="0" applyAlignment="0" applyProtection="0"/>
    <xf numFmtId="0" fontId="32" fillId="0" borderId="0"/>
    <xf numFmtId="0" fontId="32" fillId="0" borderId="0"/>
    <xf numFmtId="0" fontId="32" fillId="10" borderId="0" applyNumberFormat="0" applyBorder="0" applyAlignment="0" applyProtection="0"/>
    <xf numFmtId="0" fontId="32" fillId="4" borderId="0" applyNumberFormat="0" applyBorder="0" applyAlignment="0" applyProtection="0"/>
    <xf numFmtId="0" fontId="32" fillId="6" borderId="0" applyNumberFormat="0" applyBorder="0" applyAlignment="0" applyProtection="0"/>
    <xf numFmtId="0" fontId="32" fillId="4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2" borderId="0" applyNumberFormat="0" applyBorder="0" applyAlignment="0" applyProtection="0"/>
    <xf numFmtId="0" fontId="32" fillId="12" borderId="0" applyNumberFormat="0" applyBorder="0" applyAlignment="0" applyProtection="0"/>
    <xf numFmtId="0" fontId="32" fillId="11" borderId="0" applyNumberFormat="0" applyBorder="0" applyAlignment="0" applyProtection="0"/>
    <xf numFmtId="0" fontId="32" fillId="0" borderId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9" borderId="0" applyNumberFormat="0" applyBorder="0" applyAlignment="0" applyProtection="0"/>
    <xf numFmtId="0" fontId="32" fillId="0" borderId="0"/>
    <xf numFmtId="0" fontId="32" fillId="6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0" borderId="0"/>
    <xf numFmtId="0" fontId="32" fillId="13" borderId="0" applyNumberFormat="0" applyBorder="0" applyAlignment="0" applyProtection="0"/>
    <xf numFmtId="0" fontId="32" fillId="6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13" borderId="0" applyNumberFormat="0" applyBorder="0" applyAlignment="0" applyProtection="0"/>
    <xf numFmtId="0" fontId="32" fillId="0" borderId="0"/>
    <xf numFmtId="0" fontId="32" fillId="11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0" borderId="0"/>
    <xf numFmtId="0" fontId="32" fillId="1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4" borderId="0" applyNumberFormat="0" applyBorder="0" applyAlignment="0" applyProtection="0"/>
    <xf numFmtId="0" fontId="32" fillId="7" borderId="0" applyNumberFormat="0" applyBorder="0" applyAlignment="0" applyProtection="0"/>
    <xf numFmtId="0" fontId="32" fillId="11" borderId="0" applyNumberFormat="0" applyBorder="0" applyAlignment="0" applyProtection="0"/>
    <xf numFmtId="0" fontId="32" fillId="9" borderId="0" applyNumberFormat="0" applyBorder="0" applyAlignment="0" applyProtection="0"/>
    <xf numFmtId="0" fontId="32" fillId="0" borderId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4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4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9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8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23" fillId="0" borderId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0" borderId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0" borderId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0" borderId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2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0" borderId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8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0" borderId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0" borderId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8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0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31" borderId="17" applyNumberFormat="0" applyFont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4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7" borderId="0" applyNumberFormat="0" applyBorder="0" applyAlignment="0" applyProtection="0"/>
    <xf numFmtId="0" fontId="20" fillId="0" borderId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20" fillId="0" borderId="0"/>
    <xf numFmtId="0" fontId="20" fillId="4" borderId="0" applyNumberFormat="0" applyBorder="0" applyAlignment="0" applyProtection="0"/>
    <xf numFmtId="0" fontId="20" fillId="31" borderId="17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31" borderId="17" applyNumberFormat="0" applyFont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4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0" borderId="0"/>
    <xf numFmtId="0" fontId="20" fillId="0" borderId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31" borderId="17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2" borderId="0" applyNumberFormat="0" applyBorder="0" applyAlignment="0" applyProtection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31" borderId="17" applyNumberFormat="0" applyFont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4" borderId="0" applyNumberFormat="0" applyBorder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2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31" borderId="17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31" borderId="17" applyNumberFormat="0" applyFont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0" borderId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31" borderId="17" applyNumberFormat="0" applyFont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0" borderId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31" borderId="17" applyNumberFormat="0" applyFont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0" borderId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31" borderId="17" applyNumberFormat="0" applyFont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31" borderId="17" applyNumberFormat="0" applyFont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31" borderId="17" applyNumberFormat="0" applyFont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31" borderId="17" applyNumberFormat="0" applyFont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31" borderId="17" applyNumberFormat="0" applyFont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31" borderId="17" applyNumberFormat="0" applyFont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0" borderId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31" borderId="17" applyNumberFormat="0" applyFont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0" borderId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1" borderId="17" applyNumberFormat="0" applyFont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4" fillId="31" borderId="17" applyNumberFormat="0" applyFont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2" fillId="0" borderId="0"/>
    <xf numFmtId="0" fontId="12" fillId="31" borderId="17" applyNumberFormat="0" applyFont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31" borderId="17" applyNumberFormat="0" applyFont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31" borderId="17" applyNumberFormat="0" applyFont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31" borderId="17" applyNumberFormat="0" applyFont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31" borderId="17" applyNumberFormat="0" applyFont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31" borderId="17" applyNumberFormat="0" applyFont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0" borderId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31" borderId="17" applyNumberFormat="0" applyFont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31" borderId="17" applyNumberFormat="0" applyFont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31" borderId="17" applyNumberFormat="0" applyFont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31" borderId="17" applyNumberFormat="0" applyFont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0" borderId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0" borderId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31" borderId="17" applyNumberFormat="0" applyFont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31" borderId="17" applyNumberFormat="0" applyFont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31" borderId="17" applyNumberFormat="0" applyFont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31" borderId="17" applyNumberFormat="0" applyFont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31" borderId="17" applyNumberFormat="0" applyFont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1" borderId="17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31" borderId="17" applyNumberFormat="0" applyFont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1" borderId="17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1" borderId="17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1" borderId="17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31" borderId="17" applyNumberFormat="0" applyFont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31" borderId="17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31" borderId="17" applyNumberFormat="0" applyFont="0" applyAlignment="0" applyProtection="0"/>
    <xf numFmtId="0" fontId="4" fillId="31" borderId="17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338">
    <xf numFmtId="0" fontId="0" fillId="0" borderId="0" xfId="0"/>
    <xf numFmtId="0" fontId="89" fillId="0" borderId="0" xfId="0" applyFont="1" applyFill="1" applyBorder="1" applyAlignment="1">
      <alignment horizontal="center"/>
    </xf>
    <xf numFmtId="0" fontId="91" fillId="0" borderId="0" xfId="0" applyNumberFormat="1" applyFont="1" applyFill="1" applyBorder="1" applyAlignment="1" applyProtection="1">
      <alignment horizontal="center" vertical="center" wrapText="1"/>
    </xf>
    <xf numFmtId="0" fontId="91" fillId="0" borderId="0" xfId="0" applyNumberFormat="1" applyFont="1" applyFill="1" applyBorder="1" applyAlignment="1" applyProtection="1">
      <alignment horizontal="left" vertical="center" wrapText="1"/>
    </xf>
    <xf numFmtId="0" fontId="90" fillId="0" borderId="0" xfId="0" applyFont="1" applyFill="1" applyBorder="1"/>
    <xf numFmtId="0" fontId="92" fillId="0" borderId="0" xfId="0" applyFont="1" applyFill="1" applyBorder="1" applyAlignment="1">
      <alignment horizontal="center" vertical="center"/>
    </xf>
    <xf numFmtId="49" fontId="93" fillId="0" borderId="0" xfId="0" applyNumberFormat="1" applyFont="1" applyFill="1" applyBorder="1" applyAlignment="1">
      <alignment horizontal="left" indent="1"/>
    </xf>
    <xf numFmtId="1" fontId="94" fillId="0" borderId="0" xfId="0" applyNumberFormat="1" applyFont="1" applyFill="1" applyBorder="1" applyAlignment="1">
      <alignment horizontal="center"/>
    </xf>
    <xf numFmtId="1" fontId="93" fillId="0" borderId="0" xfId="0" applyNumberFormat="1" applyFont="1" applyFill="1" applyBorder="1" applyAlignment="1">
      <alignment horizontal="right" indent="1"/>
    </xf>
    <xf numFmtId="0" fontId="95" fillId="0" borderId="0" xfId="0" applyFont="1" applyFill="1" applyBorder="1" applyAlignment="1">
      <alignment horizontal="center"/>
    </xf>
    <xf numFmtId="0" fontId="96" fillId="0" borderId="0" xfId="0" applyFont="1" applyFill="1" applyBorder="1" applyAlignment="1">
      <alignment horizontal="center"/>
    </xf>
    <xf numFmtId="0" fontId="95" fillId="0" borderId="0" xfId="79" applyFont="1" applyFill="1" applyBorder="1" applyAlignment="1" applyProtection="1">
      <alignment horizontal="center" wrapText="1"/>
    </xf>
    <xf numFmtId="0" fontId="97" fillId="0" borderId="0" xfId="0" applyFont="1" applyFill="1" applyBorder="1" applyAlignment="1">
      <alignment horizontal="center"/>
    </xf>
    <xf numFmtId="1" fontId="98" fillId="0" borderId="0" xfId="73" applyNumberFormat="1" applyFont="1" applyFill="1" applyBorder="1" applyAlignment="1">
      <alignment horizontal="center" wrapText="1"/>
    </xf>
    <xf numFmtId="1" fontId="92" fillId="0" borderId="0" xfId="0" applyNumberFormat="1" applyFont="1" applyFill="1" applyBorder="1" applyAlignment="1" applyProtection="1">
      <alignment horizontal="center" wrapText="1"/>
    </xf>
    <xf numFmtId="1" fontId="95" fillId="0" borderId="0" xfId="0" applyNumberFormat="1" applyFont="1" applyFill="1" applyBorder="1" applyAlignment="1">
      <alignment horizontal="center"/>
    </xf>
    <xf numFmtId="166" fontId="92" fillId="0" borderId="0" xfId="95" applyNumberFormat="1" applyFont="1" applyFill="1" applyBorder="1" applyAlignment="1">
      <alignment horizontal="center"/>
    </xf>
    <xf numFmtId="0" fontId="89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101" fillId="0" borderId="0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wrapText="1"/>
    </xf>
    <xf numFmtId="1" fontId="100" fillId="0" borderId="0" xfId="81" applyNumberFormat="1" applyFont="1" applyFill="1" applyBorder="1" applyAlignment="1">
      <alignment horizontal="center" wrapText="1"/>
    </xf>
    <xf numFmtId="0" fontId="102" fillId="0" borderId="0" xfId="0" applyFont="1" applyFill="1" applyBorder="1" applyAlignment="1">
      <alignment horizontal="center" vertical="center"/>
    </xf>
    <xf numFmtId="0" fontId="102" fillId="0" borderId="0" xfId="79" applyFont="1" applyFill="1" applyBorder="1" applyAlignment="1" applyProtection="1">
      <alignment horizontal="center" vertical="center" wrapText="1"/>
    </xf>
    <xf numFmtId="164" fontId="91" fillId="0" borderId="0" xfId="0" applyNumberFormat="1" applyFont="1" applyFill="1" applyBorder="1" applyAlignment="1" applyProtection="1">
      <alignment horizontal="center" vertical="center" wrapText="1"/>
    </xf>
    <xf numFmtId="1" fontId="102" fillId="0" borderId="0" xfId="0" applyNumberFormat="1" applyFont="1" applyFill="1" applyBorder="1" applyAlignment="1">
      <alignment horizontal="center" vertical="center"/>
    </xf>
    <xf numFmtId="165" fontId="90" fillId="0" borderId="0" xfId="0" applyNumberFormat="1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left" vertical="center"/>
    </xf>
    <xf numFmtId="0" fontId="103" fillId="0" borderId="0" xfId="80" applyFont="1" applyFill="1" applyBorder="1" applyAlignment="1">
      <alignment horizontal="center" vertical="center"/>
    </xf>
    <xf numFmtId="0" fontId="101" fillId="0" borderId="0" xfId="80" applyFont="1" applyFill="1" applyBorder="1" applyAlignment="1">
      <alignment horizontal="center" vertical="center"/>
    </xf>
    <xf numFmtId="0" fontId="89" fillId="0" borderId="0" xfId="0" applyFont="1" applyFill="1" applyBorder="1"/>
    <xf numFmtId="0" fontId="89" fillId="0" borderId="0" xfId="0" applyFont="1" applyFill="1" applyBorder="1" applyAlignment="1">
      <alignment horizontal="left"/>
    </xf>
    <xf numFmtId="0" fontId="88" fillId="36" borderId="6" xfId="0" applyFont="1" applyFill="1" applyBorder="1" applyAlignment="1">
      <alignment horizontal="left" vertical="center"/>
    </xf>
    <xf numFmtId="0" fontId="88" fillId="36" borderId="4" xfId="0" applyFont="1" applyFill="1" applyBorder="1" applyAlignment="1">
      <alignment horizontal="left" vertical="center"/>
    </xf>
    <xf numFmtId="0" fontId="92" fillId="36" borderId="20" xfId="0" applyFont="1" applyFill="1" applyBorder="1" applyAlignment="1">
      <alignment horizontal="center" vertical="center"/>
    </xf>
    <xf numFmtId="0" fontId="92" fillId="36" borderId="1" xfId="0" applyFont="1" applyFill="1" applyBorder="1" applyAlignment="1">
      <alignment horizontal="center" vertical="center"/>
    </xf>
    <xf numFmtId="0" fontId="102" fillId="37" borderId="1" xfId="0" applyFont="1" applyFill="1" applyBorder="1" applyAlignment="1">
      <alignment horizontal="center" vertical="center" wrapText="1"/>
    </xf>
    <xf numFmtId="0" fontId="102" fillId="38" borderId="1" xfId="0" applyFont="1" applyFill="1" applyBorder="1" applyAlignment="1">
      <alignment horizontal="center" vertical="center" wrapText="1"/>
    </xf>
    <xf numFmtId="0" fontId="102" fillId="39" borderId="2" xfId="0" applyFont="1" applyFill="1" applyBorder="1" applyAlignment="1">
      <alignment horizontal="center" vertical="center" wrapText="1"/>
    </xf>
    <xf numFmtId="0" fontId="95" fillId="0" borderId="0" xfId="0" applyNumberFormat="1" applyFont="1" applyFill="1" applyBorder="1" applyAlignment="1">
      <alignment horizontal="center"/>
    </xf>
    <xf numFmtId="0" fontId="102" fillId="0" borderId="0" xfId="0" applyNumberFormat="1" applyFont="1" applyFill="1" applyBorder="1" applyAlignment="1">
      <alignment horizontal="center" vertical="center"/>
    </xf>
    <xf numFmtId="0" fontId="104" fillId="0" borderId="0" xfId="0" applyNumberFormat="1" applyFont="1" applyFill="1" applyBorder="1" applyAlignment="1" applyProtection="1">
      <alignment horizontal="left" vertical="center" wrapText="1"/>
    </xf>
    <xf numFmtId="0" fontId="106" fillId="0" borderId="0" xfId="0" applyNumberFormat="1" applyFont="1" applyFill="1" applyBorder="1" applyAlignment="1">
      <alignment horizontal="center" vertical="center"/>
    </xf>
    <xf numFmtId="0" fontId="107" fillId="0" borderId="0" xfId="81" applyNumberFormat="1" applyFont="1" applyFill="1" applyBorder="1" applyAlignment="1">
      <alignment vertical="center"/>
    </xf>
    <xf numFmtId="0" fontId="106" fillId="0" borderId="0" xfId="0" applyNumberFormat="1" applyFont="1" applyFill="1" applyBorder="1"/>
    <xf numFmtId="0" fontId="104" fillId="0" borderId="0" xfId="0" applyNumberFormat="1" applyFont="1" applyFill="1" applyBorder="1" applyAlignment="1" applyProtection="1">
      <alignment horizontal="center" vertical="center" wrapText="1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center"/>
    </xf>
    <xf numFmtId="0" fontId="106" fillId="0" borderId="0" xfId="0" applyFont="1" applyFill="1" applyBorder="1"/>
    <xf numFmtId="0" fontId="101" fillId="0" borderId="0" xfId="81" applyFont="1" applyFill="1" applyBorder="1" applyAlignment="1">
      <alignment horizontal="center" vertical="center"/>
    </xf>
    <xf numFmtId="1" fontId="101" fillId="0" borderId="0" xfId="81" applyNumberFormat="1" applyFont="1" applyFill="1" applyBorder="1" applyAlignment="1">
      <alignment horizontal="center" vertical="center"/>
    </xf>
    <xf numFmtId="0" fontId="107" fillId="0" borderId="0" xfId="81" applyFont="1" applyFill="1" applyBorder="1" applyAlignment="1">
      <alignment vertical="center"/>
    </xf>
    <xf numFmtId="1" fontId="110" fillId="0" borderId="0" xfId="0" applyNumberFormat="1" applyFont="1" applyFill="1" applyBorder="1" applyAlignment="1">
      <alignment horizontal="right" indent="1"/>
    </xf>
    <xf numFmtId="165" fontId="102" fillId="0" borderId="0" xfId="0" applyNumberFormat="1" applyFont="1" applyFill="1" applyBorder="1" applyAlignment="1">
      <alignment horizontal="center" vertical="center"/>
    </xf>
    <xf numFmtId="9" fontId="95" fillId="0" borderId="0" xfId="0" applyNumberFormat="1" applyFont="1" applyFill="1" applyBorder="1" applyAlignment="1">
      <alignment horizontal="center"/>
    </xf>
    <xf numFmtId="0" fontId="90" fillId="36" borderId="7" xfId="0" applyNumberFormat="1" applyFont="1" applyFill="1" applyBorder="1" applyAlignment="1" applyProtection="1">
      <alignment horizontal="center" vertical="center" wrapText="1"/>
    </xf>
    <xf numFmtId="0" fontId="90" fillId="36" borderId="8" xfId="0" applyNumberFormat="1" applyFont="1" applyFill="1" applyBorder="1" applyAlignment="1" applyProtection="1">
      <alignment horizontal="left" vertical="center" wrapText="1"/>
    </xf>
    <xf numFmtId="0" fontId="90" fillId="33" borderId="3" xfId="0" applyNumberFormat="1" applyFont="1" applyFill="1" applyBorder="1" applyAlignment="1" applyProtection="1">
      <alignment horizontal="center" vertical="center" wrapText="1"/>
    </xf>
    <xf numFmtId="0" fontId="90" fillId="33" borderId="1" xfId="0" applyNumberFormat="1" applyFont="1" applyFill="1" applyBorder="1" applyAlignment="1" applyProtection="1">
      <alignment horizontal="center" vertical="center" wrapText="1"/>
    </xf>
    <xf numFmtId="0" fontId="102" fillId="33" borderId="1" xfId="0" applyNumberFormat="1" applyFont="1" applyFill="1" applyBorder="1" applyAlignment="1" applyProtection="1">
      <alignment horizontal="center" vertical="center" textRotation="90" wrapText="1"/>
    </xf>
    <xf numFmtId="0" fontId="90" fillId="35" borderId="1" xfId="0" applyNumberFormat="1" applyFont="1" applyFill="1" applyBorder="1" applyAlignment="1" applyProtection="1">
      <alignment horizontal="center" vertical="center" wrapText="1"/>
    </xf>
    <xf numFmtId="0" fontId="102" fillId="35" borderId="1" xfId="0" applyNumberFormat="1" applyFont="1" applyFill="1" applyBorder="1" applyAlignment="1" applyProtection="1">
      <alignment horizontal="center" vertical="center" textRotation="90" wrapText="1"/>
    </xf>
    <xf numFmtId="0" fontId="90" fillId="34" borderId="1" xfId="0" applyNumberFormat="1" applyFont="1" applyFill="1" applyBorder="1" applyAlignment="1" applyProtection="1">
      <alignment horizontal="center" vertical="center" wrapText="1"/>
    </xf>
    <xf numFmtId="0" fontId="102" fillId="34" borderId="1" xfId="0" applyNumberFormat="1" applyFont="1" applyFill="1" applyBorder="1" applyAlignment="1" applyProtection="1">
      <alignment horizontal="center" vertical="center" textRotation="90" wrapText="1"/>
    </xf>
    <xf numFmtId="0" fontId="92" fillId="36" borderId="19" xfId="0" applyFont="1" applyFill="1" applyBorder="1" applyAlignment="1">
      <alignment horizontal="center" vertical="center" wrapText="1"/>
    </xf>
    <xf numFmtId="0" fontId="97" fillId="36" borderId="9" xfId="0" applyFont="1" applyFill="1" applyBorder="1" applyAlignment="1">
      <alignment horizontal="center" vertical="center"/>
    </xf>
    <xf numFmtId="0" fontId="95" fillId="36" borderId="9" xfId="0" applyFont="1" applyFill="1" applyBorder="1" applyAlignment="1">
      <alignment horizontal="center" vertical="center"/>
    </xf>
    <xf numFmtId="0" fontId="96" fillId="0" borderId="0" xfId="0" applyFont="1" applyFill="1" applyBorder="1" applyAlignment="1">
      <alignment horizontal="center" vertical="center"/>
    </xf>
    <xf numFmtId="0" fontId="112" fillId="0" borderId="0" xfId="0" applyFont="1" applyFill="1" applyBorder="1" applyAlignment="1">
      <alignment horizontal="left" vertical="center"/>
    </xf>
    <xf numFmtId="0" fontId="95" fillId="36" borderId="20" xfId="0" applyFont="1" applyFill="1" applyBorder="1" applyAlignment="1">
      <alignment horizontal="center" vertical="center" wrapText="1"/>
    </xf>
    <xf numFmtId="9" fontId="90" fillId="35" borderId="1" xfId="95" applyFont="1" applyFill="1" applyBorder="1" applyAlignment="1" applyProtection="1">
      <alignment horizontal="center" vertical="center" wrapText="1"/>
    </xf>
    <xf numFmtId="9" fontId="93" fillId="0" borderId="0" xfId="95" applyFont="1" applyFill="1" applyBorder="1" applyAlignment="1">
      <alignment horizontal="center"/>
    </xf>
    <xf numFmtId="9" fontId="89" fillId="0" borderId="0" xfId="95" applyFont="1" applyFill="1" applyBorder="1" applyAlignment="1">
      <alignment horizontal="center" vertical="center"/>
    </xf>
    <xf numFmtId="9" fontId="89" fillId="0" borderId="0" xfId="95" applyFont="1" applyFill="1" applyBorder="1" applyAlignment="1">
      <alignment horizontal="center"/>
    </xf>
    <xf numFmtId="1" fontId="108" fillId="40" borderId="1" xfId="0" applyNumberFormat="1" applyFont="1" applyFill="1" applyBorder="1" applyAlignment="1">
      <alignment horizontal="center" vertical="center"/>
    </xf>
    <xf numFmtId="1" fontId="93" fillId="0" borderId="0" xfId="0" applyNumberFormat="1" applyFont="1" applyFill="1" applyBorder="1" applyAlignment="1">
      <alignment horizontal="left"/>
    </xf>
    <xf numFmtId="9" fontId="96" fillId="0" borderId="0" xfId="95" applyFont="1" applyFill="1" applyBorder="1" applyAlignment="1">
      <alignment horizontal="center"/>
    </xf>
    <xf numFmtId="0" fontId="91" fillId="0" borderId="0" xfId="0" applyNumberFormat="1" applyFont="1" applyFill="1" applyBorder="1" applyAlignment="1" applyProtection="1">
      <alignment horizontal="left" vertical="center"/>
    </xf>
    <xf numFmtId="0" fontId="92" fillId="36" borderId="21" xfId="0" applyFont="1" applyFill="1" applyBorder="1" applyAlignment="1">
      <alignment horizontal="left" vertical="center" wrapText="1"/>
    </xf>
    <xf numFmtId="49" fontId="93" fillId="0" borderId="20" xfId="0" applyNumberFormat="1" applyFont="1" applyFill="1" applyBorder="1" applyAlignment="1">
      <alignment horizontal="left" vertical="center"/>
    </xf>
    <xf numFmtId="49" fontId="93" fillId="0" borderId="1" xfId="0" applyNumberFormat="1" applyFont="1" applyFill="1" applyBorder="1" applyAlignment="1">
      <alignment horizontal="left" vertical="center"/>
    </xf>
    <xf numFmtId="0" fontId="112" fillId="36" borderId="6" xfId="0" applyFont="1" applyFill="1" applyBorder="1" applyAlignment="1">
      <alignment horizontal="left" vertical="center" indent="2"/>
    </xf>
    <xf numFmtId="0" fontId="112" fillId="36" borderId="4" xfId="0" applyFont="1" applyFill="1" applyBorder="1" applyAlignment="1">
      <alignment horizontal="left" vertical="center" indent="2"/>
    </xf>
    <xf numFmtId="0" fontId="96" fillId="36" borderId="19" xfId="0" applyFont="1" applyFill="1" applyBorder="1" applyAlignment="1">
      <alignment horizontal="left" vertical="center" indent="2"/>
    </xf>
    <xf numFmtId="0" fontId="90" fillId="36" borderId="7" xfId="0" applyFont="1" applyFill="1" applyBorder="1" applyAlignment="1">
      <alignment horizontal="left" vertical="center" indent="2"/>
    </xf>
    <xf numFmtId="49" fontId="108" fillId="0" borderId="7" xfId="0" applyNumberFormat="1" applyFont="1" applyFill="1" applyBorder="1" applyAlignment="1">
      <alignment horizontal="left" vertical="center" indent="2"/>
    </xf>
    <xf numFmtId="49" fontId="108" fillId="0" borderId="2" xfId="0" applyNumberFormat="1" applyFont="1" applyFill="1" applyBorder="1" applyAlignment="1">
      <alignment horizontal="left" vertical="center" indent="2"/>
    </xf>
    <xf numFmtId="49" fontId="93" fillId="0" borderId="0" xfId="0" applyNumberFormat="1" applyFont="1" applyFill="1" applyBorder="1" applyAlignment="1">
      <alignment horizontal="left" indent="2"/>
    </xf>
    <xf numFmtId="0" fontId="89" fillId="0" borderId="0" xfId="0" applyFont="1" applyFill="1" applyBorder="1" applyAlignment="1">
      <alignment horizontal="left" vertical="center" indent="2"/>
    </xf>
    <xf numFmtId="0" fontId="89" fillId="0" borderId="0" xfId="0" applyFont="1" applyFill="1" applyBorder="1" applyAlignment="1">
      <alignment horizontal="left" indent="2"/>
    </xf>
    <xf numFmtId="0" fontId="96" fillId="0" borderId="0" xfId="0" applyFont="1" applyFill="1" applyBorder="1" applyAlignment="1">
      <alignment horizontal="left" vertical="center"/>
    </xf>
    <xf numFmtId="0" fontId="90" fillId="0" borderId="0" xfId="0" applyFont="1" applyFill="1" applyBorder="1" applyAlignment="1">
      <alignment horizontal="left" vertical="center"/>
    </xf>
    <xf numFmtId="49" fontId="89" fillId="0" borderId="1" xfId="0" applyNumberFormat="1" applyFont="1" applyFill="1" applyBorder="1" applyAlignment="1">
      <alignment horizontal="left" vertical="center"/>
    </xf>
    <xf numFmtId="49" fontId="90" fillId="0" borderId="1" xfId="0" applyNumberFormat="1" applyFont="1" applyFill="1" applyBorder="1" applyAlignment="1">
      <alignment horizontal="left" vertical="center"/>
    </xf>
    <xf numFmtId="49" fontId="101" fillId="0" borderId="1" xfId="0" applyNumberFormat="1" applyFont="1" applyFill="1" applyBorder="1" applyAlignment="1">
      <alignment horizontal="left" vertical="center"/>
    </xf>
    <xf numFmtId="1" fontId="108" fillId="0" borderId="1" xfId="0" applyNumberFormat="1" applyFont="1" applyFill="1" applyBorder="1" applyAlignment="1">
      <alignment horizontal="center" vertical="center"/>
    </xf>
    <xf numFmtId="0" fontId="102" fillId="33" borderId="1" xfId="95" applyNumberFormat="1" applyFont="1" applyFill="1" applyBorder="1" applyAlignment="1">
      <alignment horizontal="center" vertical="center"/>
    </xf>
    <xf numFmtId="0" fontId="102" fillId="33" borderId="1" xfId="0" applyFont="1" applyFill="1" applyBorder="1" applyAlignment="1">
      <alignment horizontal="center" vertical="center"/>
    </xf>
    <xf numFmtId="0" fontId="102" fillId="33" borderId="1" xfId="79" applyFont="1" applyFill="1" applyBorder="1" applyAlignment="1" applyProtection="1">
      <alignment horizontal="center" vertical="center" wrapText="1"/>
    </xf>
    <xf numFmtId="1" fontId="108" fillId="0" borderId="22" xfId="0" applyNumberFormat="1" applyFont="1" applyBorder="1" applyAlignment="1">
      <alignment horizontal="center" vertical="center" wrapText="1"/>
    </xf>
    <xf numFmtId="0" fontId="106" fillId="33" borderId="1" xfId="0" applyFont="1" applyFill="1" applyBorder="1" applyAlignment="1">
      <alignment horizontal="center" vertical="center"/>
    </xf>
    <xf numFmtId="0" fontId="102" fillId="37" borderId="1" xfId="0" applyFont="1" applyFill="1" applyBorder="1" applyAlignment="1">
      <alignment horizontal="center" vertical="center"/>
    </xf>
    <xf numFmtId="0" fontId="106" fillId="35" borderId="1" xfId="0" applyFont="1" applyFill="1" applyBorder="1" applyAlignment="1">
      <alignment horizontal="center" vertical="center"/>
    </xf>
    <xf numFmtId="1" fontId="107" fillId="35" borderId="1" xfId="73" applyNumberFormat="1" applyFont="1" applyFill="1" applyBorder="1" applyAlignment="1">
      <alignment horizontal="center" vertical="center" wrapText="1"/>
    </xf>
    <xf numFmtId="0" fontId="102" fillId="35" borderId="1" xfId="0" applyFont="1" applyFill="1" applyBorder="1" applyAlignment="1">
      <alignment horizontal="center" vertical="center"/>
    </xf>
    <xf numFmtId="1" fontId="102" fillId="38" borderId="1" xfId="0" applyNumberFormat="1" applyFont="1" applyFill="1" applyBorder="1" applyAlignment="1">
      <alignment horizontal="center" vertical="center"/>
    </xf>
    <xf numFmtId="1" fontId="90" fillId="0" borderId="1" xfId="95" applyNumberFormat="1" applyFont="1" applyFill="1" applyBorder="1" applyAlignment="1">
      <alignment horizontal="center" vertical="center"/>
    </xf>
    <xf numFmtId="1" fontId="109" fillId="34" borderId="1" xfId="0" applyNumberFormat="1" applyFont="1" applyFill="1" applyBorder="1" applyAlignment="1">
      <alignment horizontal="center" vertical="center"/>
    </xf>
    <xf numFmtId="1" fontId="102" fillId="34" borderId="1" xfId="0" applyNumberFormat="1" applyFont="1" applyFill="1" applyBorder="1" applyAlignment="1">
      <alignment horizontal="center" vertical="center"/>
    </xf>
    <xf numFmtId="1" fontId="107" fillId="34" borderId="1" xfId="73" applyNumberFormat="1" applyFont="1" applyFill="1" applyBorder="1" applyAlignment="1">
      <alignment horizontal="center" vertical="center" wrapText="1"/>
    </xf>
    <xf numFmtId="1" fontId="107" fillId="39" borderId="1" xfId="73" applyNumberFormat="1" applyFont="1" applyFill="1" applyBorder="1" applyAlignment="1">
      <alignment horizontal="center" vertical="center" wrapText="1"/>
    </xf>
    <xf numFmtId="1" fontId="102" fillId="0" borderId="20" xfId="0" applyNumberFormat="1" applyFont="1" applyFill="1" applyBorder="1" applyAlignment="1">
      <alignment horizontal="center" vertical="center"/>
    </xf>
    <xf numFmtId="9" fontId="102" fillId="0" borderId="20" xfId="95" applyFont="1" applyFill="1" applyBorder="1" applyAlignment="1">
      <alignment horizontal="center" vertical="center"/>
    </xf>
    <xf numFmtId="0" fontId="88" fillId="36" borderId="5" xfId="0" applyFont="1" applyFill="1" applyBorder="1" applyAlignment="1">
      <alignment horizontal="left" vertical="center"/>
    </xf>
    <xf numFmtId="0" fontId="111" fillId="36" borderId="6" xfId="0" applyFont="1" applyFill="1" applyBorder="1" applyAlignment="1">
      <alignment horizontal="left" vertical="center"/>
    </xf>
    <xf numFmtId="0" fontId="88" fillId="36" borderId="7" xfId="0" applyFont="1" applyFill="1" applyBorder="1" applyAlignment="1">
      <alignment horizontal="left" vertical="center"/>
    </xf>
    <xf numFmtId="0" fontId="111" fillId="36" borderId="4" xfId="0" applyFont="1" applyFill="1" applyBorder="1" applyAlignment="1">
      <alignment horizontal="left" vertical="center"/>
    </xf>
    <xf numFmtId="1" fontId="108" fillId="41" borderId="22" xfId="0" applyNumberFormat="1" applyFont="1" applyFill="1" applyBorder="1" applyAlignment="1">
      <alignment horizontal="center" vertical="center" wrapText="1"/>
    </xf>
    <xf numFmtId="0" fontId="96" fillId="39" borderId="21" xfId="0" applyFont="1" applyFill="1" applyBorder="1" applyAlignment="1">
      <alignment horizontal="center" vertical="center" wrapText="1"/>
    </xf>
    <xf numFmtId="1" fontId="91" fillId="0" borderId="0" xfId="0" applyNumberFormat="1" applyFont="1" applyFill="1" applyBorder="1" applyAlignment="1" applyProtection="1">
      <alignment horizontal="center" vertical="center" wrapText="1"/>
    </xf>
    <xf numFmtId="1" fontId="89" fillId="0" borderId="0" xfId="0" applyNumberFormat="1" applyFont="1" applyFill="1" applyBorder="1" applyAlignment="1">
      <alignment horizontal="center" vertical="center"/>
    </xf>
    <xf numFmtId="1" fontId="93" fillId="0" borderId="0" xfId="0" applyNumberFormat="1" applyFont="1" applyFill="1" applyBorder="1" applyAlignment="1">
      <alignment horizontal="center"/>
    </xf>
    <xf numFmtId="1" fontId="89" fillId="0" borderId="0" xfId="0" applyNumberFormat="1" applyFont="1" applyFill="1" applyBorder="1" applyAlignment="1">
      <alignment horizontal="center"/>
    </xf>
    <xf numFmtId="0" fontId="102" fillId="66" borderId="7" xfId="0" applyFont="1" applyFill="1" applyBorder="1" applyAlignment="1">
      <alignment horizontal="center" vertical="center" wrapText="1"/>
    </xf>
    <xf numFmtId="1" fontId="90" fillId="33" borderId="1" xfId="0" applyNumberFormat="1" applyFont="1" applyFill="1" applyBorder="1" applyAlignment="1" applyProtection="1">
      <alignment horizontal="center" vertical="center" wrapText="1"/>
    </xf>
    <xf numFmtId="1" fontId="113" fillId="0" borderId="22" xfId="402" applyNumberFormat="1" applyFont="1" applyBorder="1" applyAlignment="1">
      <alignment horizontal="right" wrapText="1" indent="1"/>
    </xf>
    <xf numFmtId="0" fontId="89" fillId="42" borderId="1" xfId="0" applyFont="1" applyFill="1" applyBorder="1" applyAlignment="1">
      <alignment horizontal="center" vertical="center"/>
    </xf>
    <xf numFmtId="1" fontId="89" fillId="42" borderId="1" xfId="0" applyNumberFormat="1" applyFont="1" applyFill="1" applyBorder="1" applyAlignment="1">
      <alignment horizontal="center" vertical="center"/>
    </xf>
    <xf numFmtId="1" fontId="113" fillId="68" borderId="22" xfId="509" applyNumberFormat="1" applyFont="1" applyFill="1" applyBorder="1" applyAlignment="1">
      <alignment horizontal="right" wrapText="1" indent="1"/>
    </xf>
    <xf numFmtId="1" fontId="113" fillId="0" borderId="22" xfId="509" applyNumberFormat="1" applyFont="1" applyBorder="1" applyAlignment="1">
      <alignment horizontal="right" wrapText="1" indent="1"/>
    </xf>
    <xf numFmtId="1" fontId="108" fillId="41" borderId="1" xfId="0" applyNumberFormat="1" applyFont="1" applyFill="1" applyBorder="1" applyAlignment="1">
      <alignment horizontal="center" vertical="center" wrapText="1"/>
    </xf>
    <xf numFmtId="1" fontId="108" fillId="40" borderId="1" xfId="0" applyNumberFormat="1" applyFont="1" applyFill="1" applyBorder="1" applyAlignment="1">
      <alignment horizontal="center" vertical="center" wrapText="1"/>
    </xf>
    <xf numFmtId="0" fontId="106" fillId="33" borderId="22" xfId="0" applyFont="1" applyFill="1" applyBorder="1" applyAlignment="1">
      <alignment horizontal="center" vertical="center"/>
    </xf>
    <xf numFmtId="1" fontId="113" fillId="0" borderId="22" xfId="537" applyNumberFormat="1" applyFont="1" applyBorder="1" applyAlignment="1">
      <alignment horizontal="right" wrapText="1" indent="1"/>
    </xf>
    <xf numFmtId="1" fontId="108" fillId="69" borderId="1" xfId="0" applyNumberFormat="1" applyFont="1" applyFill="1" applyBorder="1" applyAlignment="1">
      <alignment horizontal="center" vertical="center"/>
    </xf>
    <xf numFmtId="1" fontId="102" fillId="42" borderId="1" xfId="0" applyNumberFormat="1" applyFont="1" applyFill="1" applyBorder="1" applyAlignment="1">
      <alignment horizontal="center" vertical="center"/>
    </xf>
    <xf numFmtId="0" fontId="33" fillId="0" borderId="20" xfId="0" applyFont="1" applyBorder="1"/>
    <xf numFmtId="0" fontId="33" fillId="0" borderId="1" xfId="0" applyFont="1" applyBorder="1"/>
    <xf numFmtId="0" fontId="33" fillId="0" borderId="1" xfId="0" applyFont="1" applyFill="1" applyBorder="1"/>
    <xf numFmtId="0" fontId="134" fillId="36" borderId="45" xfId="0" applyFont="1" applyFill="1" applyBorder="1" applyAlignment="1">
      <alignment horizontal="left" vertical="center" wrapText="1"/>
    </xf>
    <xf numFmtId="0" fontId="134" fillId="36" borderId="19" xfId="0" applyFont="1" applyFill="1" applyBorder="1" applyAlignment="1">
      <alignment horizontal="left" vertical="center" wrapText="1"/>
    </xf>
    <xf numFmtId="0" fontId="135" fillId="0" borderId="0" xfId="0" applyFont="1" applyFill="1" applyBorder="1" applyAlignment="1">
      <alignment horizontal="left" vertical="center"/>
    </xf>
    <xf numFmtId="0" fontId="134" fillId="36" borderId="7" xfId="0" applyNumberFormat="1" applyFont="1" applyFill="1" applyBorder="1" applyAlignment="1" applyProtection="1">
      <alignment horizontal="center" vertical="center" wrapText="1"/>
    </xf>
    <xf numFmtId="0" fontId="134" fillId="36" borderId="20" xfId="0" applyNumberFormat="1" applyFont="1" applyFill="1" applyBorder="1" applyAlignment="1" applyProtection="1">
      <alignment horizontal="left" vertical="center" wrapText="1"/>
    </xf>
    <xf numFmtId="0" fontId="134" fillId="36" borderId="8" xfId="0" applyNumberFormat="1" applyFont="1" applyFill="1" applyBorder="1" applyAlignment="1" applyProtection="1">
      <alignment horizontal="left" vertical="center" wrapText="1"/>
    </xf>
    <xf numFmtId="0" fontId="134" fillId="33" borderId="3" xfId="0" applyNumberFormat="1" applyFont="1" applyFill="1" applyBorder="1" applyAlignment="1" applyProtection="1">
      <alignment horizontal="center" vertical="center" wrapText="1"/>
    </xf>
    <xf numFmtId="0" fontId="134" fillId="33" borderId="1" xfId="0" applyNumberFormat="1" applyFont="1" applyFill="1" applyBorder="1" applyAlignment="1" applyProtection="1">
      <alignment horizontal="center" vertical="center" wrapText="1"/>
    </xf>
    <xf numFmtId="0" fontId="138" fillId="33" borderId="1" xfId="0" applyNumberFormat="1" applyFont="1" applyFill="1" applyBorder="1" applyAlignment="1" applyProtection="1">
      <alignment horizontal="center" vertical="center" textRotation="90" wrapText="1"/>
    </xf>
    <xf numFmtId="0" fontId="138" fillId="37" borderId="1" xfId="0" applyFont="1" applyFill="1" applyBorder="1" applyAlignment="1">
      <alignment horizontal="center" vertical="center" wrapText="1"/>
    </xf>
    <xf numFmtId="0" fontId="134" fillId="35" borderId="1" xfId="0" applyNumberFormat="1" applyFont="1" applyFill="1" applyBorder="1" applyAlignment="1" applyProtection="1">
      <alignment horizontal="center" vertical="center" wrapText="1"/>
    </xf>
    <xf numFmtId="0" fontId="138" fillId="35" borderId="1" xfId="0" applyNumberFormat="1" applyFont="1" applyFill="1" applyBorder="1" applyAlignment="1" applyProtection="1">
      <alignment horizontal="center" vertical="center" textRotation="90" wrapText="1"/>
    </xf>
    <xf numFmtId="9" fontId="134" fillId="35" borderId="1" xfId="95" applyFont="1" applyFill="1" applyBorder="1" applyAlignment="1" applyProtection="1">
      <alignment horizontal="center" vertical="center" wrapText="1"/>
    </xf>
    <xf numFmtId="0" fontId="134" fillId="34" borderId="1" xfId="0" applyNumberFormat="1" applyFont="1" applyFill="1" applyBorder="1" applyAlignment="1" applyProtection="1">
      <alignment horizontal="center" vertical="center" wrapText="1"/>
    </xf>
    <xf numFmtId="0" fontId="138" fillId="34" borderId="1" xfId="0" applyNumberFormat="1" applyFont="1" applyFill="1" applyBorder="1" applyAlignment="1" applyProtection="1">
      <alignment horizontal="center" vertical="center" textRotation="90" wrapText="1"/>
    </xf>
    <xf numFmtId="0" fontId="138" fillId="39" borderId="2" xfId="0" applyFont="1" applyFill="1" applyBorder="1" applyAlignment="1">
      <alignment horizontal="center" vertical="center" wrapText="1"/>
    </xf>
    <xf numFmtId="0" fontId="138" fillId="66" borderId="7" xfId="0" applyFont="1" applyFill="1" applyBorder="1" applyAlignment="1">
      <alignment horizontal="center" vertical="center" wrapText="1"/>
    </xf>
    <xf numFmtId="0" fontId="134" fillId="36" borderId="7" xfId="0" applyFont="1" applyFill="1" applyBorder="1" applyAlignment="1">
      <alignment horizontal="left" vertical="center" indent="2"/>
    </xf>
    <xf numFmtId="0" fontId="134" fillId="0" borderId="0" xfId="0" applyFont="1" applyFill="1" applyBorder="1"/>
    <xf numFmtId="0" fontId="138" fillId="33" borderId="1" xfId="95" applyNumberFormat="1" applyFont="1" applyFill="1" applyBorder="1" applyAlignment="1">
      <alignment horizontal="center" vertical="center"/>
    </xf>
    <xf numFmtId="0" fontId="138" fillId="33" borderId="1" xfId="0" applyFont="1" applyFill="1" applyBorder="1" applyAlignment="1">
      <alignment horizontal="center" vertical="center"/>
    </xf>
    <xf numFmtId="0" fontId="138" fillId="33" borderId="1" xfId="79" applyFont="1" applyFill="1" applyBorder="1" applyAlignment="1" applyProtection="1">
      <alignment horizontal="center" vertical="center" wrapText="1"/>
    </xf>
    <xf numFmtId="0" fontId="70" fillId="33" borderId="1" xfId="0" applyFont="1" applyFill="1" applyBorder="1" applyAlignment="1">
      <alignment horizontal="center" vertical="center"/>
    </xf>
    <xf numFmtId="0" fontId="138" fillId="37" borderId="1" xfId="0" applyFont="1" applyFill="1" applyBorder="1" applyAlignment="1">
      <alignment horizontal="center" vertical="center"/>
    </xf>
    <xf numFmtId="0" fontId="70" fillId="35" borderId="1" xfId="0" applyFont="1" applyFill="1" applyBorder="1" applyAlignment="1">
      <alignment horizontal="center" vertical="center"/>
    </xf>
    <xf numFmtId="1" fontId="139" fillId="35" borderId="1" xfId="73" applyNumberFormat="1" applyFont="1" applyFill="1" applyBorder="1" applyAlignment="1">
      <alignment horizontal="center" vertical="center" wrapText="1"/>
    </xf>
    <xf numFmtId="0" fontId="138" fillId="35" borderId="1" xfId="0" applyFont="1" applyFill="1" applyBorder="1" applyAlignment="1">
      <alignment horizontal="center" vertical="center"/>
    </xf>
    <xf numFmtId="1" fontId="138" fillId="38" borderId="1" xfId="0" applyNumberFormat="1" applyFont="1" applyFill="1" applyBorder="1" applyAlignment="1">
      <alignment horizontal="center" vertical="center"/>
    </xf>
    <xf numFmtId="1" fontId="134" fillId="0" borderId="1" xfId="95" applyNumberFormat="1" applyFont="1" applyFill="1" applyBorder="1" applyAlignment="1">
      <alignment horizontal="center" vertical="center"/>
    </xf>
    <xf numFmtId="1" fontId="140" fillId="34" borderId="1" xfId="0" applyNumberFormat="1" applyFont="1" applyFill="1" applyBorder="1" applyAlignment="1">
      <alignment horizontal="center" vertical="center"/>
    </xf>
    <xf numFmtId="1" fontId="132" fillId="0" borderId="1" xfId="0" applyNumberFormat="1" applyFont="1" applyFill="1" applyBorder="1" applyAlignment="1">
      <alignment horizontal="center" vertical="center"/>
    </xf>
    <xf numFmtId="1" fontId="138" fillId="34" borderId="1" xfId="0" applyNumberFormat="1" applyFont="1" applyFill="1" applyBorder="1" applyAlignment="1">
      <alignment horizontal="center" vertical="center"/>
    </xf>
    <xf numFmtId="1" fontId="139" fillId="34" borderId="1" xfId="73" applyNumberFormat="1" applyFont="1" applyFill="1" applyBorder="1" applyAlignment="1">
      <alignment horizontal="center" vertical="center" wrapText="1"/>
    </xf>
    <xf numFmtId="1" fontId="139" fillId="39" borderId="1" xfId="73" applyNumberFormat="1" applyFont="1" applyFill="1" applyBorder="1" applyAlignment="1">
      <alignment horizontal="center" vertical="center" wrapText="1"/>
    </xf>
    <xf numFmtId="1" fontId="138" fillId="0" borderId="20" xfId="0" applyNumberFormat="1" applyFont="1" applyFill="1" applyBorder="1" applyAlignment="1">
      <alignment horizontal="center" vertical="center"/>
    </xf>
    <xf numFmtId="9" fontId="138" fillId="0" borderId="20" xfId="95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34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 vertical="center"/>
    </xf>
    <xf numFmtId="0" fontId="14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138" fillId="0" borderId="0" xfId="79" applyFont="1" applyFill="1" applyBorder="1" applyAlignment="1" applyProtection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141" fillId="0" borderId="0" xfId="81" applyFont="1" applyFill="1" applyBorder="1" applyAlignment="1">
      <alignment horizontal="center" vertical="center"/>
    </xf>
    <xf numFmtId="9" fontId="33" fillId="0" borderId="0" xfId="95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 vertical="center"/>
    </xf>
    <xf numFmtId="165" fontId="134" fillId="0" borderId="0" xfId="0" applyNumberFormat="1" applyFont="1" applyFill="1" applyBorder="1" applyAlignment="1">
      <alignment horizontal="center" vertical="center"/>
    </xf>
    <xf numFmtId="165" fontId="138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indent="2"/>
    </xf>
    <xf numFmtId="0" fontId="70" fillId="0" borderId="0" xfId="0" applyNumberFormat="1" applyFont="1" applyFill="1" applyBorder="1" applyAlignment="1">
      <alignment horizontal="center" vertical="center"/>
    </xf>
    <xf numFmtId="0" fontId="138" fillId="0" borderId="0" xfId="0" applyNumberFormat="1" applyFont="1" applyFill="1" applyBorder="1" applyAlignment="1">
      <alignment horizontal="center" vertical="center"/>
    </xf>
    <xf numFmtId="0" fontId="141" fillId="0" borderId="0" xfId="80" applyFont="1" applyFill="1" applyBorder="1" applyAlignment="1">
      <alignment horizontal="center" vertical="center"/>
    </xf>
    <xf numFmtId="0" fontId="139" fillId="0" borderId="0" xfId="81" applyNumberFormat="1" applyFont="1" applyFill="1" applyBorder="1" applyAlignment="1">
      <alignment vertical="center"/>
    </xf>
    <xf numFmtId="0" fontId="70" fillId="0" borderId="0" xfId="0" applyFont="1" applyFill="1" applyBorder="1"/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left"/>
    </xf>
    <xf numFmtId="0" fontId="70" fillId="0" borderId="0" xfId="0" applyNumberFormat="1" applyFont="1" applyFill="1" applyBorder="1"/>
    <xf numFmtId="0" fontId="70" fillId="0" borderId="0" xfId="0" applyFont="1" applyFill="1" applyBorder="1" applyAlignment="1">
      <alignment horizontal="center"/>
    </xf>
    <xf numFmtId="9" fontId="33" fillId="0" borderId="0" xfId="95" applyFont="1" applyFill="1" applyBorder="1" applyAlignment="1">
      <alignment horizontal="center"/>
    </xf>
    <xf numFmtId="0" fontId="33" fillId="0" borderId="0" xfId="0" applyFont="1" applyFill="1" applyBorder="1" applyAlignment="1">
      <alignment horizontal="left" indent="2"/>
    </xf>
    <xf numFmtId="0" fontId="134" fillId="36" borderId="19" xfId="0" applyFont="1" applyFill="1" applyBorder="1" applyAlignment="1">
      <alignment horizontal="center" vertical="center" wrapText="1"/>
    </xf>
    <xf numFmtId="0" fontId="70" fillId="36" borderId="9" xfId="0" applyFont="1" applyFill="1" applyBorder="1" applyAlignment="1">
      <alignment horizontal="center" vertical="center"/>
    </xf>
    <xf numFmtId="0" fontId="138" fillId="36" borderId="9" xfId="0" applyFont="1" applyFill="1" applyBorder="1" applyAlignment="1">
      <alignment horizontal="center" vertical="center"/>
    </xf>
    <xf numFmtId="0" fontId="33" fillId="36" borderId="19" xfId="0" applyFont="1" applyFill="1" applyBorder="1" applyAlignment="1">
      <alignment horizontal="left" vertical="center" indent="2"/>
    </xf>
    <xf numFmtId="0" fontId="138" fillId="36" borderId="20" xfId="0" applyFont="1" applyFill="1" applyBorder="1" applyAlignment="1">
      <alignment horizontal="center" vertical="center" wrapText="1"/>
    </xf>
    <xf numFmtId="0" fontId="134" fillId="36" borderId="20" xfId="0" applyFont="1" applyFill="1" applyBorder="1" applyAlignment="1">
      <alignment horizontal="center" vertical="center"/>
    </xf>
    <xf numFmtId="49" fontId="132" fillId="0" borderId="0" xfId="0" applyNumberFormat="1" applyFont="1" applyFill="1" applyBorder="1" applyAlignment="1">
      <alignment horizontal="left" indent="1"/>
    </xf>
    <xf numFmtId="1" fontId="132" fillId="0" borderId="0" xfId="0" applyNumberFormat="1" applyFont="1" applyFill="1" applyBorder="1" applyAlignment="1">
      <alignment horizontal="center"/>
    </xf>
    <xf numFmtId="0" fontId="138" fillId="0" borderId="0" xfId="0" applyNumberFormat="1" applyFont="1" applyFill="1" applyBorder="1" applyAlignment="1">
      <alignment horizontal="center"/>
    </xf>
    <xf numFmtId="0" fontId="138" fillId="0" borderId="0" xfId="0" applyFont="1" applyFill="1" applyBorder="1" applyAlignment="1">
      <alignment horizontal="center"/>
    </xf>
    <xf numFmtId="0" fontId="138" fillId="0" borderId="0" xfId="79" applyFont="1" applyFill="1" applyBorder="1" applyAlignment="1" applyProtection="1">
      <alignment horizontal="center" wrapText="1"/>
    </xf>
    <xf numFmtId="0" fontId="138" fillId="0" borderId="0" xfId="0" applyFont="1" applyFill="1" applyBorder="1" applyAlignment="1">
      <alignment horizontal="center" wrapText="1"/>
    </xf>
    <xf numFmtId="1" fontId="139" fillId="0" borderId="0" xfId="73" applyNumberFormat="1" applyFont="1" applyFill="1" applyBorder="1" applyAlignment="1">
      <alignment horizontal="center" wrapText="1"/>
    </xf>
    <xf numFmtId="9" fontId="132" fillId="0" borderId="0" xfId="95" applyFont="1" applyFill="1" applyBorder="1" applyAlignment="1">
      <alignment horizontal="center"/>
    </xf>
    <xf numFmtId="1" fontId="132" fillId="0" borderId="0" xfId="0" applyNumberFormat="1" applyFont="1" applyFill="1" applyBorder="1" applyAlignment="1">
      <alignment horizontal="right" indent="1"/>
    </xf>
    <xf numFmtId="1" fontId="138" fillId="0" borderId="0" xfId="0" applyNumberFormat="1" applyFont="1" applyFill="1" applyBorder="1" applyAlignment="1">
      <alignment horizontal="center"/>
    </xf>
    <xf numFmtId="1" fontId="132" fillId="0" borderId="0" xfId="551" applyNumberFormat="1" applyFont="1" applyBorder="1" applyAlignment="1">
      <alignment horizontal="right" wrapText="1" indent="1"/>
    </xf>
    <xf numFmtId="166" fontId="134" fillId="0" borderId="0" xfId="95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right" indent="1"/>
    </xf>
    <xf numFmtId="9" fontId="138" fillId="0" borderId="0" xfId="0" applyNumberFormat="1" applyFont="1" applyFill="1" applyBorder="1" applyAlignment="1">
      <alignment horizontal="center"/>
    </xf>
    <xf numFmtId="49" fontId="132" fillId="0" borderId="0" xfId="0" applyNumberFormat="1" applyFont="1" applyFill="1" applyBorder="1" applyAlignment="1">
      <alignment horizontal="left" indent="2"/>
    </xf>
    <xf numFmtId="0" fontId="134" fillId="0" borderId="0" xfId="0" applyNumberFormat="1" applyFont="1" applyFill="1" applyBorder="1" applyAlignment="1" applyProtection="1">
      <alignment horizontal="center" vertical="center" wrapText="1"/>
    </xf>
    <xf numFmtId="0" fontId="134" fillId="0" borderId="0" xfId="0" applyNumberFormat="1" applyFont="1" applyFill="1" applyBorder="1" applyAlignment="1" applyProtection="1">
      <alignment horizontal="left" vertical="center" wrapText="1"/>
    </xf>
    <xf numFmtId="0" fontId="138" fillId="0" borderId="0" xfId="0" applyNumberFormat="1" applyFont="1" applyFill="1" applyBorder="1" applyAlignment="1" applyProtection="1">
      <alignment horizontal="left" vertical="center" wrapText="1"/>
    </xf>
    <xf numFmtId="0" fontId="138" fillId="0" borderId="0" xfId="0" applyNumberFormat="1" applyFont="1" applyFill="1" applyBorder="1" applyAlignment="1" applyProtection="1">
      <alignment horizontal="center" vertical="center" wrapText="1"/>
    </xf>
    <xf numFmtId="164" fontId="134" fillId="0" borderId="0" xfId="0" applyNumberFormat="1" applyFont="1" applyFill="1" applyBorder="1" applyAlignment="1" applyProtection="1">
      <alignment horizontal="center" vertical="center" wrapText="1"/>
    </xf>
    <xf numFmtId="0" fontId="133" fillId="36" borderId="5" xfId="0" applyFont="1" applyFill="1" applyBorder="1" applyAlignment="1">
      <alignment horizontal="left" vertical="center"/>
    </xf>
    <xf numFmtId="0" fontId="133" fillId="36" borderId="6" xfId="0" applyFont="1" applyFill="1" applyBorder="1" applyAlignment="1">
      <alignment horizontal="left" vertical="center"/>
    </xf>
    <xf numFmtId="0" fontId="136" fillId="36" borderId="6" xfId="0" applyFont="1" applyFill="1" applyBorder="1" applyAlignment="1">
      <alignment horizontal="left" vertical="center"/>
    </xf>
    <xf numFmtId="0" fontId="135" fillId="36" borderId="6" xfId="0" applyFont="1" applyFill="1" applyBorder="1" applyAlignment="1">
      <alignment horizontal="left" vertical="center" indent="2"/>
    </xf>
    <xf numFmtId="0" fontId="133" fillId="36" borderId="7" xfId="0" applyFont="1" applyFill="1" applyBorder="1" applyAlignment="1">
      <alignment horizontal="left" vertical="center"/>
    </xf>
    <xf numFmtId="0" fontId="133" fillId="36" borderId="4" xfId="0" applyFont="1" applyFill="1" applyBorder="1" applyAlignment="1">
      <alignment horizontal="left" vertical="center"/>
    </xf>
    <xf numFmtId="0" fontId="136" fillId="36" borderId="4" xfId="0" applyFont="1" applyFill="1" applyBorder="1" applyAlignment="1">
      <alignment horizontal="left" vertical="center"/>
    </xf>
    <xf numFmtId="0" fontId="135" fillId="36" borderId="4" xfId="0" applyFont="1" applyFill="1" applyBorder="1" applyAlignment="1">
      <alignment horizontal="left" vertical="center" indent="2"/>
    </xf>
    <xf numFmtId="0" fontId="92" fillId="0" borderId="0" xfId="0" applyFont="1" applyFill="1" applyBorder="1" applyAlignment="1">
      <alignment horizontal="left" vertical="center"/>
    </xf>
    <xf numFmtId="49" fontId="96" fillId="0" borderId="1" xfId="0" applyNumberFormat="1" applyFont="1" applyFill="1" applyBorder="1" applyAlignment="1">
      <alignment horizontal="left" vertical="center"/>
    </xf>
    <xf numFmtId="49" fontId="92" fillId="0" borderId="1" xfId="0" applyNumberFormat="1" applyFont="1" applyFill="1" applyBorder="1" applyAlignment="1">
      <alignment horizontal="left" vertical="center"/>
    </xf>
    <xf numFmtId="0" fontId="96" fillId="0" borderId="0" xfId="0" applyFont="1" applyFill="1" applyBorder="1" applyAlignment="1">
      <alignment horizontal="left"/>
    </xf>
    <xf numFmtId="0" fontId="96" fillId="0" borderId="0" xfId="0" applyFont="1" applyFill="1" applyBorder="1"/>
    <xf numFmtId="49" fontId="100" fillId="0" borderId="1" xfId="0" applyNumberFormat="1" applyFont="1" applyFill="1" applyBorder="1" applyAlignment="1">
      <alignment horizontal="left" vertical="center"/>
    </xf>
    <xf numFmtId="0" fontId="139" fillId="38" borderId="1" xfId="0" applyFont="1" applyFill="1" applyBorder="1" applyAlignment="1">
      <alignment horizontal="center" vertical="center" wrapText="1"/>
    </xf>
    <xf numFmtId="0" fontId="139" fillId="36" borderId="20" xfId="0" applyFont="1" applyFill="1" applyBorder="1" applyAlignment="1">
      <alignment horizontal="center" vertical="center" wrapText="1"/>
    </xf>
    <xf numFmtId="0" fontId="141" fillId="35" borderId="1" xfId="0" applyNumberFormat="1" applyFont="1" applyFill="1" applyBorder="1" applyAlignment="1" applyProtection="1">
      <alignment horizontal="center" vertical="center" wrapText="1"/>
    </xf>
    <xf numFmtId="166" fontId="132" fillId="0" borderId="0" xfId="0" applyNumberFormat="1" applyFont="1" applyFill="1" applyBorder="1" applyAlignment="1">
      <alignment horizontal="right" indent="1"/>
    </xf>
    <xf numFmtId="0" fontId="30" fillId="0" borderId="1" xfId="0" applyFont="1" applyBorder="1"/>
    <xf numFmtId="0" fontId="28" fillId="0" borderId="1" xfId="0" applyFont="1" applyBorder="1"/>
    <xf numFmtId="166" fontId="96" fillId="0" borderId="1" xfId="0" applyNumberFormat="1" applyFont="1" applyBorder="1"/>
    <xf numFmtId="0" fontId="96" fillId="0" borderId="1" xfId="0" applyFont="1" applyBorder="1"/>
    <xf numFmtId="0" fontId="27" fillId="0" borderId="1" xfId="0" applyFont="1" applyBorder="1"/>
    <xf numFmtId="0" fontId="33" fillId="0" borderId="45" xfId="0" applyFont="1" applyBorder="1"/>
    <xf numFmtId="0" fontId="26" fillId="0" borderId="1" xfId="0" applyFont="1" applyBorder="1"/>
    <xf numFmtId="1" fontId="139" fillId="67" borderId="1" xfId="73" applyNumberFormat="1" applyFont="1" applyFill="1" applyBorder="1" applyAlignment="1">
      <alignment horizontal="center" vertical="center" wrapText="1"/>
    </xf>
    <xf numFmtId="0" fontId="139" fillId="67" borderId="7" xfId="0" applyFont="1" applyFill="1" applyBorder="1" applyAlignment="1">
      <alignment horizontal="center" vertical="center" wrapText="1"/>
    </xf>
    <xf numFmtId="0" fontId="33" fillId="67" borderId="3" xfId="0" applyFont="1" applyFill="1" applyBorder="1" applyAlignment="1">
      <alignment horizontal="center" vertical="center" wrapText="1"/>
    </xf>
    <xf numFmtId="0" fontId="139" fillId="70" borderId="7" xfId="0" applyFont="1" applyFill="1" applyBorder="1" applyAlignment="1">
      <alignment horizontal="center" vertical="center" wrapText="1"/>
    </xf>
    <xf numFmtId="1" fontId="139" fillId="70" borderId="20" xfId="73" applyNumberFormat="1" applyFont="1" applyFill="1" applyBorder="1" applyAlignment="1">
      <alignment horizontal="center" vertical="center" wrapText="1"/>
    </xf>
    <xf numFmtId="0" fontId="70" fillId="40" borderId="1" xfId="0" applyFont="1" applyFill="1" applyBorder="1" applyAlignment="1">
      <alignment horizontal="center" vertical="center"/>
    </xf>
    <xf numFmtId="0" fontId="139" fillId="71" borderId="7" xfId="0" applyFont="1" applyFill="1" applyBorder="1" applyAlignment="1">
      <alignment horizontal="center" vertical="center" wrapText="1"/>
    </xf>
    <xf numFmtId="1" fontId="141" fillId="0" borderId="20" xfId="73" applyNumberFormat="1" applyFont="1" applyFill="1" applyBorder="1" applyAlignment="1">
      <alignment horizontal="center" vertical="center" wrapText="1"/>
    </xf>
    <xf numFmtId="0" fontId="25" fillId="0" borderId="1" xfId="0" applyFont="1" applyBorder="1"/>
    <xf numFmtId="0" fontId="19" fillId="0" borderId="1" xfId="0" applyFont="1" applyBorder="1"/>
    <xf numFmtId="0" fontId="18" fillId="0" borderId="1" xfId="0" applyFont="1" applyBorder="1"/>
    <xf numFmtId="0" fontId="17" fillId="0" borderId="1" xfId="0" applyFont="1" applyBorder="1"/>
    <xf numFmtId="0" fontId="17" fillId="0" borderId="1" xfId="5969" applyBorder="1"/>
    <xf numFmtId="0" fontId="15" fillId="0" borderId="1" xfId="0" applyFont="1" applyBorder="1"/>
    <xf numFmtId="0" fontId="13" fillId="0" borderId="1" xfId="0" applyFont="1" applyBorder="1"/>
    <xf numFmtId="0" fontId="11" fillId="0" borderId="1" xfId="0" applyFont="1" applyBorder="1"/>
    <xf numFmtId="0" fontId="91" fillId="7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0" fontId="8" fillId="0" borderId="1" xfId="0" applyFont="1" applyBorder="1"/>
    <xf numFmtId="0" fontId="7" fillId="0" borderId="1" xfId="8825" applyBorder="1"/>
    <xf numFmtId="0" fontId="113" fillId="0" borderId="22" xfId="0" applyNumberFormat="1" applyFont="1" applyBorder="1" applyAlignment="1">
      <alignment horizontal="right" wrapText="1" indent="1"/>
    </xf>
    <xf numFmtId="0" fontId="5" fillId="0" borderId="1" xfId="0" applyFont="1" applyBorder="1"/>
    <xf numFmtId="0" fontId="70" fillId="38" borderId="4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0" fontId="70" fillId="38" borderId="20" xfId="0" applyFont="1" applyFill="1" applyBorder="1" applyAlignment="1">
      <alignment horizontal="center" vertical="center" wrapText="1"/>
    </xf>
    <xf numFmtId="0" fontId="4" fillId="0" borderId="1" xfId="10628" applyBorder="1"/>
    <xf numFmtId="0" fontId="3" fillId="36" borderId="1" xfId="11278" applyFill="1" applyBorder="1"/>
    <xf numFmtId="0" fontId="3" fillId="0" borderId="1" xfId="11278" applyBorder="1"/>
    <xf numFmtId="0" fontId="3" fillId="0" borderId="1" xfId="11278" applyFill="1" applyBorder="1"/>
    <xf numFmtId="0" fontId="33" fillId="67" borderId="23" xfId="0" applyFont="1" applyFill="1" applyBorder="1" applyAlignment="1">
      <alignment horizontal="center" vertical="center" wrapText="1"/>
    </xf>
    <xf numFmtId="0" fontId="113" fillId="0" borderId="22" xfId="11759" applyNumberFormat="1" applyFont="1" applyBorder="1" applyAlignment="1">
      <alignment horizontal="right" wrapText="1" indent="1"/>
    </xf>
    <xf numFmtId="0" fontId="113" fillId="0" borderId="22" xfId="11754" applyNumberFormat="1" applyFont="1" applyBorder="1" applyAlignment="1">
      <alignment horizontal="right" wrapText="1" indent="1"/>
    </xf>
    <xf numFmtId="0" fontId="113" fillId="0" borderId="22" xfId="11756" applyNumberFormat="1" applyFont="1" applyBorder="1" applyAlignment="1">
      <alignment horizontal="right" wrapText="1" indent="1"/>
    </xf>
    <xf numFmtId="0" fontId="113" fillId="0" borderId="22" xfId="11753" applyNumberFormat="1" applyFont="1" applyBorder="1" applyAlignment="1">
      <alignment horizontal="right" wrapText="1" indent="1"/>
    </xf>
    <xf numFmtId="0" fontId="113" fillId="0" borderId="22" xfId="11821" applyNumberFormat="1" applyFont="1" applyBorder="1" applyAlignment="1">
      <alignment horizontal="right" wrapText="1" indent="1"/>
    </xf>
    <xf numFmtId="0" fontId="113" fillId="0" borderId="22" xfId="11796" applyNumberFormat="1" applyFont="1" applyBorder="1" applyAlignment="1">
      <alignment horizontal="right" wrapText="1" indent="1"/>
    </xf>
    <xf numFmtId="0" fontId="113" fillId="0" borderId="22" xfId="11782" applyNumberFormat="1" applyFont="1" applyBorder="1" applyAlignment="1">
      <alignment horizontal="right" wrapText="1" indent="1"/>
    </xf>
    <xf numFmtId="0" fontId="113" fillId="0" borderId="22" xfId="11856" applyNumberFormat="1" applyFont="1" applyBorder="1" applyAlignment="1">
      <alignment horizontal="right" wrapText="1" indent="1"/>
    </xf>
    <xf numFmtId="0" fontId="113" fillId="0" borderId="22" xfId="11760" applyNumberFormat="1" applyFont="1" applyBorder="1" applyAlignment="1">
      <alignment horizontal="right" wrapText="1" indent="1"/>
    </xf>
    <xf numFmtId="1" fontId="140" fillId="40" borderId="1" xfId="0" applyNumberFormat="1" applyFont="1" applyFill="1" applyBorder="1" applyAlignment="1">
      <alignment horizontal="center" vertical="center"/>
    </xf>
    <xf numFmtId="1" fontId="138" fillId="7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20" xfId="0" applyFont="1" applyBorder="1"/>
    <xf numFmtId="0" fontId="113" fillId="0" borderId="22" xfId="11959" applyNumberFormat="1" applyFont="1" applyBorder="1" applyAlignment="1">
      <alignment horizontal="right" wrapText="1" indent="1"/>
    </xf>
    <xf numFmtId="0" fontId="113" fillId="0" borderId="22" xfId="11961" applyNumberFormat="1" applyFont="1" applyBorder="1" applyAlignment="1">
      <alignment horizontal="right" wrapText="1" indent="1"/>
    </xf>
    <xf numFmtId="0" fontId="113" fillId="0" borderId="22" xfId="11960" applyNumberFormat="1" applyFont="1" applyBorder="1" applyAlignment="1">
      <alignment horizontal="right" wrapText="1" indent="1"/>
    </xf>
    <xf numFmtId="0" fontId="137" fillId="36" borderId="6" xfId="0" applyFont="1" applyFill="1" applyBorder="1" applyAlignment="1">
      <alignment horizontal="left" vertical="center"/>
    </xf>
    <xf numFmtId="0" fontId="136" fillId="0" borderId="6" xfId="0" applyFont="1" applyBorder="1" applyAlignment="1">
      <alignment horizontal="left" vertical="center"/>
    </xf>
    <xf numFmtId="0" fontId="137" fillId="36" borderId="4" xfId="0" applyFont="1" applyFill="1" applyBorder="1" applyAlignment="1">
      <alignment horizontal="left" vertical="center"/>
    </xf>
    <xf numFmtId="0" fontId="136" fillId="0" borderId="4" xfId="0" applyFont="1" applyBorder="1" applyAlignment="1">
      <alignment horizontal="left" vertical="center"/>
    </xf>
    <xf numFmtId="0" fontId="136" fillId="0" borderId="0" xfId="0" applyFont="1" applyBorder="1" applyAlignment="1">
      <alignment horizontal="left" vertical="center"/>
    </xf>
    <xf numFmtId="0" fontId="134" fillId="37" borderId="7" xfId="0" applyFont="1" applyFill="1" applyBorder="1" applyAlignment="1">
      <alignment horizontal="center" vertical="center" wrapText="1"/>
    </xf>
    <xf numFmtId="0" fontId="33" fillId="37" borderId="4" xfId="0" applyFont="1" applyFill="1" applyBorder="1" applyAlignment="1">
      <alignment horizontal="center" vertical="center" wrapText="1"/>
    </xf>
    <xf numFmtId="0" fontId="33" fillId="37" borderId="8" xfId="0" applyFont="1" applyFill="1" applyBorder="1" applyAlignment="1">
      <alignment horizontal="center" vertical="center" wrapText="1"/>
    </xf>
    <xf numFmtId="0" fontId="134" fillId="38" borderId="7" xfId="0" applyFont="1" applyFill="1" applyBorder="1" applyAlignment="1">
      <alignment horizontal="center" vertical="center" wrapText="1"/>
    </xf>
    <xf numFmtId="0" fontId="33" fillId="38" borderId="4" xfId="0" applyFont="1" applyFill="1" applyBorder="1" applyAlignment="1">
      <alignment horizontal="center" vertical="center" wrapText="1"/>
    </xf>
    <xf numFmtId="0" fontId="33" fillId="38" borderId="8" xfId="0" applyFont="1" applyFill="1" applyBorder="1" applyAlignment="1">
      <alignment horizontal="center" vertical="center" wrapText="1"/>
    </xf>
    <xf numFmtId="0" fontId="134" fillId="39" borderId="7" xfId="0" applyFont="1" applyFill="1" applyBorder="1" applyAlignment="1">
      <alignment horizontal="center" vertical="center" wrapText="1"/>
    </xf>
    <xf numFmtId="0" fontId="33" fillId="39" borderId="4" xfId="0" applyFont="1" applyFill="1" applyBorder="1" applyAlignment="1">
      <alignment horizontal="center" vertical="center" wrapText="1"/>
    </xf>
    <xf numFmtId="0" fontId="33" fillId="39" borderId="8" xfId="0" applyFont="1" applyFill="1" applyBorder="1" applyAlignment="1">
      <alignment horizontal="center" vertical="center" wrapText="1"/>
    </xf>
    <xf numFmtId="0" fontId="33" fillId="67" borderId="2" xfId="0" applyFont="1" applyFill="1" applyBorder="1" applyAlignment="1">
      <alignment horizontal="center" vertical="center" wrapText="1"/>
    </xf>
    <xf numFmtId="0" fontId="33" fillId="67" borderId="23" xfId="0" applyFont="1" applyFill="1" applyBorder="1" applyAlignment="1">
      <alignment horizontal="center" vertical="center" wrapText="1"/>
    </xf>
    <xf numFmtId="0" fontId="1" fillId="70" borderId="1" xfId="0" applyFont="1" applyFill="1" applyBorder="1" applyAlignment="1">
      <alignment horizontal="center" vertical="center" wrapText="1"/>
    </xf>
    <xf numFmtId="0" fontId="33" fillId="70" borderId="1" xfId="0" applyFont="1" applyFill="1" applyBorder="1" applyAlignment="1">
      <alignment horizontal="center" vertical="center" wrapText="1"/>
    </xf>
    <xf numFmtId="0" fontId="105" fillId="36" borderId="6" xfId="0" applyFont="1" applyFill="1" applyBorder="1" applyAlignment="1">
      <alignment horizontal="left" vertical="center"/>
    </xf>
    <xf numFmtId="0" fontId="111" fillId="0" borderId="6" xfId="0" applyFont="1" applyBorder="1" applyAlignment="1">
      <alignment horizontal="left" vertical="center"/>
    </xf>
    <xf numFmtId="0" fontId="105" fillId="36" borderId="4" xfId="0" applyFont="1" applyFill="1" applyBorder="1" applyAlignment="1">
      <alignment horizontal="left" vertical="center"/>
    </xf>
    <xf numFmtId="0" fontId="111" fillId="0" borderId="4" xfId="0" applyFont="1" applyBorder="1" applyAlignment="1">
      <alignment horizontal="left" vertical="center"/>
    </xf>
    <xf numFmtId="0" fontId="92" fillId="37" borderId="7" xfId="0" applyFont="1" applyFill="1" applyBorder="1" applyAlignment="1">
      <alignment horizontal="center" vertical="center" wrapText="1"/>
    </xf>
    <xf numFmtId="0" fontId="96" fillId="37" borderId="4" xfId="0" applyFont="1" applyFill="1" applyBorder="1" applyAlignment="1">
      <alignment horizontal="center" vertical="center" wrapText="1"/>
    </xf>
    <xf numFmtId="0" fontId="96" fillId="37" borderId="8" xfId="0" applyFont="1" applyFill="1" applyBorder="1" applyAlignment="1">
      <alignment horizontal="center" vertical="center" wrapText="1"/>
    </xf>
    <xf numFmtId="0" fontId="92" fillId="38" borderId="7" xfId="0" applyFont="1" applyFill="1" applyBorder="1" applyAlignment="1">
      <alignment horizontal="center" vertical="center" wrapText="1"/>
    </xf>
    <xf numFmtId="0" fontId="96" fillId="38" borderId="4" xfId="0" applyFont="1" applyFill="1" applyBorder="1" applyAlignment="1">
      <alignment horizontal="center" vertical="center" wrapText="1"/>
    </xf>
    <xf numFmtId="0" fontId="96" fillId="38" borderId="8" xfId="0" applyFont="1" applyFill="1" applyBorder="1" applyAlignment="1">
      <alignment horizontal="center" vertical="center" wrapText="1"/>
    </xf>
    <xf numFmtId="0" fontId="92" fillId="39" borderId="7" xfId="0" applyFont="1" applyFill="1" applyBorder="1" applyAlignment="1">
      <alignment horizontal="center" vertical="center" wrapText="1"/>
    </xf>
    <xf numFmtId="0" fontId="96" fillId="39" borderId="4" xfId="0" applyFont="1" applyFill="1" applyBorder="1" applyAlignment="1">
      <alignment horizontal="center" vertical="center" wrapText="1"/>
    </xf>
    <xf numFmtId="0" fontId="96" fillId="39" borderId="8" xfId="0" applyFont="1" applyFill="1" applyBorder="1" applyAlignment="1">
      <alignment horizontal="center" vertical="center" wrapText="1"/>
    </xf>
    <xf numFmtId="0" fontId="96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</cellXfs>
  <cellStyles count="11999">
    <cellStyle name="20% - Акцент1" xfId="1" builtinId="30" customBuiltin="1"/>
    <cellStyle name="20% - Акцент1 10" xfId="354"/>
    <cellStyle name="20% - Акцент1 10 10" xfId="7297"/>
    <cellStyle name="20% - Акцент1 10 11" xfId="7884"/>
    <cellStyle name="20% - Акцент1 10 12" xfId="8919"/>
    <cellStyle name="20% - Акцент1 10 13" xfId="9926"/>
    <cellStyle name="20% - Акцент1 10 14" xfId="10723"/>
    <cellStyle name="20% - Акцент1 10 15" xfId="10964"/>
    <cellStyle name="20% - Акцент1 10 2" xfId="769"/>
    <cellStyle name="20% - Акцент1 10 2 2" xfId="1684"/>
    <cellStyle name="20% - Акцент1 10 2 3" xfId="3496"/>
    <cellStyle name="20% - Акцент1 10 2 4" xfId="4939"/>
    <cellStyle name="20% - Акцент1 10 2 5" xfId="6555"/>
    <cellStyle name="20% - Акцент1 10 2 6" xfId="8282"/>
    <cellStyle name="20% - Акцент1 10 2 7" xfId="9317"/>
    <cellStyle name="20% - Акцент1 10 2 8" xfId="10324"/>
    <cellStyle name="20% - Акцент1 10 2 9" xfId="11540"/>
    <cellStyle name="20% - Акцент1 10 2_Информ. по 8 отстающим" xfId="1189"/>
    <cellStyle name="20% - Акцент1 10 3" xfId="1275"/>
    <cellStyle name="20% - Акцент1 10 4" xfId="3098"/>
    <cellStyle name="20% - Акцент1 10 5" xfId="3894"/>
    <cellStyle name="20% - Акцент1 10 6" xfId="4541"/>
    <cellStyle name="20% - Акцент1 10 7" xfId="5465"/>
    <cellStyle name="20% - Акцент1 10 8" xfId="5381"/>
    <cellStyle name="20% - Акцент1 10 9" xfId="6157"/>
    <cellStyle name="20% - Акцент1 10_Информ. по 8 отстающим" xfId="2394"/>
    <cellStyle name="20% - Акцент1 100" xfId="7086"/>
    <cellStyle name="20% - Акцент1 101" xfId="7100"/>
    <cellStyle name="20% - Акцент1 102" xfId="7114"/>
    <cellStyle name="20% - Акцент1 103" xfId="7128"/>
    <cellStyle name="20% - Акцент1 104" xfId="7142"/>
    <cellStyle name="20% - Акцент1 105" xfId="7156"/>
    <cellStyle name="20% - Акцент1 106" xfId="7169"/>
    <cellStyle name="20% - Акцент1 107" xfId="7182"/>
    <cellStyle name="20% - Акцент1 108" xfId="7195"/>
    <cellStyle name="20% - Акцент1 109" xfId="7208"/>
    <cellStyle name="20% - Акцент1 11" xfId="511"/>
    <cellStyle name="20% - Акцент1 11 10" xfId="7298"/>
    <cellStyle name="20% - Акцент1 11 11" xfId="8026"/>
    <cellStyle name="20% - Акцент1 11 12" xfId="9061"/>
    <cellStyle name="20% - Акцент1 11 13" xfId="10068"/>
    <cellStyle name="20% - Акцент1 11 14" xfId="10865"/>
    <cellStyle name="20% - Акцент1 11 15" xfId="10965"/>
    <cellStyle name="20% - Акцент1 11 2" xfId="921"/>
    <cellStyle name="20% - Акцент1 11 2 2" xfId="1831"/>
    <cellStyle name="20% - Акцент1 11 2 3" xfId="3638"/>
    <cellStyle name="20% - Акцент1 11 2 4" xfId="5081"/>
    <cellStyle name="20% - Акцент1 11 2 5" xfId="6697"/>
    <cellStyle name="20% - Акцент1 11 2 6" xfId="8424"/>
    <cellStyle name="20% - Акцент1 11 2 7" xfId="9459"/>
    <cellStyle name="20% - Акцент1 11 2 8" xfId="10466"/>
    <cellStyle name="20% - Акцент1 11 2 9" xfId="11682"/>
    <cellStyle name="20% - Акцент1 11 2_Информ. по 8 отстающим" xfId="2094"/>
    <cellStyle name="20% - Акцент1 11 3" xfId="1427"/>
    <cellStyle name="20% - Акцент1 11 4" xfId="3240"/>
    <cellStyle name="20% - Акцент1 11 5" xfId="4036"/>
    <cellStyle name="20% - Акцент1 11 6" xfId="4683"/>
    <cellStyle name="20% - Акцент1 11 7" xfId="5613"/>
    <cellStyle name="20% - Акцент1 11 8" xfId="5351"/>
    <cellStyle name="20% - Акцент1 11 9" xfId="6299"/>
    <cellStyle name="20% - Акцент1 11_Информ. по 8 отстающим" xfId="1010"/>
    <cellStyle name="20% - Акцент1 110" xfId="7221"/>
    <cellStyle name="20% - Акцент1 111" xfId="7234"/>
    <cellStyle name="20% - Акцент1 112" xfId="7246"/>
    <cellStyle name="20% - Акцент1 113" xfId="7258"/>
    <cellStyle name="20% - Акцент1 114" xfId="7698"/>
    <cellStyle name="20% - Акцент1 115" xfId="8499"/>
    <cellStyle name="20% - Акцент1 116" xfId="8506"/>
    <cellStyle name="20% - Акцент1 117" xfId="8505"/>
    <cellStyle name="20% - Акцент1 118" xfId="8551"/>
    <cellStyle name="20% - Акцент1 119" xfId="8558"/>
    <cellStyle name="20% - Акцент1 12" xfId="525"/>
    <cellStyle name="20% - Акцент1 12 10" xfId="7299"/>
    <cellStyle name="20% - Акцент1 12 11" xfId="8040"/>
    <cellStyle name="20% - Акцент1 12 12" xfId="9075"/>
    <cellStyle name="20% - Акцент1 12 13" xfId="10082"/>
    <cellStyle name="20% - Акцент1 12 14" xfId="10879"/>
    <cellStyle name="20% - Акцент1 12 15" xfId="10966"/>
    <cellStyle name="20% - Акцент1 12 2" xfId="935"/>
    <cellStyle name="20% - Акцент1 12 2 2" xfId="1845"/>
    <cellStyle name="20% - Акцент1 12 2 3" xfId="3652"/>
    <cellStyle name="20% - Акцент1 12 2 4" xfId="5095"/>
    <cellStyle name="20% - Акцент1 12 2 5" xfId="6711"/>
    <cellStyle name="20% - Акцент1 12 2 6" xfId="8438"/>
    <cellStyle name="20% - Акцент1 12 2 7" xfId="9473"/>
    <cellStyle name="20% - Акцент1 12 2 8" xfId="10480"/>
    <cellStyle name="20% - Акцент1 12 2 9" xfId="11696"/>
    <cellStyle name="20% - Акцент1 12 2_Информ. по 8 отстающим" xfId="2005"/>
    <cellStyle name="20% - Акцент1 12 3" xfId="1441"/>
    <cellStyle name="20% - Акцент1 12 4" xfId="3254"/>
    <cellStyle name="20% - Акцент1 12 5" xfId="4050"/>
    <cellStyle name="20% - Акцент1 12 6" xfId="4697"/>
    <cellStyle name="20% - Акцент1 12 7" xfId="5627"/>
    <cellStyle name="20% - Акцент1 12 8" xfId="5225"/>
    <cellStyle name="20% - Акцент1 12 9" xfId="6313"/>
    <cellStyle name="20% - Акцент1 12_Информ. по 8 отстающим" xfId="1032"/>
    <cellStyle name="20% - Акцент1 120" xfId="8557"/>
    <cellStyle name="20% - Акцент1 121" xfId="8561"/>
    <cellStyle name="20% - Акцент1 122" xfId="8575"/>
    <cellStyle name="20% - Акцент1 123" xfId="8589"/>
    <cellStyle name="20% - Акцент1 124" xfId="8602"/>
    <cellStyle name="20% - Акцент1 125" xfId="8616"/>
    <cellStyle name="20% - Акцент1 126" xfId="8629"/>
    <cellStyle name="20% - Акцент1 127" xfId="8643"/>
    <cellStyle name="20% - Акцент1 128" xfId="8678"/>
    <cellStyle name="20% - Акцент1 129" xfId="8657"/>
    <cellStyle name="20% - Акцент1 13" xfId="539"/>
    <cellStyle name="20% - Акцент1 13 10" xfId="7300"/>
    <cellStyle name="20% - Акцент1 13 11" xfId="8054"/>
    <cellStyle name="20% - Акцент1 13 12" xfId="9089"/>
    <cellStyle name="20% - Акцент1 13 13" xfId="10096"/>
    <cellStyle name="20% - Акцент1 13 14" xfId="10893"/>
    <cellStyle name="20% - Акцент1 13 15" xfId="10967"/>
    <cellStyle name="20% - Акцент1 13 2" xfId="949"/>
    <cellStyle name="20% - Акцент1 13 2 2" xfId="1859"/>
    <cellStyle name="20% - Акцент1 13 2 3" xfId="3666"/>
    <cellStyle name="20% - Акцент1 13 2 4" xfId="5109"/>
    <cellStyle name="20% - Акцент1 13 2 5" xfId="6725"/>
    <cellStyle name="20% - Акцент1 13 2 6" xfId="8452"/>
    <cellStyle name="20% - Акцент1 13 2 7" xfId="9487"/>
    <cellStyle name="20% - Акцент1 13 2 8" xfId="10494"/>
    <cellStyle name="20% - Акцент1 13 2 9" xfId="11710"/>
    <cellStyle name="20% - Акцент1 13 2_Информ. по 8 отстающим" xfId="1130"/>
    <cellStyle name="20% - Акцент1 13 3" xfId="1455"/>
    <cellStyle name="20% - Акцент1 13 4" xfId="3268"/>
    <cellStyle name="20% - Акцент1 13 5" xfId="4064"/>
    <cellStyle name="20% - Акцент1 13 6" xfId="4711"/>
    <cellStyle name="20% - Акцент1 13 7" xfId="5641"/>
    <cellStyle name="20% - Акцент1 13 8" xfId="5172"/>
    <cellStyle name="20% - Акцент1 13 9" xfId="6327"/>
    <cellStyle name="20% - Акцент1 13_Информ. по 8 отстающим" xfId="1188"/>
    <cellStyle name="20% - Акцент1 130" xfId="8668"/>
    <cellStyle name="20% - Акцент1 131" xfId="8693"/>
    <cellStyle name="20% - Акцент1 132" xfId="8733"/>
    <cellStyle name="20% - Акцент1 133" xfId="9543"/>
    <cellStyle name="20% - Акцент1 134" xfId="9550"/>
    <cellStyle name="20% - Акцент1 135" xfId="9549"/>
    <cellStyle name="20% - Акцент1 136" xfId="9553"/>
    <cellStyle name="20% - Акцент1 137" xfId="9566"/>
    <cellStyle name="20% - Акцент1 138" xfId="9580"/>
    <cellStyle name="20% - Акцент1 139" xfId="9594"/>
    <cellStyle name="20% - Акцент1 14" xfId="553"/>
    <cellStyle name="20% - Акцент1 14 10" xfId="7301"/>
    <cellStyle name="20% - Акцент1 14 11" xfId="8068"/>
    <cellStyle name="20% - Акцент1 14 12" xfId="9103"/>
    <cellStyle name="20% - Акцент1 14 13" xfId="10110"/>
    <cellStyle name="20% - Акцент1 14 14" xfId="10907"/>
    <cellStyle name="20% - Акцент1 14 15" xfId="10968"/>
    <cellStyle name="20% - Акцент1 14 2" xfId="963"/>
    <cellStyle name="20% - Акцент1 14 2 2" xfId="1873"/>
    <cellStyle name="20% - Акцент1 14 2 3" xfId="3680"/>
    <cellStyle name="20% - Акцент1 14 2 4" xfId="5123"/>
    <cellStyle name="20% - Акцент1 14 2 5" xfId="6739"/>
    <cellStyle name="20% - Акцент1 14 2 6" xfId="8466"/>
    <cellStyle name="20% - Акцент1 14 2 7" xfId="9501"/>
    <cellStyle name="20% - Акцент1 14 2 8" xfId="10508"/>
    <cellStyle name="20% - Акцент1 14 2 9" xfId="11724"/>
    <cellStyle name="20% - Акцент1 14 2_Информ. по 8 отстающим" xfId="1132"/>
    <cellStyle name="20% - Акцент1 14 3" xfId="1469"/>
    <cellStyle name="20% - Акцент1 14 4" xfId="3282"/>
    <cellStyle name="20% - Акцент1 14 5" xfId="4078"/>
    <cellStyle name="20% - Акцент1 14 6" xfId="4725"/>
    <cellStyle name="20% - Акцент1 14 7" xfId="5655"/>
    <cellStyle name="20% - Акцент1 14 8" xfId="5380"/>
    <cellStyle name="20% - Акцент1 14 9" xfId="6341"/>
    <cellStyle name="20% - Акцент1 14_Информ. по 8 отстающим" xfId="2024"/>
    <cellStyle name="20% - Акцент1 140" xfId="9607"/>
    <cellStyle name="20% - Акцент1 141" xfId="9634"/>
    <cellStyle name="20% - Акцент1 142" xfId="9660"/>
    <cellStyle name="20% - Акцент1 143" xfId="9621"/>
    <cellStyle name="20% - Акцент1 144" xfId="9663"/>
    <cellStyle name="20% - Акцент1 145" xfId="9697"/>
    <cellStyle name="20% - Акцент1 146" xfId="9676"/>
    <cellStyle name="20% - Акцент1 147" xfId="9687"/>
    <cellStyle name="20% - Акцент1 148" xfId="9740"/>
    <cellStyle name="20% - Акцент1 149" xfId="10536"/>
    <cellStyle name="20% - Акцент1 15" xfId="567"/>
    <cellStyle name="20% - Акцент1 15 10" xfId="7302"/>
    <cellStyle name="20% - Акцент1 15 11" xfId="8082"/>
    <cellStyle name="20% - Акцент1 15 12" xfId="9117"/>
    <cellStyle name="20% - Акцент1 15 13" xfId="10124"/>
    <cellStyle name="20% - Акцент1 15 14" xfId="10921"/>
    <cellStyle name="20% - Акцент1 15 15" xfId="10969"/>
    <cellStyle name="20% - Акцент1 15 2" xfId="977"/>
    <cellStyle name="20% - Акцент1 15 2 2" xfId="1887"/>
    <cellStyle name="20% - Акцент1 15 2 3" xfId="3694"/>
    <cellStyle name="20% - Акцент1 15 2 4" xfId="5137"/>
    <cellStyle name="20% - Акцент1 15 2 5" xfId="6753"/>
    <cellStyle name="20% - Акцент1 15 2 6" xfId="8480"/>
    <cellStyle name="20% - Акцент1 15 2 7" xfId="9515"/>
    <cellStyle name="20% - Акцент1 15 2 8" xfId="10522"/>
    <cellStyle name="20% - Акцент1 15 2 9" xfId="11738"/>
    <cellStyle name="20% - Акцент1 15 2_Информ. по 8 отстающим" xfId="2338"/>
    <cellStyle name="20% - Акцент1 15 3" xfId="1483"/>
    <cellStyle name="20% - Акцент1 15 4" xfId="3296"/>
    <cellStyle name="20% - Акцент1 15 5" xfId="4092"/>
    <cellStyle name="20% - Акцент1 15 6" xfId="4739"/>
    <cellStyle name="20% - Акцент1 15 7" xfId="5669"/>
    <cellStyle name="20% - Акцент1 15 8" xfId="5525"/>
    <cellStyle name="20% - Акцент1 15 9" xfId="6355"/>
    <cellStyle name="20% - Акцент1 15_Информ. по 8 отстающим" xfId="2122"/>
    <cellStyle name="20% - Акцент1 150" xfId="10952"/>
    <cellStyle name="20% - Акцент1 151" xfId="11764"/>
    <cellStyle name="20% - Акцент1 152" xfId="11771"/>
    <cellStyle name="20% - Акцент1 153" xfId="11788"/>
    <cellStyle name="20% - Акцент1 154" xfId="11801"/>
    <cellStyle name="20% - Акцент1 155" xfId="11813"/>
    <cellStyle name="20% - Акцент1 156" xfId="11826"/>
    <cellStyle name="20% - Акцент1 157" xfId="11838"/>
    <cellStyle name="20% - Акцент1 158" xfId="11830"/>
    <cellStyle name="20% - Акцент1 159" xfId="11863"/>
    <cellStyle name="20% - Акцент1 16" xfId="581"/>
    <cellStyle name="20% - Акцент1 16 10" xfId="9131"/>
    <cellStyle name="20% - Акцент1 16 11" xfId="10138"/>
    <cellStyle name="20% - Акцент1 16 12" xfId="10935"/>
    <cellStyle name="20% - Акцент1 16 13" xfId="10970"/>
    <cellStyle name="20% - Акцент1 16 2" xfId="1497"/>
    <cellStyle name="20% - Акцент1 16 3" xfId="3310"/>
    <cellStyle name="20% - Акцент1 16 4" xfId="4106"/>
    <cellStyle name="20% - Акцент1 16 5" xfId="4753"/>
    <cellStyle name="20% - Акцент1 16 6" xfId="5683"/>
    <cellStyle name="20% - Акцент1 16 7" xfId="6369"/>
    <cellStyle name="20% - Акцент1 16 8" xfId="7303"/>
    <cellStyle name="20% - Акцент1 16 9" xfId="8096"/>
    <cellStyle name="20% - Акцент1 16_Информ. по 8 отстающим" xfId="1036"/>
    <cellStyle name="20% - Акцент1 160" xfId="11875"/>
    <cellStyle name="20% - Акцент1 161" xfId="11887"/>
    <cellStyle name="20% - Акцент1 162" xfId="11899"/>
    <cellStyle name="20% - Акцент1 163" xfId="11911"/>
    <cellStyle name="20% - Акцент1 164" xfId="11923"/>
    <cellStyle name="20% - Акцент1 165" xfId="11934"/>
    <cellStyle name="20% - Акцент1 166" xfId="11944"/>
    <cellStyle name="20% - Акцент1 167" xfId="11964"/>
    <cellStyle name="20% - Акцент1 168" xfId="11971"/>
    <cellStyle name="20% - Акцент1 169" xfId="11984"/>
    <cellStyle name="20% - Акцент1 17" xfId="992"/>
    <cellStyle name="20% - Акцент1 18" xfId="2547"/>
    <cellStyle name="20% - Акцент1 19" xfId="2554"/>
    <cellStyle name="20% - Акцент1 2" xfId="2"/>
    <cellStyle name="20% - Акцент1 2 2" xfId="185"/>
    <cellStyle name="20% - Акцент1 2 3" xfId="233"/>
    <cellStyle name="20% - Акцент1 20" xfId="2570"/>
    <cellStyle name="20% - Акцент1 21" xfId="2582"/>
    <cellStyle name="20% - Акцент1 22" xfId="2594"/>
    <cellStyle name="20% - Акцент1 23" xfId="2606"/>
    <cellStyle name="20% - Акцент1 24" xfId="2618"/>
    <cellStyle name="20% - Акцент1 25" xfId="2630"/>
    <cellStyle name="20% - Акцент1 26" xfId="2642"/>
    <cellStyle name="20% - Акцент1 27" xfId="2654"/>
    <cellStyle name="20% - Акцент1 28" xfId="2666"/>
    <cellStyle name="20% - Акцент1 29" xfId="2678"/>
    <cellStyle name="20% - Акцент1 3" xfId="100"/>
    <cellStyle name="20% - Акцент1 3 10" xfId="5238"/>
    <cellStyle name="20% - Акцент1 3 11" xfId="5991"/>
    <cellStyle name="20% - Акцент1 3 12" xfId="7304"/>
    <cellStyle name="20% - Акцент1 3 13" xfId="7718"/>
    <cellStyle name="20% - Акцент1 3 14" xfId="8753"/>
    <cellStyle name="20% - Акцент1 3 15" xfId="9760"/>
    <cellStyle name="20% - Акцент1 3 16" xfId="10556"/>
    <cellStyle name="20% - Акцент1 3 17" xfId="10971"/>
    <cellStyle name="20% - Акцент1 3 2" xfId="282"/>
    <cellStyle name="20% - Акцент1 3 2 10" xfId="6085"/>
    <cellStyle name="20% - Акцент1 3 2 11" xfId="7305"/>
    <cellStyle name="20% - Акцент1 3 2 12" xfId="7812"/>
    <cellStyle name="20% - Акцент1 3 2 13" xfId="8847"/>
    <cellStyle name="20% - Акцент1 3 2 14" xfId="9854"/>
    <cellStyle name="20% - Акцент1 3 2 15" xfId="10651"/>
    <cellStyle name="20% - Акцент1 3 2 16" xfId="10972"/>
    <cellStyle name="20% - Акцент1 3 2 2" xfId="429"/>
    <cellStyle name="20% - Акцент1 3 2 2 10" xfId="7306"/>
    <cellStyle name="20% - Акцент1 3 2 2 11" xfId="7952"/>
    <cellStyle name="20% - Акцент1 3 2 2 12" xfId="8987"/>
    <cellStyle name="20% - Акцент1 3 2 2 13" xfId="9994"/>
    <cellStyle name="20% - Акцент1 3 2 2 14" xfId="10791"/>
    <cellStyle name="20% - Акцент1 3 2 2 15" xfId="10973"/>
    <cellStyle name="20% - Акцент1 3 2 2 2" xfId="842"/>
    <cellStyle name="20% - Акцент1 3 2 2 2 2" xfId="1756"/>
    <cellStyle name="20% - Акцент1 3 2 2 2 3" xfId="3564"/>
    <cellStyle name="20% - Акцент1 3 2 2 2 4" xfId="5007"/>
    <cellStyle name="20% - Акцент1 3 2 2 2 5" xfId="6623"/>
    <cellStyle name="20% - Акцент1 3 2 2 2 6" xfId="8350"/>
    <cellStyle name="20% - Акцент1 3 2 2 2 7" xfId="9385"/>
    <cellStyle name="20% - Акцент1 3 2 2 2 8" xfId="10392"/>
    <cellStyle name="20% - Акцент1 3 2 2 2 9" xfId="11608"/>
    <cellStyle name="20% - Акцент1 3 2 2 2_Информ. по 8 отстающим" xfId="1911"/>
    <cellStyle name="20% - Акцент1 3 2 2 3" xfId="1348"/>
    <cellStyle name="20% - Акцент1 3 2 2 4" xfId="3166"/>
    <cellStyle name="20% - Акцент1 3 2 2 5" xfId="3962"/>
    <cellStyle name="20% - Акцент1 3 2 2 6" xfId="4609"/>
    <cellStyle name="20% - Акцент1 3 2 2 7" xfId="5534"/>
    <cellStyle name="20% - Акцент1 3 2 2 8" xfId="5347"/>
    <cellStyle name="20% - Акцент1 3 2 2 9" xfId="6225"/>
    <cellStyle name="20% - Акцент1 3 2 2_Информ. по 8 отстающим" xfId="2093"/>
    <cellStyle name="20% - Акцент1 3 2 3" xfId="697"/>
    <cellStyle name="20% - Акцент1 3 2 3 2" xfId="1612"/>
    <cellStyle name="20% - Акцент1 3 2 3 3" xfId="3424"/>
    <cellStyle name="20% - Акцент1 3 2 3 4" xfId="4867"/>
    <cellStyle name="20% - Акцент1 3 2 3 5" xfId="6483"/>
    <cellStyle name="20% - Акцент1 3 2 3 6" xfId="8210"/>
    <cellStyle name="20% - Акцент1 3 2 3 7" xfId="9245"/>
    <cellStyle name="20% - Акцент1 3 2 3 8" xfId="10252"/>
    <cellStyle name="20% - Акцент1 3 2 3 9" xfId="11468"/>
    <cellStyle name="20% - Акцент1 3 2 3_Информ. по 8 отстающим" xfId="2131"/>
    <cellStyle name="20% - Акцент1 3 2 4" xfId="1203"/>
    <cellStyle name="20% - Акцент1 3 2 5" xfId="3026"/>
    <cellStyle name="20% - Акцент1 3 2 6" xfId="3822"/>
    <cellStyle name="20% - Акцент1 3 2 7" xfId="4469"/>
    <cellStyle name="20% - Акцент1 3 2 8" xfId="5393"/>
    <cellStyle name="20% - Акцент1 3 2 9" xfId="5379"/>
    <cellStyle name="20% - Акцент1 3 2_Информ. по 8 отстающим" xfId="2289"/>
    <cellStyle name="20% - Акцент1 3 3" xfId="146"/>
    <cellStyle name="20% - Акцент1 3 3 10" xfId="7307"/>
    <cellStyle name="20% - Акцент1 3 3 11" xfId="7764"/>
    <cellStyle name="20% - Акцент1 3 3 12" xfId="8799"/>
    <cellStyle name="20% - Акцент1 3 3 13" xfId="9806"/>
    <cellStyle name="20% - Акцент1 3 3 14" xfId="10602"/>
    <cellStyle name="20% - Акцент1 3 3 15" xfId="10974"/>
    <cellStyle name="20% - Акцент1 3 3 2" xfId="649"/>
    <cellStyle name="20% - Акцент1 3 3 2 2" xfId="1564"/>
    <cellStyle name="20% - Акцент1 3 3 2 3" xfId="3376"/>
    <cellStyle name="20% - Акцент1 3 3 2 4" xfId="4819"/>
    <cellStyle name="20% - Акцент1 3 3 2 5" xfId="6435"/>
    <cellStyle name="20% - Акцент1 3 3 2 6" xfId="8162"/>
    <cellStyle name="20% - Акцент1 3 3 2 7" xfId="9197"/>
    <cellStyle name="20% - Акцент1 3 3 2 8" xfId="10204"/>
    <cellStyle name="20% - Акцент1 3 3 2 9" xfId="11420"/>
    <cellStyle name="20% - Акцент1 3 3 2_Информ. по 8 отстающим" xfId="1019"/>
    <cellStyle name="20% - Акцент1 3 3 3" xfId="1101"/>
    <cellStyle name="20% - Акцент1 3 3 4" xfId="2978"/>
    <cellStyle name="20% - Акцент1 3 3 5" xfId="3774"/>
    <cellStyle name="20% - Акцент1 3 3 6" xfId="4421"/>
    <cellStyle name="20% - Акцент1 3 3 7" xfId="5284"/>
    <cellStyle name="20% - Акцент1 3 3 8" xfId="5224"/>
    <cellStyle name="20% - Акцент1 3 3 9" xfId="6037"/>
    <cellStyle name="20% - Акцент1 3 3_Информ. по 8 отстающим" xfId="1905"/>
    <cellStyle name="20% - Акцент1 3 4" xfId="376"/>
    <cellStyle name="20% - Акцент1 3 4 10" xfId="7308"/>
    <cellStyle name="20% - Акцент1 3 4 11" xfId="7904"/>
    <cellStyle name="20% - Акцент1 3 4 12" xfId="8939"/>
    <cellStyle name="20% - Акцент1 3 4 13" xfId="9946"/>
    <cellStyle name="20% - Акцент1 3 4 14" xfId="10743"/>
    <cellStyle name="20% - Акцент1 3 4 15" xfId="10975"/>
    <cellStyle name="20% - Акцент1 3 4 2" xfId="790"/>
    <cellStyle name="20% - Акцент1 3 4 2 2" xfId="1705"/>
    <cellStyle name="20% - Акцент1 3 4 2 3" xfId="3516"/>
    <cellStyle name="20% - Акцент1 3 4 2 4" xfId="4959"/>
    <cellStyle name="20% - Акцент1 3 4 2 5" xfId="6575"/>
    <cellStyle name="20% - Акцент1 3 4 2 6" xfId="8302"/>
    <cellStyle name="20% - Акцент1 3 4 2 7" xfId="9337"/>
    <cellStyle name="20% - Акцент1 3 4 2 8" xfId="10344"/>
    <cellStyle name="20% - Акцент1 3 4 2 9" xfId="11560"/>
    <cellStyle name="20% - Акцент1 3 4 2_Информ. по 8 отстающим" xfId="2166"/>
    <cellStyle name="20% - Акцент1 3 4 3" xfId="1296"/>
    <cellStyle name="20% - Акцент1 3 4 4" xfId="3118"/>
    <cellStyle name="20% - Акцент1 3 4 5" xfId="3914"/>
    <cellStyle name="20% - Акцент1 3 4 6" xfId="4561"/>
    <cellStyle name="20% - Акцент1 3 4 7" xfId="5485"/>
    <cellStyle name="20% - Акцент1 3 4 8" xfId="5167"/>
    <cellStyle name="20% - Акцент1 3 4 9" xfId="6177"/>
    <cellStyle name="20% - Акцент1 3 4_Информ. по 8 отстающим" xfId="2485"/>
    <cellStyle name="20% - Акцент1 3 5" xfId="603"/>
    <cellStyle name="20% - Акцент1 3 5 2" xfId="1518"/>
    <cellStyle name="20% - Акцент1 3 5 3" xfId="3330"/>
    <cellStyle name="20% - Акцент1 3 5 4" xfId="4773"/>
    <cellStyle name="20% - Акцент1 3 5 5" xfId="6389"/>
    <cellStyle name="20% - Акцент1 3 5 6" xfId="8116"/>
    <cellStyle name="20% - Акцент1 3 5 7" xfId="9151"/>
    <cellStyle name="20% - Акцент1 3 5 8" xfId="10158"/>
    <cellStyle name="20% - Акцент1 3 5 9" xfId="11374"/>
    <cellStyle name="20% - Акцент1 3 5_Информ. по 8 отстающим" xfId="2143"/>
    <cellStyle name="20% - Акцент1 3 6" xfId="1055"/>
    <cellStyle name="20% - Акцент1 3 7" xfId="2932"/>
    <cellStyle name="20% - Акцент1 3 8" xfId="3728"/>
    <cellStyle name="20% - Акцент1 3 9" xfId="4375"/>
    <cellStyle name="20% - Акцент1 3_Информ. по 8 отстающим" xfId="2427"/>
    <cellStyle name="20% - Акцент1 30" xfId="2689"/>
    <cellStyle name="20% - Акцент1 31" xfId="2699"/>
    <cellStyle name="20% - Акцент1 32" xfId="2722"/>
    <cellStyle name="20% - Акцент1 33" xfId="2729"/>
    <cellStyle name="20% - Акцент1 34" xfId="2745"/>
    <cellStyle name="20% - Акцент1 35" xfId="2757"/>
    <cellStyle name="20% - Акцент1 36" xfId="2768"/>
    <cellStyle name="20% - Акцент1 37" xfId="2778"/>
    <cellStyle name="20% - Акцент1 38" xfId="2803"/>
    <cellStyle name="20% - Акцент1 39" xfId="2814"/>
    <cellStyle name="20% - Акцент1 4" xfId="114"/>
    <cellStyle name="20% - Акцент1 4 10" xfId="5252"/>
    <cellStyle name="20% - Акцент1 4 11" xfId="6005"/>
    <cellStyle name="20% - Акцент1 4 12" xfId="7309"/>
    <cellStyle name="20% - Акцент1 4 13" xfId="7732"/>
    <cellStyle name="20% - Акцент1 4 14" xfId="8767"/>
    <cellStyle name="20% - Акцент1 4 15" xfId="9774"/>
    <cellStyle name="20% - Акцент1 4 16" xfId="10570"/>
    <cellStyle name="20% - Акцент1 4 17" xfId="10976"/>
    <cellStyle name="20% - Акцент1 4 2" xfId="296"/>
    <cellStyle name="20% - Акцент1 4 2 10" xfId="6099"/>
    <cellStyle name="20% - Акцент1 4 2 11" xfId="7310"/>
    <cellStyle name="20% - Акцент1 4 2 12" xfId="7826"/>
    <cellStyle name="20% - Акцент1 4 2 13" xfId="8861"/>
    <cellStyle name="20% - Акцент1 4 2 14" xfId="9868"/>
    <cellStyle name="20% - Акцент1 4 2 15" xfId="10665"/>
    <cellStyle name="20% - Акцент1 4 2 16" xfId="10977"/>
    <cellStyle name="20% - Акцент1 4 2 2" xfId="443"/>
    <cellStyle name="20% - Акцент1 4 2 2 10" xfId="7311"/>
    <cellStyle name="20% - Акцент1 4 2 2 11" xfId="7966"/>
    <cellStyle name="20% - Акцент1 4 2 2 12" xfId="9001"/>
    <cellStyle name="20% - Акцент1 4 2 2 13" xfId="10008"/>
    <cellStyle name="20% - Акцент1 4 2 2 14" xfId="10805"/>
    <cellStyle name="20% - Акцент1 4 2 2 15" xfId="10978"/>
    <cellStyle name="20% - Акцент1 4 2 2 2" xfId="856"/>
    <cellStyle name="20% - Акцент1 4 2 2 2 2" xfId="1770"/>
    <cellStyle name="20% - Акцент1 4 2 2 2 3" xfId="3578"/>
    <cellStyle name="20% - Акцент1 4 2 2 2 4" xfId="5021"/>
    <cellStyle name="20% - Акцент1 4 2 2 2 5" xfId="6637"/>
    <cellStyle name="20% - Акцент1 4 2 2 2 6" xfId="8364"/>
    <cellStyle name="20% - Акцент1 4 2 2 2 7" xfId="9399"/>
    <cellStyle name="20% - Акцент1 4 2 2 2 8" xfId="10406"/>
    <cellStyle name="20% - Акцент1 4 2 2 2 9" xfId="11622"/>
    <cellStyle name="20% - Акцент1 4 2 2 2_Информ. по 8 отстающим" xfId="2420"/>
    <cellStyle name="20% - Акцент1 4 2 2 3" xfId="1362"/>
    <cellStyle name="20% - Акцент1 4 2 2 4" xfId="3180"/>
    <cellStyle name="20% - Акцент1 4 2 2 5" xfId="3976"/>
    <cellStyle name="20% - Акцент1 4 2 2 6" xfId="4623"/>
    <cellStyle name="20% - Акцент1 4 2 2 7" xfId="5548"/>
    <cellStyle name="20% - Акцент1 4 2 2 8" xfId="5223"/>
    <cellStyle name="20% - Акцент1 4 2 2 9" xfId="6239"/>
    <cellStyle name="20% - Акцент1 4 2 2_Информ. по 8 отстающим" xfId="2064"/>
    <cellStyle name="20% - Акцент1 4 2 3" xfId="711"/>
    <cellStyle name="20% - Акцент1 4 2 3 2" xfId="1626"/>
    <cellStyle name="20% - Акцент1 4 2 3 3" xfId="3438"/>
    <cellStyle name="20% - Акцент1 4 2 3 4" xfId="4881"/>
    <cellStyle name="20% - Акцент1 4 2 3 5" xfId="6497"/>
    <cellStyle name="20% - Акцент1 4 2 3 6" xfId="8224"/>
    <cellStyle name="20% - Акцент1 4 2 3 7" xfId="9259"/>
    <cellStyle name="20% - Акцент1 4 2 3 8" xfId="10266"/>
    <cellStyle name="20% - Акцент1 4 2 3 9" xfId="11482"/>
    <cellStyle name="20% - Акцент1 4 2 3_Информ. по 8 отстающим" xfId="1174"/>
    <cellStyle name="20% - Акцент1 4 2 4" xfId="1217"/>
    <cellStyle name="20% - Акцент1 4 2 5" xfId="3040"/>
    <cellStyle name="20% - Акцент1 4 2 6" xfId="3836"/>
    <cellStyle name="20% - Акцент1 4 2 7" xfId="4483"/>
    <cellStyle name="20% - Акцент1 4 2 8" xfId="5407"/>
    <cellStyle name="20% - Акцент1 4 2 9" xfId="5350"/>
    <cellStyle name="20% - Акцент1 4 2_Информ. по 8 отстающим" xfId="1918"/>
    <cellStyle name="20% - Акцент1 4 3" xfId="160"/>
    <cellStyle name="20% - Акцент1 4 3 10" xfId="7312"/>
    <cellStyle name="20% - Акцент1 4 3 11" xfId="7778"/>
    <cellStyle name="20% - Акцент1 4 3 12" xfId="8813"/>
    <cellStyle name="20% - Акцент1 4 3 13" xfId="9820"/>
    <cellStyle name="20% - Акцент1 4 3 14" xfId="10616"/>
    <cellStyle name="20% - Акцент1 4 3 15" xfId="10979"/>
    <cellStyle name="20% - Акцент1 4 3 2" xfId="663"/>
    <cellStyle name="20% - Акцент1 4 3 2 2" xfId="1578"/>
    <cellStyle name="20% - Акцент1 4 3 2 3" xfId="3390"/>
    <cellStyle name="20% - Акцент1 4 3 2 4" xfId="4833"/>
    <cellStyle name="20% - Акцент1 4 3 2 5" xfId="6449"/>
    <cellStyle name="20% - Акцент1 4 3 2 6" xfId="8176"/>
    <cellStyle name="20% - Акцент1 4 3 2 7" xfId="9211"/>
    <cellStyle name="20% - Акцент1 4 3 2 8" xfId="10218"/>
    <cellStyle name="20% - Акцент1 4 3 2 9" xfId="11434"/>
    <cellStyle name="20% - Акцент1 4 3 2_Информ. по 8 отстающим" xfId="2073"/>
    <cellStyle name="20% - Акцент1 4 3 3" xfId="1115"/>
    <cellStyle name="20% - Акцент1 4 3 4" xfId="2992"/>
    <cellStyle name="20% - Акцент1 4 3 5" xfId="3788"/>
    <cellStyle name="20% - Акцент1 4 3 6" xfId="4435"/>
    <cellStyle name="20% - Акцент1 4 3 7" xfId="5298"/>
    <cellStyle name="20% - Акцент1 4 3 8" xfId="5166"/>
    <cellStyle name="20% - Акцент1 4 3 9" xfId="6051"/>
    <cellStyle name="20% - Акцент1 4 3_Информ. по 8 отстающим" xfId="2172"/>
    <cellStyle name="20% - Акцент1 4 4" xfId="390"/>
    <cellStyle name="20% - Акцент1 4 4 10" xfId="7313"/>
    <cellStyle name="20% - Акцент1 4 4 11" xfId="7918"/>
    <cellStyle name="20% - Акцент1 4 4 12" xfId="8953"/>
    <cellStyle name="20% - Акцент1 4 4 13" xfId="9960"/>
    <cellStyle name="20% - Акцент1 4 4 14" xfId="10757"/>
    <cellStyle name="20% - Акцент1 4 4 15" xfId="10980"/>
    <cellStyle name="20% - Акцент1 4 4 2" xfId="804"/>
    <cellStyle name="20% - Акцент1 4 4 2 2" xfId="1719"/>
    <cellStyle name="20% - Акцент1 4 4 2 3" xfId="3530"/>
    <cellStyle name="20% - Акцент1 4 4 2 4" xfId="4973"/>
    <cellStyle name="20% - Акцент1 4 4 2 5" xfId="6589"/>
    <cellStyle name="20% - Акцент1 4 4 2 6" xfId="8316"/>
    <cellStyle name="20% - Акцент1 4 4 2 7" xfId="9351"/>
    <cellStyle name="20% - Акцент1 4 4 2 8" xfId="10358"/>
    <cellStyle name="20% - Акцент1 4 4 2 9" xfId="11574"/>
    <cellStyle name="20% - Акцент1 4 4 2_Информ. по 8 отстающим" xfId="2516"/>
    <cellStyle name="20% - Акцент1 4 4 3" xfId="1310"/>
    <cellStyle name="20% - Акцент1 4 4 4" xfId="3132"/>
    <cellStyle name="20% - Акцент1 4 4 5" xfId="3928"/>
    <cellStyle name="20% - Акцент1 4 4 6" xfId="4575"/>
    <cellStyle name="20% - Акцент1 4 4 7" xfId="5499"/>
    <cellStyle name="20% - Акцент1 4 4 8" xfId="5378"/>
    <cellStyle name="20% - Акцент1 4 4 9" xfId="6191"/>
    <cellStyle name="20% - Акцент1 4 4_Информ. по 8 отстающим" xfId="2434"/>
    <cellStyle name="20% - Акцент1 4 5" xfId="617"/>
    <cellStyle name="20% - Акцент1 4 5 2" xfId="1532"/>
    <cellStyle name="20% - Акцент1 4 5 3" xfId="3344"/>
    <cellStyle name="20% - Акцент1 4 5 4" xfId="4787"/>
    <cellStyle name="20% - Акцент1 4 5 5" xfId="6403"/>
    <cellStyle name="20% - Акцент1 4 5 6" xfId="8130"/>
    <cellStyle name="20% - Акцент1 4 5 7" xfId="9165"/>
    <cellStyle name="20% - Акцент1 4 5 8" xfId="10172"/>
    <cellStyle name="20% - Акцент1 4 5 9" xfId="11388"/>
    <cellStyle name="20% - Акцент1 4 5_Информ. по 8 отстающим" xfId="2192"/>
    <cellStyle name="20% - Акцент1 4 6" xfId="1069"/>
    <cellStyle name="20% - Акцент1 4 7" xfId="2946"/>
    <cellStyle name="20% - Акцент1 4 8" xfId="3742"/>
    <cellStyle name="20% - Акцент1 4 9" xfId="4389"/>
    <cellStyle name="20% - Акцент1 4_Информ. по 8 отстающим" xfId="2433"/>
    <cellStyle name="20% - Акцент1 40" xfId="2826"/>
    <cellStyle name="20% - Акцент1 41" xfId="2838"/>
    <cellStyle name="20% - Акцент1 42" xfId="2850"/>
    <cellStyle name="20% - Акцент1 43" xfId="2862"/>
    <cellStyle name="20% - Акцент1 44" xfId="2874"/>
    <cellStyle name="20% - Акцент1 45" xfId="2885"/>
    <cellStyle name="20% - Акцент1 46" xfId="2895"/>
    <cellStyle name="20% - Акцент1 47" xfId="2912"/>
    <cellStyle name="20% - Акцент1 48" xfId="3708"/>
    <cellStyle name="20% - Акцент1 49" xfId="4124"/>
    <cellStyle name="20% - Акцент1 5" xfId="190"/>
    <cellStyle name="20% - Акцент1 5 10" xfId="6065"/>
    <cellStyle name="20% - Акцент1 5 11" xfId="7314"/>
    <cellStyle name="20% - Акцент1 5 12" xfId="7792"/>
    <cellStyle name="20% - Акцент1 5 13" xfId="8827"/>
    <cellStyle name="20% - Акцент1 5 14" xfId="9834"/>
    <cellStyle name="20% - Акцент1 5 15" xfId="10630"/>
    <cellStyle name="20% - Акцент1 5 16" xfId="10981"/>
    <cellStyle name="20% - Акцент1 5 2" xfId="405"/>
    <cellStyle name="20% - Акцент1 5 2 10" xfId="7315"/>
    <cellStyle name="20% - Акцент1 5 2 11" xfId="7932"/>
    <cellStyle name="20% - Акцент1 5 2 12" xfId="8967"/>
    <cellStyle name="20% - Акцент1 5 2 13" xfId="9974"/>
    <cellStyle name="20% - Акцент1 5 2 14" xfId="10771"/>
    <cellStyle name="20% - Акцент1 5 2 15" xfId="10982"/>
    <cellStyle name="20% - Акцент1 5 2 2" xfId="819"/>
    <cellStyle name="20% - Акцент1 5 2 2 2" xfId="1734"/>
    <cellStyle name="20% - Акцент1 5 2 2 3" xfId="3544"/>
    <cellStyle name="20% - Акцент1 5 2 2 4" xfId="4987"/>
    <cellStyle name="20% - Акцент1 5 2 2 5" xfId="6603"/>
    <cellStyle name="20% - Акцент1 5 2 2 6" xfId="8330"/>
    <cellStyle name="20% - Акцент1 5 2 2 7" xfId="9365"/>
    <cellStyle name="20% - Акцент1 5 2 2 8" xfId="10372"/>
    <cellStyle name="20% - Акцент1 5 2 2 9" xfId="11588"/>
    <cellStyle name="20% - Акцент1 5 2 2_Информ. по 8 отстающим" xfId="1932"/>
    <cellStyle name="20% - Акцент1 5 2 3" xfId="1325"/>
    <cellStyle name="20% - Акцент1 5 2 4" xfId="3146"/>
    <cellStyle name="20% - Акцент1 5 2 5" xfId="3942"/>
    <cellStyle name="20% - Акцент1 5 2 6" xfId="4589"/>
    <cellStyle name="20% - Акцент1 5 2 7" xfId="5513"/>
    <cellStyle name="20% - Акцент1 5 2 8" xfId="5222"/>
    <cellStyle name="20% - Акцент1 5 2 9" xfId="6205"/>
    <cellStyle name="20% - Акцент1 5 2_Информ. по 8 отстающим" xfId="2526"/>
    <cellStyle name="20% - Акцент1 5 3" xfId="677"/>
    <cellStyle name="20% - Акцент1 5 3 2" xfId="1592"/>
    <cellStyle name="20% - Акцент1 5 3 3" xfId="3404"/>
    <cellStyle name="20% - Акцент1 5 3 4" xfId="4847"/>
    <cellStyle name="20% - Акцент1 5 3 5" xfId="6463"/>
    <cellStyle name="20% - Акцент1 5 3 6" xfId="8190"/>
    <cellStyle name="20% - Акцент1 5 3 7" xfId="9225"/>
    <cellStyle name="20% - Акцент1 5 3 8" xfId="10232"/>
    <cellStyle name="20% - Акцент1 5 3 9" xfId="11448"/>
    <cellStyle name="20% - Акцент1 5 3_Информ. по 8 отстающим" xfId="2199"/>
    <cellStyle name="20% - Акцент1 5 4" xfId="1142"/>
    <cellStyle name="20% - Акцент1 5 5" xfId="3006"/>
    <cellStyle name="20% - Акцент1 5 6" xfId="3802"/>
    <cellStyle name="20% - Акцент1 5 7" xfId="4449"/>
    <cellStyle name="20% - Акцент1 5 8" xfId="5324"/>
    <cellStyle name="20% - Акцент1 5 9" xfId="5333"/>
    <cellStyle name="20% - Акцент1 5_Информ. по 8 отстающим" xfId="1034"/>
    <cellStyle name="20% - Акцент1 50" xfId="4131"/>
    <cellStyle name="20% - Акцент1 51" xfId="4147"/>
    <cellStyle name="20% - Акцент1 52" xfId="4168"/>
    <cellStyle name="20% - Акцент1 53" xfId="4179"/>
    <cellStyle name="20% - Акцент1 54" xfId="4191"/>
    <cellStyle name="20% - Акцент1 55" xfId="4203"/>
    <cellStyle name="20% - Акцент1 56" xfId="4207"/>
    <cellStyle name="20% - Акцент1 57" xfId="4230"/>
    <cellStyle name="20% - Акцент1 58" xfId="4242"/>
    <cellStyle name="20% - Акцент1 59" xfId="4254"/>
    <cellStyle name="20% - Акцент1 6" xfId="310"/>
    <cellStyle name="20% - Акцент1 6 10" xfId="6113"/>
    <cellStyle name="20% - Акцент1 6 11" xfId="7316"/>
    <cellStyle name="20% - Акцент1 6 12" xfId="7840"/>
    <cellStyle name="20% - Акцент1 6 13" xfId="8875"/>
    <cellStyle name="20% - Акцент1 6 14" xfId="9882"/>
    <cellStyle name="20% - Акцент1 6 15" xfId="10679"/>
    <cellStyle name="20% - Акцент1 6 16" xfId="10983"/>
    <cellStyle name="20% - Акцент1 6 2" xfId="457"/>
    <cellStyle name="20% - Акцент1 6 2 10" xfId="7317"/>
    <cellStyle name="20% - Акцент1 6 2 11" xfId="7980"/>
    <cellStyle name="20% - Акцент1 6 2 12" xfId="9015"/>
    <cellStyle name="20% - Акцент1 6 2 13" xfId="10022"/>
    <cellStyle name="20% - Акцент1 6 2 14" xfId="10819"/>
    <cellStyle name="20% - Акцент1 6 2 15" xfId="10984"/>
    <cellStyle name="20% - Акцент1 6 2 2" xfId="870"/>
    <cellStyle name="20% - Акцент1 6 2 2 2" xfId="1784"/>
    <cellStyle name="20% - Акцент1 6 2 2 3" xfId="3592"/>
    <cellStyle name="20% - Акцент1 6 2 2 4" xfId="5035"/>
    <cellStyle name="20% - Акцент1 6 2 2 5" xfId="6651"/>
    <cellStyle name="20% - Акцент1 6 2 2 6" xfId="8378"/>
    <cellStyle name="20% - Акцент1 6 2 2 7" xfId="9413"/>
    <cellStyle name="20% - Акцент1 6 2 2 8" xfId="10420"/>
    <cellStyle name="20% - Акцент1 6 2 2 9" xfId="11636"/>
    <cellStyle name="20% - Акцент1 6 2 2_Информ. по 8 отстающим" xfId="2515"/>
    <cellStyle name="20% - Акцент1 6 2 3" xfId="1376"/>
    <cellStyle name="20% - Акцент1 6 2 4" xfId="3194"/>
    <cellStyle name="20% - Акцент1 6 2 5" xfId="3990"/>
    <cellStyle name="20% - Акцент1 6 2 6" xfId="4637"/>
    <cellStyle name="20% - Акцент1 6 2 7" xfId="5562"/>
    <cellStyle name="20% - Акцент1 6 2 8" xfId="5377"/>
    <cellStyle name="20% - Акцент1 6 2 9" xfId="6253"/>
    <cellStyle name="20% - Акцент1 6 2_Информ. по 8 отстающим" xfId="2294"/>
    <cellStyle name="20% - Акцент1 6 3" xfId="725"/>
    <cellStyle name="20% - Акцент1 6 3 2" xfId="1640"/>
    <cellStyle name="20% - Акцент1 6 3 3" xfId="3452"/>
    <cellStyle name="20% - Акцент1 6 3 4" xfId="4895"/>
    <cellStyle name="20% - Акцент1 6 3 5" xfId="6511"/>
    <cellStyle name="20% - Акцент1 6 3 6" xfId="8238"/>
    <cellStyle name="20% - Акцент1 6 3 7" xfId="9273"/>
    <cellStyle name="20% - Акцент1 6 3 8" xfId="10280"/>
    <cellStyle name="20% - Акцент1 6 3 9" xfId="11496"/>
    <cellStyle name="20% - Акцент1 6 3_Информ. по 8 отстающим" xfId="2175"/>
    <cellStyle name="20% - Акцент1 6 4" xfId="1231"/>
    <cellStyle name="20% - Акцент1 6 5" xfId="3054"/>
    <cellStyle name="20% - Акцент1 6 6" xfId="3850"/>
    <cellStyle name="20% - Акцент1 6 7" xfId="4497"/>
    <cellStyle name="20% - Акцент1 6 8" xfId="5421"/>
    <cellStyle name="20% - Акцент1 6 9" xfId="5165"/>
    <cellStyle name="20% - Акцент1 6_Информ. по 8 отстающим" xfId="1926"/>
    <cellStyle name="20% - Акцент1 60" xfId="4253"/>
    <cellStyle name="20% - Акцент1 61" xfId="4279"/>
    <cellStyle name="20% - Акцент1 62" xfId="4292"/>
    <cellStyle name="20% - Акцент1 63" xfId="4302"/>
    <cellStyle name="20% - Акцент1 64" xfId="4323"/>
    <cellStyle name="20% - Акцент1 65" xfId="4325"/>
    <cellStyle name="20% - Акцент1 66" xfId="4338"/>
    <cellStyle name="20% - Акцент1 67" xfId="4355"/>
    <cellStyle name="20% - Акцент1 68" xfId="5151"/>
    <cellStyle name="20% - Акцент1 69" xfId="5175"/>
    <cellStyle name="20% - Акцент1 7" xfId="324"/>
    <cellStyle name="20% - Акцент1 7 10" xfId="6127"/>
    <cellStyle name="20% - Акцент1 7 11" xfId="7318"/>
    <cellStyle name="20% - Акцент1 7 12" xfId="7854"/>
    <cellStyle name="20% - Акцент1 7 13" xfId="8889"/>
    <cellStyle name="20% - Акцент1 7 14" xfId="9896"/>
    <cellStyle name="20% - Акцент1 7 15" xfId="10693"/>
    <cellStyle name="20% - Акцент1 7 16" xfId="10985"/>
    <cellStyle name="20% - Акцент1 7 2" xfId="471"/>
    <cellStyle name="20% - Акцент1 7 2 10" xfId="7319"/>
    <cellStyle name="20% - Акцент1 7 2 11" xfId="7994"/>
    <cellStyle name="20% - Акцент1 7 2 12" xfId="9029"/>
    <cellStyle name="20% - Акцент1 7 2 13" xfId="10036"/>
    <cellStyle name="20% - Акцент1 7 2 14" xfId="10833"/>
    <cellStyle name="20% - Акцент1 7 2 15" xfId="10986"/>
    <cellStyle name="20% - Акцент1 7 2 2" xfId="884"/>
    <cellStyle name="20% - Акцент1 7 2 2 2" xfId="1798"/>
    <cellStyle name="20% - Акцент1 7 2 2 3" xfId="3606"/>
    <cellStyle name="20% - Акцент1 7 2 2 4" xfId="5049"/>
    <cellStyle name="20% - Акцент1 7 2 2 5" xfId="6665"/>
    <cellStyle name="20% - Акцент1 7 2 2 6" xfId="8392"/>
    <cellStyle name="20% - Акцент1 7 2 2 7" xfId="9427"/>
    <cellStyle name="20% - Акцент1 7 2 2 8" xfId="10434"/>
    <cellStyle name="20% - Акцент1 7 2 2 9" xfId="11650"/>
    <cellStyle name="20% - Акцент1 7 2 2_Информ. по 8 отстающим" xfId="1927"/>
    <cellStyle name="20% - Акцент1 7 2 3" xfId="1390"/>
    <cellStyle name="20% - Акцент1 7 2 4" xfId="3208"/>
    <cellStyle name="20% - Акцент1 7 2 5" xfId="4004"/>
    <cellStyle name="20% - Акцент1 7 2 6" xfId="4651"/>
    <cellStyle name="20% - Акцент1 7 2 7" xfId="5576"/>
    <cellStyle name="20% - Акцент1 7 2 8" xfId="5221"/>
    <cellStyle name="20% - Акцент1 7 2 9" xfId="6267"/>
    <cellStyle name="20% - Акцент1 7 2_Информ. по 8 отстающим" xfId="2164"/>
    <cellStyle name="20% - Акцент1 7 3" xfId="739"/>
    <cellStyle name="20% - Акцент1 7 3 2" xfId="1654"/>
    <cellStyle name="20% - Акцент1 7 3 3" xfId="3466"/>
    <cellStyle name="20% - Акцент1 7 3 4" xfId="4909"/>
    <cellStyle name="20% - Акцент1 7 3 5" xfId="6525"/>
    <cellStyle name="20% - Акцент1 7 3 6" xfId="8252"/>
    <cellStyle name="20% - Акцент1 7 3 7" xfId="9287"/>
    <cellStyle name="20% - Акцент1 7 3 8" xfId="10294"/>
    <cellStyle name="20% - Акцент1 7 3 9" xfId="11510"/>
    <cellStyle name="20% - Акцент1 7 3_Информ. по 8 отстающим" xfId="2407"/>
    <cellStyle name="20% - Акцент1 7 4" xfId="1245"/>
    <cellStyle name="20% - Акцент1 7 5" xfId="3068"/>
    <cellStyle name="20% - Акцент1 7 6" xfId="3864"/>
    <cellStyle name="20% - Акцент1 7 7" xfId="4511"/>
    <cellStyle name="20% - Акцент1 7 8" xfId="5435"/>
    <cellStyle name="20% - Акцент1 7 9" xfId="5346"/>
    <cellStyle name="20% - Акцент1 7_Информ. по 8 отстающим" xfId="2331"/>
    <cellStyle name="20% - Акцент1 70" xfId="5385"/>
    <cellStyle name="20% - Акцент1 71" xfId="5922"/>
    <cellStyle name="20% - Акцент1 72" xfId="5929"/>
    <cellStyle name="20% - Акцент1 73" xfId="5928"/>
    <cellStyle name="20% - Акцент1 74" xfId="5932"/>
    <cellStyle name="20% - Акцент1 75" xfId="5971"/>
    <cellStyle name="20% - Акцент1 76" xfId="6782"/>
    <cellStyle name="20% - Акцент1 77" xfId="6789"/>
    <cellStyle name="20% - Акцент1 78" xfId="6788"/>
    <cellStyle name="20% - Акцент1 79" xfId="6792"/>
    <cellStyle name="20% - Акцент1 8" xfId="338"/>
    <cellStyle name="20% - Акцент1 8 10" xfId="6141"/>
    <cellStyle name="20% - Акцент1 8 11" xfId="7320"/>
    <cellStyle name="20% - Акцент1 8 12" xfId="7868"/>
    <cellStyle name="20% - Акцент1 8 13" xfId="8903"/>
    <cellStyle name="20% - Акцент1 8 14" xfId="9910"/>
    <cellStyle name="20% - Акцент1 8 15" xfId="10707"/>
    <cellStyle name="20% - Акцент1 8 16" xfId="10987"/>
    <cellStyle name="20% - Акцент1 8 2" xfId="485"/>
    <cellStyle name="20% - Акцент1 8 2 10" xfId="7321"/>
    <cellStyle name="20% - Акцент1 8 2 11" xfId="8008"/>
    <cellStyle name="20% - Акцент1 8 2 12" xfId="9043"/>
    <cellStyle name="20% - Акцент1 8 2 13" xfId="10050"/>
    <cellStyle name="20% - Акцент1 8 2 14" xfId="10847"/>
    <cellStyle name="20% - Акцент1 8 2 15" xfId="10988"/>
    <cellStyle name="20% - Акцент1 8 2 2" xfId="898"/>
    <cellStyle name="20% - Акцент1 8 2 2 2" xfId="1812"/>
    <cellStyle name="20% - Акцент1 8 2 2 3" xfId="3620"/>
    <cellStyle name="20% - Акцент1 8 2 2 4" xfId="5063"/>
    <cellStyle name="20% - Акцент1 8 2 2 5" xfId="6679"/>
    <cellStyle name="20% - Акцент1 8 2 2 6" xfId="8406"/>
    <cellStyle name="20% - Акцент1 8 2 2 7" xfId="9441"/>
    <cellStyle name="20% - Акцент1 8 2 2 8" xfId="10448"/>
    <cellStyle name="20% - Акцент1 8 2 2 9" xfId="11664"/>
    <cellStyle name="20% - Акцент1 8 2 2_Информ. по 8 отстающим" xfId="2044"/>
    <cellStyle name="20% - Акцент1 8 2 3" xfId="1404"/>
    <cellStyle name="20% - Акцент1 8 2 4" xfId="3222"/>
    <cellStyle name="20% - Акцент1 8 2 5" xfId="4018"/>
    <cellStyle name="20% - Акцент1 8 2 6" xfId="4665"/>
    <cellStyle name="20% - Акцент1 8 2 7" xfId="5590"/>
    <cellStyle name="20% - Акцент1 8 2 8" xfId="5376"/>
    <cellStyle name="20% - Акцент1 8 2 9" xfId="6281"/>
    <cellStyle name="20% - Акцент1 8 2_Информ. по 8 отстающим" xfId="2132"/>
    <cellStyle name="20% - Акцент1 8 3" xfId="753"/>
    <cellStyle name="20% - Акцент1 8 3 2" xfId="1668"/>
    <cellStyle name="20% - Акцент1 8 3 3" xfId="3480"/>
    <cellStyle name="20% - Акцент1 8 3 4" xfId="4923"/>
    <cellStyle name="20% - Акцент1 8 3 5" xfId="6539"/>
    <cellStyle name="20% - Акцент1 8 3 6" xfId="8266"/>
    <cellStyle name="20% - Акцент1 8 3 7" xfId="9301"/>
    <cellStyle name="20% - Акцент1 8 3 8" xfId="10308"/>
    <cellStyle name="20% - Акцент1 8 3 9" xfId="11524"/>
    <cellStyle name="20% - Акцент1 8 3_Информ. по 8 отстающим" xfId="2328"/>
    <cellStyle name="20% - Акцент1 8 4" xfId="1259"/>
    <cellStyle name="20% - Акцент1 8 5" xfId="3082"/>
    <cellStyle name="20% - Акцент1 8 6" xfId="3878"/>
    <cellStyle name="20% - Акцент1 8 7" xfId="4525"/>
    <cellStyle name="20% - Акцент1 8 8" xfId="5449"/>
    <cellStyle name="20% - Акцент1 8 9" xfId="5164"/>
    <cellStyle name="20% - Акцент1 8_Информ. по 8 отстающим" xfId="2304"/>
    <cellStyle name="20% - Акцент1 80" xfId="6806"/>
    <cellStyle name="20% - Акцент1 81" xfId="6820"/>
    <cellStyle name="20% - Акцент1 82" xfId="6834"/>
    <cellStyle name="20% - Акцент1 83" xfId="6847"/>
    <cellStyle name="20% - Акцент1 84" xfId="6860"/>
    <cellStyle name="20% - Акцент1 85" xfId="6873"/>
    <cellStyle name="20% - Акцент1 86" xfId="6886"/>
    <cellStyle name="20% - Акцент1 87" xfId="6899"/>
    <cellStyle name="20% - Акцент1 88" xfId="6912"/>
    <cellStyle name="20% - Акцент1 89" xfId="6924"/>
    <cellStyle name="20% - Акцент1 9" xfId="126"/>
    <cellStyle name="20% - Акцент1 9 10" xfId="7322"/>
    <cellStyle name="20% - Акцент1 9 11" xfId="7744"/>
    <cellStyle name="20% - Акцент1 9 12" xfId="8779"/>
    <cellStyle name="20% - Акцент1 9 13" xfId="9786"/>
    <cellStyle name="20% - Акцент1 9 14" xfId="10582"/>
    <cellStyle name="20% - Акцент1 9 15" xfId="10989"/>
    <cellStyle name="20% - Акцент1 9 2" xfId="629"/>
    <cellStyle name="20% - Акцент1 9 2 2" xfId="1544"/>
    <cellStyle name="20% - Акцент1 9 2 3" xfId="3356"/>
    <cellStyle name="20% - Акцент1 9 2 4" xfId="4799"/>
    <cellStyle name="20% - Акцент1 9 2 5" xfId="6415"/>
    <cellStyle name="20% - Акцент1 9 2 6" xfId="8142"/>
    <cellStyle name="20% - Акцент1 9 2 7" xfId="9177"/>
    <cellStyle name="20% - Акцент1 9 2 8" xfId="10184"/>
    <cellStyle name="20% - Акцент1 9 2 9" xfId="11400"/>
    <cellStyle name="20% - Акцент1 9 2_Информ. по 8 отстающим" xfId="2230"/>
    <cellStyle name="20% - Акцент1 9 3" xfId="1081"/>
    <cellStyle name="20% - Акцент1 9 4" xfId="2958"/>
    <cellStyle name="20% - Акцент1 9 5" xfId="3754"/>
    <cellStyle name="20% - Акцент1 9 6" xfId="4401"/>
    <cellStyle name="20% - Акцент1 9 7" xfId="5264"/>
    <cellStyle name="20% - Акцент1 9 8" xfId="5609"/>
    <cellStyle name="20% - Акцент1 9 9" xfId="6017"/>
    <cellStyle name="20% - Акцент1 9_Информ. по 8 отстающим" xfId="1184"/>
    <cellStyle name="20% - Акцент1 90" xfId="6978"/>
    <cellStyle name="20% - Акцент1 91" xfId="6985"/>
    <cellStyle name="20% - Акцент1 92" xfId="6984"/>
    <cellStyle name="20% - Акцент1 93" xfId="6988"/>
    <cellStyle name="20% - Акцент1 94" xfId="7002"/>
    <cellStyle name="20% - Акцент1 95" xfId="7016"/>
    <cellStyle name="20% - Акцент1 96" xfId="7030"/>
    <cellStyle name="20% - Акцент1 97" xfId="7044"/>
    <cellStyle name="20% - Акцент1 98" xfId="7058"/>
    <cellStyle name="20% - Акцент1 99" xfId="7072"/>
    <cellStyle name="20% - Акцент2" xfId="3" builtinId="34" customBuiltin="1"/>
    <cellStyle name="20% - Акцент2 10" xfId="355"/>
    <cellStyle name="20% - Акцент2 10 10" xfId="7323"/>
    <cellStyle name="20% - Акцент2 10 11" xfId="7885"/>
    <cellStyle name="20% - Акцент2 10 12" xfId="8920"/>
    <cellStyle name="20% - Акцент2 10 13" xfId="9927"/>
    <cellStyle name="20% - Акцент2 10 14" xfId="10724"/>
    <cellStyle name="20% - Акцент2 10 15" xfId="10990"/>
    <cellStyle name="20% - Акцент2 10 2" xfId="770"/>
    <cellStyle name="20% - Акцент2 10 2 2" xfId="1685"/>
    <cellStyle name="20% - Акцент2 10 2 3" xfId="3497"/>
    <cellStyle name="20% - Акцент2 10 2 4" xfId="4940"/>
    <cellStyle name="20% - Акцент2 10 2 5" xfId="6556"/>
    <cellStyle name="20% - Акцент2 10 2 6" xfId="8283"/>
    <cellStyle name="20% - Акцент2 10 2 7" xfId="9318"/>
    <cellStyle name="20% - Акцент2 10 2 8" xfId="10325"/>
    <cellStyle name="20% - Акцент2 10 2 9" xfId="11541"/>
    <cellStyle name="20% - Акцент2 10 2_Информ. по 8 отстающим" xfId="2099"/>
    <cellStyle name="20% - Акцент2 10 3" xfId="1276"/>
    <cellStyle name="20% - Акцент2 10 4" xfId="3099"/>
    <cellStyle name="20% - Акцент2 10 5" xfId="3895"/>
    <cellStyle name="20% - Акцент2 10 6" xfId="4542"/>
    <cellStyle name="20% - Акцент2 10 7" xfId="5466"/>
    <cellStyle name="20% - Акцент2 10 8" xfId="5607"/>
    <cellStyle name="20% - Акцент2 10 9" xfId="6158"/>
    <cellStyle name="20% - Акцент2 10_Информ. по 8 отстающим" xfId="2019"/>
    <cellStyle name="20% - Акцент2 100" xfId="7122"/>
    <cellStyle name="20% - Акцент2 101" xfId="7136"/>
    <cellStyle name="20% - Акцент2 102" xfId="7150"/>
    <cellStyle name="20% - Акцент2 103" xfId="7164"/>
    <cellStyle name="20% - Акцент2 104" xfId="7177"/>
    <cellStyle name="20% - Акцент2 105" xfId="7190"/>
    <cellStyle name="20% - Акцент2 106" xfId="7203"/>
    <cellStyle name="20% - Акцент2 107" xfId="7216"/>
    <cellStyle name="20% - Акцент2 108" xfId="7229"/>
    <cellStyle name="20% - Акцент2 109" xfId="7241"/>
    <cellStyle name="20% - Акцент2 11" xfId="513"/>
    <cellStyle name="20% - Акцент2 11 10" xfId="7324"/>
    <cellStyle name="20% - Акцент2 11 11" xfId="8028"/>
    <cellStyle name="20% - Акцент2 11 12" xfId="9063"/>
    <cellStyle name="20% - Акцент2 11 13" xfId="10070"/>
    <cellStyle name="20% - Акцент2 11 14" xfId="10867"/>
    <cellStyle name="20% - Акцент2 11 15" xfId="10991"/>
    <cellStyle name="20% - Акцент2 11 2" xfId="923"/>
    <cellStyle name="20% - Акцент2 11 2 2" xfId="1833"/>
    <cellStyle name="20% - Акцент2 11 2 3" xfId="3640"/>
    <cellStyle name="20% - Акцент2 11 2 4" xfId="5083"/>
    <cellStyle name="20% - Акцент2 11 2 5" xfId="6699"/>
    <cellStyle name="20% - Акцент2 11 2 6" xfId="8426"/>
    <cellStyle name="20% - Акцент2 11 2 7" xfId="9461"/>
    <cellStyle name="20% - Акцент2 11 2 8" xfId="10468"/>
    <cellStyle name="20% - Акцент2 11 2 9" xfId="11684"/>
    <cellStyle name="20% - Акцент2 11 2_Информ. по 8 отстающим" xfId="1171"/>
    <cellStyle name="20% - Акцент2 11 3" xfId="1429"/>
    <cellStyle name="20% - Акцент2 11 4" xfId="3242"/>
    <cellStyle name="20% - Акцент2 11 5" xfId="4038"/>
    <cellStyle name="20% - Акцент2 11 6" xfId="4685"/>
    <cellStyle name="20% - Акцент2 11 7" xfId="5615"/>
    <cellStyle name="20% - Акцент2 11 8" xfId="5606"/>
    <cellStyle name="20% - Акцент2 11 9" xfId="6301"/>
    <cellStyle name="20% - Акцент2 11_Информ. по 8 отстающим" xfId="1168"/>
    <cellStyle name="20% - Акцент2 110" xfId="7253"/>
    <cellStyle name="20% - Акцент2 111" xfId="7264"/>
    <cellStyle name="20% - Акцент2 112" xfId="7275"/>
    <cellStyle name="20% - Акцент2 113" xfId="7287"/>
    <cellStyle name="20% - Акцент2 114" xfId="7700"/>
    <cellStyle name="20% - Акцент2 115" xfId="8503"/>
    <cellStyle name="20% - Акцент2 116" xfId="8514"/>
    <cellStyle name="20% - Акцент2 117" xfId="8524"/>
    <cellStyle name="20% - Акцент2 118" xfId="8555"/>
    <cellStyle name="20% - Акцент2 119" xfId="8569"/>
    <cellStyle name="20% - Акцент2 12" xfId="527"/>
    <cellStyle name="20% - Акцент2 12 10" xfId="7325"/>
    <cellStyle name="20% - Акцент2 12 11" xfId="8042"/>
    <cellStyle name="20% - Акцент2 12 12" xfId="9077"/>
    <cellStyle name="20% - Акцент2 12 13" xfId="10084"/>
    <cellStyle name="20% - Акцент2 12 14" xfId="10881"/>
    <cellStyle name="20% - Акцент2 12 15" xfId="10992"/>
    <cellStyle name="20% - Акцент2 12 2" xfId="937"/>
    <cellStyle name="20% - Акцент2 12 2 2" xfId="1847"/>
    <cellStyle name="20% - Акцент2 12 2 3" xfId="3654"/>
    <cellStyle name="20% - Акцент2 12 2 4" xfId="5097"/>
    <cellStyle name="20% - Акцент2 12 2 5" xfId="6713"/>
    <cellStyle name="20% - Акцент2 12 2 6" xfId="8440"/>
    <cellStyle name="20% - Акцент2 12 2 7" xfId="9475"/>
    <cellStyle name="20% - Акцент2 12 2 8" xfId="10482"/>
    <cellStyle name="20% - Акцент2 12 2 9" xfId="11698"/>
    <cellStyle name="20% - Акцент2 12 2_Информ. по 8 отстающим" xfId="1031"/>
    <cellStyle name="20% - Акцент2 12 3" xfId="1443"/>
    <cellStyle name="20% - Акцент2 12 4" xfId="3256"/>
    <cellStyle name="20% - Акцент2 12 5" xfId="4052"/>
    <cellStyle name="20% - Акцент2 12 6" xfId="4699"/>
    <cellStyle name="20% - Акцент2 12 7" xfId="5629"/>
    <cellStyle name="20% - Акцент2 12 8" xfId="5344"/>
    <cellStyle name="20% - Акцент2 12 9" xfId="6315"/>
    <cellStyle name="20% - Акцент2 12_Информ. по 8 отстающим" xfId="1828"/>
    <cellStyle name="20% - Акцент2 120" xfId="8583"/>
    <cellStyle name="20% - Акцент2 121" xfId="8597"/>
    <cellStyle name="20% - Акцент2 122" xfId="8610"/>
    <cellStyle name="20% - Акцент2 123" xfId="8624"/>
    <cellStyle name="20% - Акцент2 124" xfId="8637"/>
    <cellStyle name="20% - Акцент2 125" xfId="8651"/>
    <cellStyle name="20% - Акцент2 126" xfId="8663"/>
    <cellStyle name="20% - Акцент2 127" xfId="8675"/>
    <cellStyle name="20% - Акцент2 128" xfId="8683"/>
    <cellStyle name="20% - Акцент2 129" xfId="8700"/>
    <cellStyle name="20% - Акцент2 13" xfId="541"/>
    <cellStyle name="20% - Акцент2 13 10" xfId="7326"/>
    <cellStyle name="20% - Акцент2 13 11" xfId="8056"/>
    <cellStyle name="20% - Акцент2 13 12" xfId="9091"/>
    <cellStyle name="20% - Акцент2 13 13" xfId="10098"/>
    <cellStyle name="20% - Акцент2 13 14" xfId="10895"/>
    <cellStyle name="20% - Акцент2 13 15" xfId="10993"/>
    <cellStyle name="20% - Акцент2 13 2" xfId="951"/>
    <cellStyle name="20% - Акцент2 13 2 2" xfId="1861"/>
    <cellStyle name="20% - Акцент2 13 2 3" xfId="3668"/>
    <cellStyle name="20% - Акцент2 13 2 4" xfId="5111"/>
    <cellStyle name="20% - Акцент2 13 2 5" xfId="6727"/>
    <cellStyle name="20% - Акцент2 13 2 6" xfId="8454"/>
    <cellStyle name="20% - Акцент2 13 2 7" xfId="9489"/>
    <cellStyle name="20% - Акцент2 13 2 8" xfId="10496"/>
    <cellStyle name="20% - Акцент2 13 2 9" xfId="11712"/>
    <cellStyle name="20% - Акцент2 13 2_Информ. по 8 отстающим" xfId="2344"/>
    <cellStyle name="20% - Акцент2 13 3" xfId="1457"/>
    <cellStyle name="20% - Акцент2 13 4" xfId="3270"/>
    <cellStyle name="20% - Акцент2 13 5" xfId="4066"/>
    <cellStyle name="20% - Акцент2 13 6" xfId="4713"/>
    <cellStyle name="20% - Акцент2 13 7" xfId="5643"/>
    <cellStyle name="20% - Акцент2 13 8" xfId="5220"/>
    <cellStyle name="20% - Акцент2 13 9" xfId="6329"/>
    <cellStyle name="20% - Акцент2 13_Информ. по 8 отстающим" xfId="2203"/>
    <cellStyle name="20% - Акцент2 130" xfId="8710"/>
    <cellStyle name="20% - Акцент2 131" xfId="8720"/>
    <cellStyle name="20% - Акцент2 132" xfId="8735"/>
    <cellStyle name="20% - Акцент2 133" xfId="9547"/>
    <cellStyle name="20% - Акцент2 134" xfId="9561"/>
    <cellStyle name="20% - Акцент2 135" xfId="9574"/>
    <cellStyle name="20% - Акцент2 136" xfId="9588"/>
    <cellStyle name="20% - Акцент2 137" xfId="9601"/>
    <cellStyle name="20% - Акцент2 138" xfId="9615"/>
    <cellStyle name="20% - Акцент2 139" xfId="9627"/>
    <cellStyle name="20% - Акцент2 14" xfId="555"/>
    <cellStyle name="20% - Акцент2 14 10" xfId="7327"/>
    <cellStyle name="20% - Акцент2 14 11" xfId="8070"/>
    <cellStyle name="20% - Акцент2 14 12" xfId="9105"/>
    <cellStyle name="20% - Акцент2 14 13" xfId="10112"/>
    <cellStyle name="20% - Акцент2 14 14" xfId="10909"/>
    <cellStyle name="20% - Акцент2 14 15" xfId="10994"/>
    <cellStyle name="20% - Акцент2 14 2" xfId="965"/>
    <cellStyle name="20% - Акцент2 14 2 2" xfId="1875"/>
    <cellStyle name="20% - Акцент2 14 2 3" xfId="3682"/>
    <cellStyle name="20% - Акцент2 14 2 4" xfId="5125"/>
    <cellStyle name="20% - Акцент2 14 2 5" xfId="6741"/>
    <cellStyle name="20% - Акцент2 14 2 6" xfId="8468"/>
    <cellStyle name="20% - Акцент2 14 2 7" xfId="9503"/>
    <cellStyle name="20% - Акцент2 14 2 8" xfId="10510"/>
    <cellStyle name="20% - Акцент2 14 2 9" xfId="11726"/>
    <cellStyle name="20% - Акцент2 14 2_Информ. по 8 отстающим" xfId="2385"/>
    <cellStyle name="20% - Акцент2 14 3" xfId="1471"/>
    <cellStyle name="20% - Акцент2 14 4" xfId="3284"/>
    <cellStyle name="20% - Акцент2 14 5" xfId="4080"/>
    <cellStyle name="20% - Акцент2 14 6" xfId="4727"/>
    <cellStyle name="20% - Акцент2 14 7" xfId="5657"/>
    <cellStyle name="20% - Акцент2 14 8" xfId="5171"/>
    <cellStyle name="20% - Акцент2 14 9" xfId="6343"/>
    <cellStyle name="20% - Акцент2 14_Информ. по 8 отстающим" xfId="2062"/>
    <cellStyle name="20% - Акцент2 140" xfId="9641"/>
    <cellStyle name="20% - Акцент2 141" xfId="9647"/>
    <cellStyle name="20% - Акцент2 142" xfId="9670"/>
    <cellStyle name="20% - Акцент2 143" xfId="9682"/>
    <cellStyle name="20% - Акцент2 144" xfId="9694"/>
    <cellStyle name="20% - Акцент2 145" xfId="9702"/>
    <cellStyle name="20% - Акцент2 146" xfId="9717"/>
    <cellStyle name="20% - Акцент2 147" xfId="9727"/>
    <cellStyle name="20% - Акцент2 148" xfId="9742"/>
    <cellStyle name="20% - Акцент2 149" xfId="10538"/>
    <cellStyle name="20% - Акцент2 15" xfId="569"/>
    <cellStyle name="20% - Акцент2 15 10" xfId="7328"/>
    <cellStyle name="20% - Акцент2 15 11" xfId="8084"/>
    <cellStyle name="20% - Акцент2 15 12" xfId="9119"/>
    <cellStyle name="20% - Акцент2 15 13" xfId="10126"/>
    <cellStyle name="20% - Акцент2 15 14" xfId="10923"/>
    <cellStyle name="20% - Акцент2 15 15" xfId="10995"/>
    <cellStyle name="20% - Акцент2 15 2" xfId="979"/>
    <cellStyle name="20% - Акцент2 15 2 2" xfId="1889"/>
    <cellStyle name="20% - Акцент2 15 2 3" xfId="3696"/>
    <cellStyle name="20% - Акцент2 15 2 4" xfId="5139"/>
    <cellStyle name="20% - Акцент2 15 2 5" xfId="6755"/>
    <cellStyle name="20% - Акцент2 15 2 6" xfId="8482"/>
    <cellStyle name="20% - Акцент2 15 2 7" xfId="9517"/>
    <cellStyle name="20% - Акцент2 15 2 8" xfId="10524"/>
    <cellStyle name="20% - Акцент2 15 2 9" xfId="11740"/>
    <cellStyle name="20% - Акцент2 15 2_Информ. по 8 отстающим" xfId="2396"/>
    <cellStyle name="20% - Акцент2 15 3" xfId="1485"/>
    <cellStyle name="20% - Акцент2 15 4" xfId="3298"/>
    <cellStyle name="20% - Акцент2 15 5" xfId="4094"/>
    <cellStyle name="20% - Акцент2 15 6" xfId="4741"/>
    <cellStyle name="20% - Акцент2 15 7" xfId="5671"/>
    <cellStyle name="20% - Акцент2 15 8" xfId="5375"/>
    <cellStyle name="20% - Акцент2 15 9" xfId="6357"/>
    <cellStyle name="20% - Акцент2 15_Информ. по 8 отстающим" xfId="2395"/>
    <cellStyle name="20% - Акцент2 150" xfId="10954"/>
    <cellStyle name="20% - Акцент2 151" xfId="11768"/>
    <cellStyle name="20% - Акцент2 152" xfId="11781"/>
    <cellStyle name="20% - Акцент2 153" xfId="11799"/>
    <cellStyle name="20% - Акцент2 154" xfId="11811"/>
    <cellStyle name="20% - Акцент2 155" xfId="11824"/>
    <cellStyle name="20% - Акцент2 156" xfId="11836"/>
    <cellStyle name="20% - Акцент2 157" xfId="11848"/>
    <cellStyle name="20% - Акцент2 158" xfId="11852"/>
    <cellStyle name="20% - Акцент2 159" xfId="11873"/>
    <cellStyle name="20% - Акцент2 16" xfId="583"/>
    <cellStyle name="20% - Акцент2 16 10" xfId="9133"/>
    <cellStyle name="20% - Акцент2 16 11" xfId="10140"/>
    <cellStyle name="20% - Акцент2 16 12" xfId="10937"/>
    <cellStyle name="20% - Акцент2 16 13" xfId="10996"/>
    <cellStyle name="20% - Акцент2 16 2" xfId="1499"/>
    <cellStyle name="20% - Акцент2 16 3" xfId="3312"/>
    <cellStyle name="20% - Акцент2 16 4" xfId="4108"/>
    <cellStyle name="20% - Акцент2 16 5" xfId="4755"/>
    <cellStyle name="20% - Акцент2 16 6" xfId="5685"/>
    <cellStyle name="20% - Акцент2 16 7" xfId="6371"/>
    <cellStyle name="20% - Акцент2 16 8" xfId="7329"/>
    <cellStyle name="20% - Акцент2 16 9" xfId="8098"/>
    <cellStyle name="20% - Акцент2 16_Информ. по 8 отстающим" xfId="2063"/>
    <cellStyle name="20% - Акцент2 160" xfId="11885"/>
    <cellStyle name="20% - Акцент2 161" xfId="11897"/>
    <cellStyle name="20% - Акцент2 162" xfId="11909"/>
    <cellStyle name="20% - Акцент2 163" xfId="11921"/>
    <cellStyle name="20% - Акцент2 164" xfId="11932"/>
    <cellStyle name="20% - Акцент2 165" xfId="11943"/>
    <cellStyle name="20% - Акцент2 166" xfId="11952"/>
    <cellStyle name="20% - Акцент2 167" xfId="11968"/>
    <cellStyle name="20% - Акцент2 168" xfId="11980"/>
    <cellStyle name="20% - Акцент2 169" xfId="11992"/>
    <cellStyle name="20% - Акцент2 17" xfId="993"/>
    <cellStyle name="20% - Акцент2 18" xfId="2551"/>
    <cellStyle name="20% - Акцент2 19" xfId="2564"/>
    <cellStyle name="20% - Акцент2 2" xfId="4"/>
    <cellStyle name="20% - Акцент2 2 2" xfId="177"/>
    <cellStyle name="20% - Акцент2 2 3" xfId="234"/>
    <cellStyle name="20% - Акцент2 20" xfId="2580"/>
    <cellStyle name="20% - Акцент2 21" xfId="2592"/>
    <cellStyle name="20% - Акцент2 22" xfId="2604"/>
    <cellStyle name="20% - Акцент2 23" xfId="2616"/>
    <cellStyle name="20% - Акцент2 24" xfId="2628"/>
    <cellStyle name="20% - Акцент2 25" xfId="2640"/>
    <cellStyle name="20% - Акцент2 26" xfId="2652"/>
    <cellStyle name="20% - Акцент2 27" xfId="2664"/>
    <cellStyle name="20% - Акцент2 28" xfId="2676"/>
    <cellStyle name="20% - Акцент2 29" xfId="2687"/>
    <cellStyle name="20% - Акцент2 3" xfId="102"/>
    <cellStyle name="20% - Акцент2 3 10" xfId="5240"/>
    <cellStyle name="20% - Акцент2 3 11" xfId="5993"/>
    <cellStyle name="20% - Акцент2 3 12" xfId="7330"/>
    <cellStyle name="20% - Акцент2 3 13" xfId="7720"/>
    <cellStyle name="20% - Акцент2 3 14" xfId="8755"/>
    <cellStyle name="20% - Акцент2 3 15" xfId="9762"/>
    <cellStyle name="20% - Акцент2 3 16" xfId="10558"/>
    <cellStyle name="20% - Акцент2 3 17" xfId="10997"/>
    <cellStyle name="20% - Акцент2 3 2" xfId="284"/>
    <cellStyle name="20% - Акцент2 3 2 10" xfId="6087"/>
    <cellStyle name="20% - Акцент2 3 2 11" xfId="7331"/>
    <cellStyle name="20% - Акцент2 3 2 12" xfId="7814"/>
    <cellStyle name="20% - Акцент2 3 2 13" xfId="8849"/>
    <cellStyle name="20% - Акцент2 3 2 14" xfId="9856"/>
    <cellStyle name="20% - Акцент2 3 2 15" xfId="10653"/>
    <cellStyle name="20% - Акцент2 3 2 16" xfId="10998"/>
    <cellStyle name="20% - Акцент2 3 2 2" xfId="431"/>
    <cellStyle name="20% - Акцент2 3 2 2 10" xfId="7332"/>
    <cellStyle name="20% - Акцент2 3 2 2 11" xfId="7954"/>
    <cellStyle name="20% - Акцент2 3 2 2 12" xfId="8989"/>
    <cellStyle name="20% - Акцент2 3 2 2 13" xfId="9996"/>
    <cellStyle name="20% - Акцент2 3 2 2 14" xfId="10793"/>
    <cellStyle name="20% - Акцент2 3 2 2 15" xfId="10999"/>
    <cellStyle name="20% - Акцент2 3 2 2 2" xfId="844"/>
    <cellStyle name="20% - Акцент2 3 2 2 2 2" xfId="1758"/>
    <cellStyle name="20% - Акцент2 3 2 2 2 3" xfId="3566"/>
    <cellStyle name="20% - Акцент2 3 2 2 2 4" xfId="5009"/>
    <cellStyle name="20% - Акцент2 3 2 2 2 5" xfId="6625"/>
    <cellStyle name="20% - Акцент2 3 2 2 2 6" xfId="8352"/>
    <cellStyle name="20% - Акцент2 3 2 2 2 7" xfId="9387"/>
    <cellStyle name="20% - Акцент2 3 2 2 2 8" xfId="10394"/>
    <cellStyle name="20% - Акцент2 3 2 2 2 9" xfId="11610"/>
    <cellStyle name="20% - Акцент2 3 2 2 2_Информ. по 8 отстающим" xfId="2213"/>
    <cellStyle name="20% - Акцент2 3 2 2 3" xfId="1350"/>
    <cellStyle name="20% - Акцент2 3 2 2 4" xfId="3168"/>
    <cellStyle name="20% - Акцент2 3 2 2 5" xfId="3964"/>
    <cellStyle name="20% - Акцент2 3 2 2 6" xfId="4611"/>
    <cellStyle name="20% - Акцент2 3 2 2 7" xfId="5536"/>
    <cellStyle name="20% - Акцент2 3 2 2 8" xfId="5374"/>
    <cellStyle name="20% - Акцент2 3 2 2 9" xfId="6227"/>
    <cellStyle name="20% - Акцент2 3 2 2_Информ. по 8 отстающим" xfId="2386"/>
    <cellStyle name="20% - Акцент2 3 2 3" xfId="699"/>
    <cellStyle name="20% - Акцент2 3 2 3 2" xfId="1614"/>
    <cellStyle name="20% - Акцент2 3 2 3 3" xfId="3426"/>
    <cellStyle name="20% - Акцент2 3 2 3 4" xfId="4869"/>
    <cellStyle name="20% - Акцент2 3 2 3 5" xfId="6485"/>
    <cellStyle name="20% - Акцент2 3 2 3 6" xfId="8212"/>
    <cellStyle name="20% - Акцент2 3 2 3 7" xfId="9247"/>
    <cellStyle name="20% - Акцент2 3 2 3 8" xfId="10254"/>
    <cellStyle name="20% - Акцент2 3 2 3 9" xfId="11470"/>
    <cellStyle name="20% - Акцент2 3 2 3_Информ. по 8 отстающим" xfId="2074"/>
    <cellStyle name="20% - Акцент2 3 2 4" xfId="1205"/>
    <cellStyle name="20% - Акцент2 3 2 5" xfId="3028"/>
    <cellStyle name="20% - Акцент2 3 2 6" xfId="3824"/>
    <cellStyle name="20% - Акцент2 3 2 7" xfId="4471"/>
    <cellStyle name="20% - Акцент2 3 2 8" xfId="5395"/>
    <cellStyle name="20% - Акцент2 3 2 9" xfId="5170"/>
    <cellStyle name="20% - Акцент2 3 2_Информ. по 8 отстающим" xfId="1925"/>
    <cellStyle name="20% - Акцент2 3 3" xfId="148"/>
    <cellStyle name="20% - Акцент2 3 3 10" xfId="7333"/>
    <cellStyle name="20% - Акцент2 3 3 11" xfId="7766"/>
    <cellStyle name="20% - Акцент2 3 3 12" xfId="8801"/>
    <cellStyle name="20% - Акцент2 3 3 13" xfId="9808"/>
    <cellStyle name="20% - Акцент2 3 3 14" xfId="10604"/>
    <cellStyle name="20% - Акцент2 3 3 15" xfId="11000"/>
    <cellStyle name="20% - Акцент2 3 3 2" xfId="651"/>
    <cellStyle name="20% - Акцент2 3 3 2 2" xfId="1566"/>
    <cellStyle name="20% - Акцент2 3 3 2 3" xfId="3378"/>
    <cellStyle name="20% - Акцент2 3 3 2 4" xfId="4821"/>
    <cellStyle name="20% - Акцент2 3 3 2 5" xfId="6437"/>
    <cellStyle name="20% - Акцент2 3 3 2 6" xfId="8164"/>
    <cellStyle name="20% - Акцент2 3 3 2 7" xfId="9199"/>
    <cellStyle name="20% - Акцент2 3 3 2 8" xfId="10206"/>
    <cellStyle name="20% - Акцент2 3 3 2 9" xfId="11422"/>
    <cellStyle name="20% - Акцент2 3 3 2_Информ. по 8 отстающим" xfId="2234"/>
    <cellStyle name="20% - Акцент2 3 3 3" xfId="1103"/>
    <cellStyle name="20% - Акцент2 3 3 4" xfId="2980"/>
    <cellStyle name="20% - Акцент2 3 3 5" xfId="3776"/>
    <cellStyle name="20% - Акцент2 3 3 6" xfId="4423"/>
    <cellStyle name="20% - Акцент2 3 3 7" xfId="5286"/>
    <cellStyle name="20% - Акцент2 3 3 8" xfId="5610"/>
    <cellStyle name="20% - Акцент2 3 3 9" xfId="6039"/>
    <cellStyle name="20% - Акцент2 3 3_Информ. по 8 отстающим" xfId="2107"/>
    <cellStyle name="20% - Акцент2 3 4" xfId="378"/>
    <cellStyle name="20% - Акцент2 3 4 10" xfId="7334"/>
    <cellStyle name="20% - Акцент2 3 4 11" xfId="7906"/>
    <cellStyle name="20% - Акцент2 3 4 12" xfId="8941"/>
    <cellStyle name="20% - Акцент2 3 4 13" xfId="9948"/>
    <cellStyle name="20% - Акцент2 3 4 14" xfId="10745"/>
    <cellStyle name="20% - Акцент2 3 4 15" xfId="11001"/>
    <cellStyle name="20% - Акцент2 3 4 2" xfId="792"/>
    <cellStyle name="20% - Акцент2 3 4 2 2" xfId="1707"/>
    <cellStyle name="20% - Акцент2 3 4 2 3" xfId="3518"/>
    <cellStyle name="20% - Акцент2 3 4 2 4" xfId="4961"/>
    <cellStyle name="20% - Акцент2 3 4 2 5" xfId="6577"/>
    <cellStyle name="20% - Акцент2 3 4 2 6" xfId="8304"/>
    <cellStyle name="20% - Акцент2 3 4 2 7" xfId="9339"/>
    <cellStyle name="20% - Акцент2 3 4 2 8" xfId="10346"/>
    <cellStyle name="20% - Акцент2 3 4 2 9" xfId="11562"/>
    <cellStyle name="20% - Акцент2 3 4 2_Информ. по 8 отстающим" xfId="2318"/>
    <cellStyle name="20% - Акцент2 3 4 3" xfId="1298"/>
    <cellStyle name="20% - Акцент2 3 4 4" xfId="3120"/>
    <cellStyle name="20% - Акцент2 3 4 5" xfId="3916"/>
    <cellStyle name="20% - Акцент2 3 4 6" xfId="4563"/>
    <cellStyle name="20% - Акцент2 3 4 7" xfId="5487"/>
    <cellStyle name="20% - Акцент2 3 4 8" xfId="5608"/>
    <cellStyle name="20% - Акцент2 3 4 9" xfId="6179"/>
    <cellStyle name="20% - Акцент2 3 4_Информ. по 8 отстающим" xfId="2008"/>
    <cellStyle name="20% - Акцент2 3 5" xfId="605"/>
    <cellStyle name="20% - Акцент2 3 5 2" xfId="1520"/>
    <cellStyle name="20% - Акцент2 3 5 3" xfId="3332"/>
    <cellStyle name="20% - Акцент2 3 5 4" xfId="4775"/>
    <cellStyle name="20% - Акцент2 3 5 5" xfId="6391"/>
    <cellStyle name="20% - Акцент2 3 5 6" xfId="8118"/>
    <cellStyle name="20% - Акцент2 3 5 7" xfId="9153"/>
    <cellStyle name="20% - Акцент2 3 5 8" xfId="10160"/>
    <cellStyle name="20% - Акцент2 3 5 9" xfId="11376"/>
    <cellStyle name="20% - Акцент2 3 5_Информ. по 8 отстающим" xfId="2441"/>
    <cellStyle name="20% - Акцент2 3 6" xfId="1057"/>
    <cellStyle name="20% - Акцент2 3 7" xfId="2934"/>
    <cellStyle name="20% - Акцент2 3 8" xfId="3730"/>
    <cellStyle name="20% - Акцент2 3 9" xfId="4377"/>
    <cellStyle name="20% - Акцент2 3_Информ. по 8 отстающим" xfId="1974"/>
    <cellStyle name="20% - Акцент2 30" xfId="2698"/>
    <cellStyle name="20% - Акцент2 31" xfId="2707"/>
    <cellStyle name="20% - Акцент2 32" xfId="2726"/>
    <cellStyle name="20% - Акцент2 33" xfId="2739"/>
    <cellStyle name="20% - Акцент2 34" xfId="2755"/>
    <cellStyle name="20% - Акцент2 35" xfId="2766"/>
    <cellStyle name="20% - Акцент2 36" xfId="2777"/>
    <cellStyle name="20% - Акцент2 37" xfId="2786"/>
    <cellStyle name="20% - Акцент2 38" xfId="2807"/>
    <cellStyle name="20% - Акцент2 39" xfId="2824"/>
    <cellStyle name="20% - Акцент2 4" xfId="116"/>
    <cellStyle name="20% - Акцент2 4 10" xfId="5254"/>
    <cellStyle name="20% - Акцент2 4 11" xfId="6007"/>
    <cellStyle name="20% - Акцент2 4 12" xfId="7335"/>
    <cellStyle name="20% - Акцент2 4 13" xfId="7734"/>
    <cellStyle name="20% - Акцент2 4 14" xfId="8769"/>
    <cellStyle name="20% - Акцент2 4 15" xfId="9776"/>
    <cellStyle name="20% - Акцент2 4 16" xfId="10572"/>
    <cellStyle name="20% - Акцент2 4 17" xfId="11002"/>
    <cellStyle name="20% - Акцент2 4 2" xfId="298"/>
    <cellStyle name="20% - Акцент2 4 2 10" xfId="6101"/>
    <cellStyle name="20% - Акцент2 4 2 11" xfId="7336"/>
    <cellStyle name="20% - Акцент2 4 2 12" xfId="7828"/>
    <cellStyle name="20% - Акцент2 4 2 13" xfId="8863"/>
    <cellStyle name="20% - Акцент2 4 2 14" xfId="9870"/>
    <cellStyle name="20% - Акцент2 4 2 15" xfId="10667"/>
    <cellStyle name="20% - Акцент2 4 2 16" xfId="11003"/>
    <cellStyle name="20% - Акцент2 4 2 2" xfId="445"/>
    <cellStyle name="20% - Акцент2 4 2 2 10" xfId="7337"/>
    <cellStyle name="20% - Акцент2 4 2 2 11" xfId="7968"/>
    <cellStyle name="20% - Акцент2 4 2 2 12" xfId="9003"/>
    <cellStyle name="20% - Акцент2 4 2 2 13" xfId="10010"/>
    <cellStyle name="20% - Акцент2 4 2 2 14" xfId="10807"/>
    <cellStyle name="20% - Акцент2 4 2 2 15" xfId="11004"/>
    <cellStyle name="20% - Акцент2 4 2 2 2" xfId="858"/>
    <cellStyle name="20% - Акцент2 4 2 2 2 2" xfId="1772"/>
    <cellStyle name="20% - Акцент2 4 2 2 2 3" xfId="3580"/>
    <cellStyle name="20% - Акцент2 4 2 2 2 4" xfId="5023"/>
    <cellStyle name="20% - Акцент2 4 2 2 2 5" xfId="6639"/>
    <cellStyle name="20% - Акцент2 4 2 2 2 6" xfId="8366"/>
    <cellStyle name="20% - Акцент2 4 2 2 2 7" xfId="9401"/>
    <cellStyle name="20% - Акцент2 4 2 2 2 8" xfId="10408"/>
    <cellStyle name="20% - Акцент2 4 2 2 2 9" xfId="11624"/>
    <cellStyle name="20% - Акцент2 4 2 2 2_Информ. по 8 отстающим" xfId="1969"/>
    <cellStyle name="20% - Акцент2 4 2 2 3" xfId="1364"/>
    <cellStyle name="20% - Акцент2 4 2 2 4" xfId="3182"/>
    <cellStyle name="20% - Акцент2 4 2 2 5" xfId="3978"/>
    <cellStyle name="20% - Акцент2 4 2 2 6" xfId="4625"/>
    <cellStyle name="20% - Акцент2 4 2 2 7" xfId="5550"/>
    <cellStyle name="20% - Акцент2 4 2 2 8" xfId="5219"/>
    <cellStyle name="20% - Акцент2 4 2 2 9" xfId="6241"/>
    <cellStyle name="20% - Акцент2 4 2 2_Информ. по 8 отстающим" xfId="2082"/>
    <cellStyle name="20% - Акцент2 4 2 3" xfId="713"/>
    <cellStyle name="20% - Акцент2 4 2 3 2" xfId="1628"/>
    <cellStyle name="20% - Акцент2 4 2 3 3" xfId="3440"/>
    <cellStyle name="20% - Акцент2 4 2 3 4" xfId="4883"/>
    <cellStyle name="20% - Акцент2 4 2 3 5" xfId="6499"/>
    <cellStyle name="20% - Акцент2 4 2 3 6" xfId="8226"/>
    <cellStyle name="20% - Акцент2 4 2 3 7" xfId="9261"/>
    <cellStyle name="20% - Акцент2 4 2 3 8" xfId="10268"/>
    <cellStyle name="20% - Акцент2 4 2 3 9" xfId="11484"/>
    <cellStyle name="20% - Акцент2 4 2 3_Информ. по 8 отстающим" xfId="2227"/>
    <cellStyle name="20% - Акцент2 4 2 4" xfId="1219"/>
    <cellStyle name="20% - Акцент2 4 2 5" xfId="3042"/>
    <cellStyle name="20% - Акцент2 4 2 6" xfId="3838"/>
    <cellStyle name="20% - Акцент2 4 2 7" xfId="4485"/>
    <cellStyle name="20% - Акцент2 4 2 8" xfId="5409"/>
    <cellStyle name="20% - Акцент2 4 2 9" xfId="5349"/>
    <cellStyle name="20% - Акцент2 4 2_Информ. по 8 отстающим" xfId="1917"/>
    <cellStyle name="20% - Акцент2 4 3" xfId="162"/>
    <cellStyle name="20% - Акцент2 4 3 10" xfId="7338"/>
    <cellStyle name="20% - Акцент2 4 3 11" xfId="7780"/>
    <cellStyle name="20% - Акцент2 4 3 12" xfId="8815"/>
    <cellStyle name="20% - Акцент2 4 3 13" xfId="9822"/>
    <cellStyle name="20% - Акцент2 4 3 14" xfId="10618"/>
    <cellStyle name="20% - Акцент2 4 3 15" xfId="11005"/>
    <cellStyle name="20% - Акцент2 4 3 2" xfId="665"/>
    <cellStyle name="20% - Акцент2 4 3 2 2" xfId="1580"/>
    <cellStyle name="20% - Акцент2 4 3 2 3" xfId="3392"/>
    <cellStyle name="20% - Акцент2 4 3 2 4" xfId="4835"/>
    <cellStyle name="20% - Акцент2 4 3 2 5" xfId="6451"/>
    <cellStyle name="20% - Акцент2 4 3 2 6" xfId="8178"/>
    <cellStyle name="20% - Акцент2 4 3 2 7" xfId="9213"/>
    <cellStyle name="20% - Акцент2 4 3 2 8" xfId="10220"/>
    <cellStyle name="20% - Акцент2 4 3 2 9" xfId="11436"/>
    <cellStyle name="20% - Акцент2 4 3 2_Информ. по 8 отстающим" xfId="2125"/>
    <cellStyle name="20% - Акцент2 4 3 3" xfId="1117"/>
    <cellStyle name="20% - Акцент2 4 3 4" xfId="2994"/>
    <cellStyle name="20% - Акцент2 4 3 5" xfId="3790"/>
    <cellStyle name="20% - Акцент2 4 3 6" xfId="4437"/>
    <cellStyle name="20% - Акцент2 4 3 7" xfId="5300"/>
    <cellStyle name="20% - Акцент2 4 3 8" xfId="5169"/>
    <cellStyle name="20% - Акцент2 4 3 9" xfId="6053"/>
    <cellStyle name="20% - Акцент2 4 3_Информ. по 8 отстающим" xfId="2402"/>
    <cellStyle name="20% - Акцент2 4 4" xfId="392"/>
    <cellStyle name="20% - Акцент2 4 4 10" xfId="7339"/>
    <cellStyle name="20% - Акцент2 4 4 11" xfId="7920"/>
    <cellStyle name="20% - Акцент2 4 4 12" xfId="8955"/>
    <cellStyle name="20% - Акцент2 4 4 13" xfId="9962"/>
    <cellStyle name="20% - Акцент2 4 4 14" xfId="10759"/>
    <cellStyle name="20% - Акцент2 4 4 15" xfId="11006"/>
    <cellStyle name="20% - Акцент2 4 4 2" xfId="806"/>
    <cellStyle name="20% - Акцент2 4 4 2 2" xfId="1721"/>
    <cellStyle name="20% - Акцент2 4 4 2 3" xfId="3532"/>
    <cellStyle name="20% - Акцент2 4 4 2 4" xfId="4975"/>
    <cellStyle name="20% - Акцент2 4 4 2 5" xfId="6591"/>
    <cellStyle name="20% - Акцент2 4 4 2 6" xfId="8318"/>
    <cellStyle name="20% - Акцент2 4 4 2 7" xfId="9353"/>
    <cellStyle name="20% - Акцент2 4 4 2 8" xfId="10360"/>
    <cellStyle name="20% - Акцент2 4 4 2 9" xfId="11576"/>
    <cellStyle name="20% - Акцент2 4 4 2_Информ. по 8 отстающим" xfId="1995"/>
    <cellStyle name="20% - Акцент2 4 4 3" xfId="1312"/>
    <cellStyle name="20% - Акцент2 4 4 4" xfId="3134"/>
    <cellStyle name="20% - Акцент2 4 4 5" xfId="3930"/>
    <cellStyle name="20% - Акцент2 4 4 6" xfId="4577"/>
    <cellStyle name="20% - Акцент2 4 4 7" xfId="5501"/>
    <cellStyle name="20% - Акцент2 4 4 8" xfId="5373"/>
    <cellStyle name="20% - Акцент2 4 4 9" xfId="6193"/>
    <cellStyle name="20% - Акцент2 4 4_Информ. по 8 отстающим" xfId="1913"/>
    <cellStyle name="20% - Акцент2 4 5" xfId="619"/>
    <cellStyle name="20% - Акцент2 4 5 2" xfId="1534"/>
    <cellStyle name="20% - Акцент2 4 5 3" xfId="3346"/>
    <cellStyle name="20% - Акцент2 4 5 4" xfId="4789"/>
    <cellStyle name="20% - Акцент2 4 5 5" xfId="6405"/>
    <cellStyle name="20% - Акцент2 4 5 6" xfId="8132"/>
    <cellStyle name="20% - Акцент2 4 5 7" xfId="9167"/>
    <cellStyle name="20% - Акцент2 4 5 8" xfId="10174"/>
    <cellStyle name="20% - Акцент2 4 5 9" xfId="11390"/>
    <cellStyle name="20% - Акцент2 4 5_Информ. по 8 отстающим" xfId="2114"/>
    <cellStyle name="20% - Акцент2 4 6" xfId="1071"/>
    <cellStyle name="20% - Акцент2 4 7" xfId="2948"/>
    <cellStyle name="20% - Акцент2 4 8" xfId="3744"/>
    <cellStyle name="20% - Акцент2 4 9" xfId="4391"/>
    <cellStyle name="20% - Акцент2 4_Информ. по 8 отстающим" xfId="2392"/>
    <cellStyle name="20% - Акцент2 40" xfId="2836"/>
    <cellStyle name="20% - Акцент2 41" xfId="2848"/>
    <cellStyle name="20% - Акцент2 42" xfId="2860"/>
    <cellStyle name="20% - Акцент2 43" xfId="2872"/>
    <cellStyle name="20% - Акцент2 44" xfId="2883"/>
    <cellStyle name="20% - Акцент2 45" xfId="2894"/>
    <cellStyle name="20% - Акцент2 46" xfId="2903"/>
    <cellStyle name="20% - Акцент2 47" xfId="2914"/>
    <cellStyle name="20% - Акцент2 48" xfId="3710"/>
    <cellStyle name="20% - Акцент2 49" xfId="4128"/>
    <cellStyle name="20% - Акцент2 5" xfId="194"/>
    <cellStyle name="20% - Акцент2 5 10" xfId="6067"/>
    <cellStyle name="20% - Акцент2 5 11" xfId="7340"/>
    <cellStyle name="20% - Акцент2 5 12" xfId="7794"/>
    <cellStyle name="20% - Акцент2 5 13" xfId="8829"/>
    <cellStyle name="20% - Акцент2 5 14" xfId="9836"/>
    <cellStyle name="20% - Акцент2 5 15" xfId="10632"/>
    <cellStyle name="20% - Акцент2 5 16" xfId="11007"/>
    <cellStyle name="20% - Акцент2 5 2" xfId="407"/>
    <cellStyle name="20% - Акцент2 5 2 10" xfId="7341"/>
    <cellStyle name="20% - Акцент2 5 2 11" xfId="7934"/>
    <cellStyle name="20% - Акцент2 5 2 12" xfId="8969"/>
    <cellStyle name="20% - Акцент2 5 2 13" xfId="9976"/>
    <cellStyle name="20% - Акцент2 5 2 14" xfId="10773"/>
    <cellStyle name="20% - Акцент2 5 2 15" xfId="11008"/>
    <cellStyle name="20% - Акцент2 5 2 2" xfId="821"/>
    <cellStyle name="20% - Акцент2 5 2 2 2" xfId="1736"/>
    <cellStyle name="20% - Акцент2 5 2 2 3" xfId="3546"/>
    <cellStyle name="20% - Акцент2 5 2 2 4" xfId="4989"/>
    <cellStyle name="20% - Акцент2 5 2 2 5" xfId="6605"/>
    <cellStyle name="20% - Акцент2 5 2 2 6" xfId="8332"/>
    <cellStyle name="20% - Акцент2 5 2 2 7" xfId="9367"/>
    <cellStyle name="20% - Акцент2 5 2 2 8" xfId="10374"/>
    <cellStyle name="20% - Акцент2 5 2 2 9" xfId="11590"/>
    <cellStyle name="20% - Акцент2 5 2 2_Информ. по 8 отстающим" xfId="1040"/>
    <cellStyle name="20% - Акцент2 5 2 3" xfId="1327"/>
    <cellStyle name="20% - Акцент2 5 2 4" xfId="3148"/>
    <cellStyle name="20% - Акцент2 5 2 5" xfId="3944"/>
    <cellStyle name="20% - Акцент2 5 2 6" xfId="4591"/>
    <cellStyle name="20% - Акцент2 5 2 7" xfId="5515"/>
    <cellStyle name="20% - Акцент2 5 2 8" xfId="5218"/>
    <cellStyle name="20% - Акцент2 5 2 9" xfId="6207"/>
    <cellStyle name="20% - Акцент2 5 2_Информ. по 8 отстающим" xfId="2087"/>
    <cellStyle name="20% - Акцент2 5 3" xfId="679"/>
    <cellStyle name="20% - Акцент2 5 3 2" xfId="1594"/>
    <cellStyle name="20% - Акцент2 5 3 3" xfId="3406"/>
    <cellStyle name="20% - Акцент2 5 3 4" xfId="4849"/>
    <cellStyle name="20% - Акцент2 5 3 5" xfId="6465"/>
    <cellStyle name="20% - Акцент2 5 3 6" xfId="8192"/>
    <cellStyle name="20% - Акцент2 5 3 7" xfId="9227"/>
    <cellStyle name="20% - Акцент2 5 3 8" xfId="10234"/>
    <cellStyle name="20% - Акцент2 5 3 9" xfId="11450"/>
    <cellStyle name="20% - Акцент2 5 3_Информ. по 8 отстающим" xfId="2436"/>
    <cellStyle name="20% - Акцент2 5 4" xfId="1145"/>
    <cellStyle name="20% - Акцент2 5 5" xfId="3008"/>
    <cellStyle name="20% - Акцент2 5 6" xfId="3804"/>
    <cellStyle name="20% - Акцент2 5 7" xfId="4451"/>
    <cellStyle name="20% - Акцент2 5 8" xfId="5327"/>
    <cellStyle name="20% - Акцент2 5 9" xfId="5323"/>
    <cellStyle name="20% - Акцент2 5_Информ. по 8 отстающим" xfId="2408"/>
    <cellStyle name="20% - Акцент2 50" xfId="4141"/>
    <cellStyle name="20% - Акцент2 51" xfId="4156"/>
    <cellStyle name="20% - Акцент2 52" xfId="4172"/>
    <cellStyle name="20% - Акцент2 53" xfId="4189"/>
    <cellStyle name="20% - Акцент2 54" xfId="4202"/>
    <cellStyle name="20% - Акцент2 55" xfId="4214"/>
    <cellStyle name="20% - Акцент2 56" xfId="4215"/>
    <cellStyle name="20% - Акцент2 57" xfId="4240"/>
    <cellStyle name="20% - Акцент2 58" xfId="4252"/>
    <cellStyle name="20% - Акцент2 59" xfId="4265"/>
    <cellStyle name="20% - Акцент2 6" xfId="312"/>
    <cellStyle name="20% - Акцент2 6 10" xfId="6115"/>
    <cellStyle name="20% - Акцент2 6 11" xfId="7342"/>
    <cellStyle name="20% - Акцент2 6 12" xfId="7842"/>
    <cellStyle name="20% - Акцент2 6 13" xfId="8877"/>
    <cellStyle name="20% - Акцент2 6 14" xfId="9884"/>
    <cellStyle name="20% - Акцент2 6 15" xfId="10681"/>
    <cellStyle name="20% - Акцент2 6 16" xfId="11009"/>
    <cellStyle name="20% - Акцент2 6 2" xfId="459"/>
    <cellStyle name="20% - Акцент2 6 2 10" xfId="7343"/>
    <cellStyle name="20% - Акцент2 6 2 11" xfId="7982"/>
    <cellStyle name="20% - Акцент2 6 2 12" xfId="9017"/>
    <cellStyle name="20% - Акцент2 6 2 13" xfId="10024"/>
    <cellStyle name="20% - Акцент2 6 2 14" xfId="10821"/>
    <cellStyle name="20% - Акцент2 6 2 15" xfId="11010"/>
    <cellStyle name="20% - Акцент2 6 2 2" xfId="872"/>
    <cellStyle name="20% - Акцент2 6 2 2 2" xfId="1786"/>
    <cellStyle name="20% - Акцент2 6 2 2 3" xfId="3594"/>
    <cellStyle name="20% - Акцент2 6 2 2 4" xfId="5037"/>
    <cellStyle name="20% - Акцент2 6 2 2 5" xfId="6653"/>
    <cellStyle name="20% - Акцент2 6 2 2 6" xfId="8380"/>
    <cellStyle name="20% - Акцент2 6 2 2 7" xfId="9415"/>
    <cellStyle name="20% - Акцент2 6 2 2 8" xfId="10422"/>
    <cellStyle name="20% - Акцент2 6 2 2 9" xfId="11638"/>
    <cellStyle name="20% - Акцент2 6 2 2_Информ. по 8 отстающим" xfId="2095"/>
    <cellStyle name="20% - Акцент2 6 2 3" xfId="1378"/>
    <cellStyle name="20% - Акцент2 6 2 4" xfId="3196"/>
    <cellStyle name="20% - Акцент2 6 2 5" xfId="3992"/>
    <cellStyle name="20% - Акцент2 6 2 6" xfId="4639"/>
    <cellStyle name="20% - Акцент2 6 2 7" xfId="5564"/>
    <cellStyle name="20% - Акцент2 6 2 8" xfId="5372"/>
    <cellStyle name="20% - Акцент2 6 2 9" xfId="6255"/>
    <cellStyle name="20% - Акцент2 6 2_Информ. по 8 отстающим" xfId="2121"/>
    <cellStyle name="20% - Акцент2 6 3" xfId="727"/>
    <cellStyle name="20% - Акцент2 6 3 2" xfId="1642"/>
    <cellStyle name="20% - Акцент2 6 3 3" xfId="3454"/>
    <cellStyle name="20% - Акцент2 6 3 4" xfId="4897"/>
    <cellStyle name="20% - Акцент2 6 3 5" xfId="6513"/>
    <cellStyle name="20% - Акцент2 6 3 6" xfId="8240"/>
    <cellStyle name="20% - Акцент2 6 3 7" xfId="9275"/>
    <cellStyle name="20% - Акцент2 6 3 8" xfId="10282"/>
    <cellStyle name="20% - Акцент2 6 3 9" xfId="11498"/>
    <cellStyle name="20% - Акцент2 6 3_Информ. по 8 отстающим" xfId="2362"/>
    <cellStyle name="20% - Акцент2 6 4" xfId="1233"/>
    <cellStyle name="20% - Акцент2 6 5" xfId="3056"/>
    <cellStyle name="20% - Акцент2 6 6" xfId="3852"/>
    <cellStyle name="20% - Акцент2 6 7" xfId="4499"/>
    <cellStyle name="20% - Акцент2 6 8" xfId="5423"/>
    <cellStyle name="20% - Акцент2 6 9" xfId="5192"/>
    <cellStyle name="20% - Акцент2 6_Информ. по 8 отстающим" xfId="2417"/>
    <cellStyle name="20% - Акцент2 60" xfId="4273"/>
    <cellStyle name="20% - Акцент2 61" xfId="4290"/>
    <cellStyle name="20% - Акцент2 62" xfId="4301"/>
    <cellStyle name="20% - Акцент2 63" xfId="4312"/>
    <cellStyle name="20% - Акцент2 64" xfId="4305"/>
    <cellStyle name="20% - Акцент2 65" xfId="4334"/>
    <cellStyle name="20% - Акцент2 66" xfId="4346"/>
    <cellStyle name="20% - Акцент2 67" xfId="4357"/>
    <cellStyle name="20% - Акцент2 68" xfId="5153"/>
    <cellStyle name="20% - Акцент2 69" xfId="5178"/>
    <cellStyle name="20% - Акцент2 7" xfId="326"/>
    <cellStyle name="20% - Акцент2 7 10" xfId="6129"/>
    <cellStyle name="20% - Акцент2 7 11" xfId="7344"/>
    <cellStyle name="20% - Акцент2 7 12" xfId="7856"/>
    <cellStyle name="20% - Акцент2 7 13" xfId="8891"/>
    <cellStyle name="20% - Акцент2 7 14" xfId="9898"/>
    <cellStyle name="20% - Акцент2 7 15" xfId="10695"/>
    <cellStyle name="20% - Акцент2 7 16" xfId="11011"/>
    <cellStyle name="20% - Акцент2 7 2" xfId="473"/>
    <cellStyle name="20% - Акцент2 7 2 10" xfId="7345"/>
    <cellStyle name="20% - Акцент2 7 2 11" xfId="7996"/>
    <cellStyle name="20% - Акцент2 7 2 12" xfId="9031"/>
    <cellStyle name="20% - Акцент2 7 2 13" xfId="10038"/>
    <cellStyle name="20% - Акцент2 7 2 14" xfId="10835"/>
    <cellStyle name="20% - Акцент2 7 2 15" xfId="11012"/>
    <cellStyle name="20% - Акцент2 7 2 2" xfId="886"/>
    <cellStyle name="20% - Акцент2 7 2 2 2" xfId="1800"/>
    <cellStyle name="20% - Акцент2 7 2 2 3" xfId="3608"/>
    <cellStyle name="20% - Акцент2 7 2 2 4" xfId="5051"/>
    <cellStyle name="20% - Акцент2 7 2 2 5" xfId="6667"/>
    <cellStyle name="20% - Акцент2 7 2 2 6" xfId="8394"/>
    <cellStyle name="20% - Акцент2 7 2 2 7" xfId="9429"/>
    <cellStyle name="20% - Акцент2 7 2 2 8" xfId="10436"/>
    <cellStyle name="20% - Акцент2 7 2 2 9" xfId="11652"/>
    <cellStyle name="20% - Акцент2 7 2 2_Информ. по 8 отстающим" xfId="1422"/>
    <cellStyle name="20% - Акцент2 7 2 3" xfId="1392"/>
    <cellStyle name="20% - Акцент2 7 2 4" xfId="3210"/>
    <cellStyle name="20% - Акцент2 7 2 5" xfId="4006"/>
    <cellStyle name="20% - Акцент2 7 2 6" xfId="4653"/>
    <cellStyle name="20% - Акцент2 7 2 7" xfId="5578"/>
    <cellStyle name="20% - Акцент2 7 2 8" xfId="5217"/>
    <cellStyle name="20% - Акцент2 7 2 9" xfId="6269"/>
    <cellStyle name="20% - Акцент2 7 2_Информ. по 8 отстающим" xfId="1902"/>
    <cellStyle name="20% - Акцент2 7 3" xfId="741"/>
    <cellStyle name="20% - Акцент2 7 3 2" xfId="1656"/>
    <cellStyle name="20% - Акцент2 7 3 3" xfId="3468"/>
    <cellStyle name="20% - Акцент2 7 3 4" xfId="4911"/>
    <cellStyle name="20% - Акцент2 7 3 5" xfId="6527"/>
    <cellStyle name="20% - Акцент2 7 3 6" xfId="8254"/>
    <cellStyle name="20% - Акцент2 7 3 7" xfId="9289"/>
    <cellStyle name="20% - Акцент2 7 3 8" xfId="10296"/>
    <cellStyle name="20% - Акцент2 7 3 9" xfId="11512"/>
    <cellStyle name="20% - Акцент2 7 3_Информ. по 8 отстающим" xfId="2209"/>
    <cellStyle name="20% - Акцент2 7 4" xfId="1247"/>
    <cellStyle name="20% - Акцент2 7 5" xfId="3070"/>
    <cellStyle name="20% - Акцент2 7 6" xfId="3866"/>
    <cellStyle name="20% - Акцент2 7 7" xfId="4513"/>
    <cellStyle name="20% - Акцент2 7 8" xfId="5437"/>
    <cellStyle name="20% - Акцент2 7 9" xfId="5330"/>
    <cellStyle name="20% - Акцент2 7_Информ. по 8 отстающим" xfId="2401"/>
    <cellStyle name="20% - Акцент2 70" xfId="5384"/>
    <cellStyle name="20% - Акцент2 71" xfId="5926"/>
    <cellStyle name="20% - Акцент2 72" xfId="5939"/>
    <cellStyle name="20% - Акцент2 73" xfId="5949"/>
    <cellStyle name="20% - Акцент2 74" xfId="5959"/>
    <cellStyle name="20% - Акцент2 75" xfId="5973"/>
    <cellStyle name="20% - Акцент2 76" xfId="6786"/>
    <cellStyle name="20% - Акцент2 77" xfId="6800"/>
    <cellStyle name="20% - Акцент2 78" xfId="6814"/>
    <cellStyle name="20% - Акцент2 79" xfId="6828"/>
    <cellStyle name="20% - Акцент2 8" xfId="340"/>
    <cellStyle name="20% - Акцент2 8 10" xfId="6143"/>
    <cellStyle name="20% - Акцент2 8 11" xfId="7346"/>
    <cellStyle name="20% - Акцент2 8 12" xfId="7870"/>
    <cellStyle name="20% - Акцент2 8 13" xfId="8905"/>
    <cellStyle name="20% - Акцент2 8 14" xfId="9912"/>
    <cellStyle name="20% - Акцент2 8 15" xfId="10709"/>
    <cellStyle name="20% - Акцент2 8 16" xfId="11013"/>
    <cellStyle name="20% - Акцент2 8 2" xfId="487"/>
    <cellStyle name="20% - Акцент2 8 2 10" xfId="7347"/>
    <cellStyle name="20% - Акцент2 8 2 11" xfId="8010"/>
    <cellStyle name="20% - Акцент2 8 2 12" xfId="9045"/>
    <cellStyle name="20% - Акцент2 8 2 13" xfId="10052"/>
    <cellStyle name="20% - Акцент2 8 2 14" xfId="10849"/>
    <cellStyle name="20% - Акцент2 8 2 15" xfId="11014"/>
    <cellStyle name="20% - Акцент2 8 2 2" xfId="900"/>
    <cellStyle name="20% - Акцент2 8 2 2 2" xfId="1814"/>
    <cellStyle name="20% - Акцент2 8 2 2 3" xfId="3622"/>
    <cellStyle name="20% - Акцент2 8 2 2 4" xfId="5065"/>
    <cellStyle name="20% - Акцент2 8 2 2 5" xfId="6681"/>
    <cellStyle name="20% - Акцент2 8 2 2 6" xfId="8408"/>
    <cellStyle name="20% - Акцент2 8 2 2 7" xfId="9443"/>
    <cellStyle name="20% - Акцент2 8 2 2 8" xfId="10450"/>
    <cellStyle name="20% - Акцент2 8 2 2 9" xfId="11666"/>
    <cellStyle name="20% - Акцент2 8 2 2_Информ. по 8 отстающим" xfId="2317"/>
    <cellStyle name="20% - Акцент2 8 2 3" xfId="1406"/>
    <cellStyle name="20% - Акцент2 8 2 4" xfId="3224"/>
    <cellStyle name="20% - Акцент2 8 2 5" xfId="4020"/>
    <cellStyle name="20% - Акцент2 8 2 6" xfId="4667"/>
    <cellStyle name="20% - Акцент2 8 2 7" xfId="5592"/>
    <cellStyle name="20% - Акцент2 8 2 8" xfId="5371"/>
    <cellStyle name="20% - Акцент2 8 2 9" xfId="6283"/>
    <cellStyle name="20% - Акцент2 8 2_Информ. по 8 отстающим" xfId="2049"/>
    <cellStyle name="20% - Акцент2 8 3" xfId="755"/>
    <cellStyle name="20% - Акцент2 8 3 2" xfId="1670"/>
    <cellStyle name="20% - Акцент2 8 3 3" xfId="3482"/>
    <cellStyle name="20% - Акцент2 8 3 4" xfId="4925"/>
    <cellStyle name="20% - Акцент2 8 3 5" xfId="6541"/>
    <cellStyle name="20% - Акцент2 8 3 6" xfId="8268"/>
    <cellStyle name="20% - Акцент2 8 3 7" xfId="9303"/>
    <cellStyle name="20% - Акцент2 8 3 8" xfId="10310"/>
    <cellStyle name="20% - Акцент2 8 3 9" xfId="11526"/>
    <cellStyle name="20% - Акцент2 8 3_Информ. по 8 отстающим" xfId="1198"/>
    <cellStyle name="20% - Акцент2 8 4" xfId="1261"/>
    <cellStyle name="20% - Акцент2 8 5" xfId="3084"/>
    <cellStyle name="20% - Акцент2 8 6" xfId="3880"/>
    <cellStyle name="20% - Акцент2 8 7" xfId="4527"/>
    <cellStyle name="20% - Акцент2 8 8" xfId="5451"/>
    <cellStyle name="20% - Акцент2 8 9" xfId="5188"/>
    <cellStyle name="20% - Акцент2 8_Информ. по 8 отстающим" xfId="1049"/>
    <cellStyle name="20% - Акцент2 80" xfId="6842"/>
    <cellStyle name="20% - Акцент2 81" xfId="6855"/>
    <cellStyle name="20% - Акцент2 82" xfId="6868"/>
    <cellStyle name="20% - Акцент2 83" xfId="6881"/>
    <cellStyle name="20% - Акцент2 84" xfId="6894"/>
    <cellStyle name="20% - Акцент2 85" xfId="6907"/>
    <cellStyle name="20% - Акцент2 86" xfId="6919"/>
    <cellStyle name="20% - Акцент2 87" xfId="6931"/>
    <cellStyle name="20% - Акцент2 88" xfId="6941"/>
    <cellStyle name="20% - Акцент2 89" xfId="6951"/>
    <cellStyle name="20% - Акцент2 9" xfId="127"/>
    <cellStyle name="20% - Акцент2 9 10" xfId="7348"/>
    <cellStyle name="20% - Акцент2 9 11" xfId="7745"/>
    <cellStyle name="20% - Акцент2 9 12" xfId="8780"/>
    <cellStyle name="20% - Акцент2 9 13" xfId="9787"/>
    <cellStyle name="20% - Акцент2 9 14" xfId="10583"/>
    <cellStyle name="20% - Акцент2 9 15" xfId="11015"/>
    <cellStyle name="20% - Акцент2 9 2" xfId="630"/>
    <cellStyle name="20% - Акцент2 9 2 2" xfId="1545"/>
    <cellStyle name="20% - Акцент2 9 2 3" xfId="3357"/>
    <cellStyle name="20% - Акцент2 9 2 4" xfId="4800"/>
    <cellStyle name="20% - Акцент2 9 2 5" xfId="6416"/>
    <cellStyle name="20% - Акцент2 9 2 6" xfId="8143"/>
    <cellStyle name="20% - Акцент2 9 2 7" xfId="9178"/>
    <cellStyle name="20% - Акцент2 9 2 8" xfId="10185"/>
    <cellStyle name="20% - Акцент2 9 2 9" xfId="11401"/>
    <cellStyle name="20% - Акцент2 9 2_Информ. по 8 отстающим" xfId="2223"/>
    <cellStyle name="20% - Акцент2 9 3" xfId="1082"/>
    <cellStyle name="20% - Акцент2 9 4" xfId="2959"/>
    <cellStyle name="20% - Акцент2 9 5" xfId="3755"/>
    <cellStyle name="20% - Акцент2 9 6" xfId="4402"/>
    <cellStyle name="20% - Акцент2 9 7" xfId="5265"/>
    <cellStyle name="20% - Акцент2 9 8" xfId="5348"/>
    <cellStyle name="20% - Акцент2 9 9" xfId="6018"/>
    <cellStyle name="20% - Акцент2 9_Информ. по 8 отстающим" xfId="1991"/>
    <cellStyle name="20% - Акцент2 90" xfId="6982"/>
    <cellStyle name="20% - Акцент2 91" xfId="6996"/>
    <cellStyle name="20% - Акцент2 92" xfId="7010"/>
    <cellStyle name="20% - Акцент2 93" xfId="7024"/>
    <cellStyle name="20% - Акцент2 94" xfId="7038"/>
    <cellStyle name="20% - Акцент2 95" xfId="7052"/>
    <cellStyle name="20% - Акцент2 96" xfId="7066"/>
    <cellStyle name="20% - Акцент2 97" xfId="7080"/>
    <cellStyle name="20% - Акцент2 98" xfId="7094"/>
    <cellStyle name="20% - Акцент2 99" xfId="7108"/>
    <cellStyle name="20% - Акцент3" xfId="5" builtinId="38" customBuiltin="1"/>
    <cellStyle name="20% - Акцент3 10" xfId="356"/>
    <cellStyle name="20% - Акцент3 10 10" xfId="7349"/>
    <cellStyle name="20% - Акцент3 10 11" xfId="7886"/>
    <cellStyle name="20% - Акцент3 10 12" xfId="8921"/>
    <cellStyle name="20% - Акцент3 10 13" xfId="9928"/>
    <cellStyle name="20% - Акцент3 10 14" xfId="10725"/>
    <cellStyle name="20% - Акцент3 10 15" xfId="11016"/>
    <cellStyle name="20% - Акцент3 10 2" xfId="771"/>
    <cellStyle name="20% - Акцент3 10 2 2" xfId="1686"/>
    <cellStyle name="20% - Акцент3 10 2 3" xfId="3498"/>
    <cellStyle name="20% - Акцент3 10 2 4" xfId="4941"/>
    <cellStyle name="20% - Акцент3 10 2 5" xfId="6557"/>
    <cellStyle name="20% - Акцент3 10 2 6" xfId="8284"/>
    <cellStyle name="20% - Акцент3 10 2 7" xfId="9319"/>
    <cellStyle name="20% - Акцент3 10 2 8" xfId="10326"/>
    <cellStyle name="20% - Акцент3 10 2 9" xfId="11542"/>
    <cellStyle name="20% - Акцент3 10 2_Информ. по 8 отстающим" xfId="2088"/>
    <cellStyle name="20% - Акцент3 10 3" xfId="1277"/>
    <cellStyle name="20% - Акцент3 10 4" xfId="3100"/>
    <cellStyle name="20% - Акцент3 10 5" xfId="3896"/>
    <cellStyle name="20% - Акцент3 10 6" xfId="4543"/>
    <cellStyle name="20% - Акцент3 10 7" xfId="5467"/>
    <cellStyle name="20% - Акцент3 10 8" xfId="5216"/>
    <cellStyle name="20% - Акцент3 10 9" xfId="6159"/>
    <cellStyle name="20% - Акцент3 10_Информ. по 8 отстающим" xfId="1939"/>
    <cellStyle name="20% - Акцент3 100" xfId="7087"/>
    <cellStyle name="20% - Акцент3 101" xfId="7101"/>
    <cellStyle name="20% - Акцент3 102" xfId="7115"/>
    <cellStyle name="20% - Акцент3 103" xfId="7129"/>
    <cellStyle name="20% - Акцент3 104" xfId="7143"/>
    <cellStyle name="20% - Акцент3 105" xfId="7157"/>
    <cellStyle name="20% - Акцент3 106" xfId="7170"/>
    <cellStyle name="20% - Акцент3 107" xfId="7183"/>
    <cellStyle name="20% - Акцент3 108" xfId="7196"/>
    <cellStyle name="20% - Акцент3 109" xfId="7209"/>
    <cellStyle name="20% - Акцент3 11" xfId="515"/>
    <cellStyle name="20% - Акцент3 11 10" xfId="7350"/>
    <cellStyle name="20% - Акцент3 11 11" xfId="8030"/>
    <cellStyle name="20% - Акцент3 11 12" xfId="9065"/>
    <cellStyle name="20% - Акцент3 11 13" xfId="10072"/>
    <cellStyle name="20% - Акцент3 11 14" xfId="10869"/>
    <cellStyle name="20% - Акцент3 11 15" xfId="11017"/>
    <cellStyle name="20% - Акцент3 11 2" xfId="925"/>
    <cellStyle name="20% - Акцент3 11 2 2" xfId="1835"/>
    <cellStyle name="20% - Акцент3 11 2 3" xfId="3642"/>
    <cellStyle name="20% - Акцент3 11 2 4" xfId="5085"/>
    <cellStyle name="20% - Акцент3 11 2 5" xfId="6701"/>
    <cellStyle name="20% - Акцент3 11 2 6" xfId="8428"/>
    <cellStyle name="20% - Акцент3 11 2 7" xfId="9463"/>
    <cellStyle name="20% - Акцент3 11 2 8" xfId="10470"/>
    <cellStyle name="20% - Акцент3 11 2 9" xfId="11686"/>
    <cellStyle name="20% - Акцент3 11 2_Информ. по 8 отстающим" xfId="2384"/>
    <cellStyle name="20% - Акцент3 11 3" xfId="1431"/>
    <cellStyle name="20% - Акцент3 11 4" xfId="3244"/>
    <cellStyle name="20% - Акцент3 11 5" xfId="4040"/>
    <cellStyle name="20% - Акцент3 11 6" xfId="4687"/>
    <cellStyle name="20% - Акцент3 11 7" xfId="5617"/>
    <cellStyle name="20% - Акцент3 11 8" xfId="5184"/>
    <cellStyle name="20% - Акцент3 11 9" xfId="6303"/>
    <cellStyle name="20% - Акцент3 11_Информ. по 8 отстающим" xfId="1919"/>
    <cellStyle name="20% - Акцент3 110" xfId="7222"/>
    <cellStyle name="20% - Акцент3 111" xfId="7235"/>
    <cellStyle name="20% - Акцент3 112" xfId="7247"/>
    <cellStyle name="20% - Акцент3 113" xfId="7289"/>
    <cellStyle name="20% - Акцент3 114" xfId="7702"/>
    <cellStyle name="20% - Акцент3 115" xfId="8507"/>
    <cellStyle name="20% - Акцент3 116" xfId="8501"/>
    <cellStyle name="20% - Акцент3 117" xfId="8498"/>
    <cellStyle name="20% - Акцент3 118" xfId="8559"/>
    <cellStyle name="20% - Акцент3 119" xfId="8553"/>
    <cellStyle name="20% - Акцент3 12" xfId="529"/>
    <cellStyle name="20% - Акцент3 12 10" xfId="7351"/>
    <cellStyle name="20% - Акцент3 12 11" xfId="8044"/>
    <cellStyle name="20% - Акцент3 12 12" xfId="9079"/>
    <cellStyle name="20% - Акцент3 12 13" xfId="10086"/>
    <cellStyle name="20% - Акцент3 12 14" xfId="10883"/>
    <cellStyle name="20% - Акцент3 12 15" xfId="11018"/>
    <cellStyle name="20% - Акцент3 12 2" xfId="939"/>
    <cellStyle name="20% - Акцент3 12 2 2" xfId="1849"/>
    <cellStyle name="20% - Акцент3 12 2 3" xfId="3656"/>
    <cellStyle name="20% - Акцент3 12 2 4" xfId="5099"/>
    <cellStyle name="20% - Акцент3 12 2 5" xfId="6715"/>
    <cellStyle name="20% - Акцент3 12 2 6" xfId="8442"/>
    <cellStyle name="20% - Акцент3 12 2 7" xfId="9477"/>
    <cellStyle name="20% - Акцент3 12 2 8" xfId="10484"/>
    <cellStyle name="20% - Акцент3 12 2 9" xfId="11700"/>
    <cellStyle name="20% - Акцент3 12 2_Информ. по 8 отстающим" xfId="2448"/>
    <cellStyle name="20% - Акцент3 12 3" xfId="1445"/>
    <cellStyle name="20% - Акцент3 12 4" xfId="3258"/>
    <cellStyle name="20% - Акцент3 12 5" xfId="4054"/>
    <cellStyle name="20% - Акцент3 12 6" xfId="4701"/>
    <cellStyle name="20% - Акцент3 12 7" xfId="5631"/>
    <cellStyle name="20% - Акцент3 12 8" xfId="5370"/>
    <cellStyle name="20% - Акцент3 12 9" xfId="6317"/>
    <cellStyle name="20% - Акцент3 12_Информ. по 8 отстающим" xfId="2013"/>
    <cellStyle name="20% - Акцент3 120" xfId="8550"/>
    <cellStyle name="20% - Акцент3 121" xfId="8562"/>
    <cellStyle name="20% - Акцент3 122" xfId="8576"/>
    <cellStyle name="20% - Акцент3 123" xfId="8590"/>
    <cellStyle name="20% - Акцент3 124" xfId="8603"/>
    <cellStyle name="20% - Акцент3 125" xfId="8617"/>
    <cellStyle name="20% - Акцент3 126" xfId="8630"/>
    <cellStyle name="20% - Акцент3 127" xfId="8644"/>
    <cellStyle name="20% - Акцент3 128" xfId="8691"/>
    <cellStyle name="20% - Акцент3 129" xfId="8690"/>
    <cellStyle name="20% - Акцент3 13" xfId="543"/>
    <cellStyle name="20% - Акцент3 13 10" xfId="7352"/>
    <cellStyle name="20% - Акцент3 13 11" xfId="8058"/>
    <cellStyle name="20% - Акцент3 13 12" xfId="9093"/>
    <cellStyle name="20% - Акцент3 13 13" xfId="10100"/>
    <cellStyle name="20% - Акцент3 13 14" xfId="10897"/>
    <cellStyle name="20% - Акцент3 13 15" xfId="11019"/>
    <cellStyle name="20% - Акцент3 13 2" xfId="953"/>
    <cellStyle name="20% - Акцент3 13 2 2" xfId="1863"/>
    <cellStyle name="20% - Акцент3 13 2 3" xfId="3670"/>
    <cellStyle name="20% - Акцент3 13 2 4" xfId="5113"/>
    <cellStyle name="20% - Акцент3 13 2 5" xfId="6729"/>
    <cellStyle name="20% - Акцент3 13 2 6" xfId="8456"/>
    <cellStyle name="20% - Акцент3 13 2 7" xfId="9491"/>
    <cellStyle name="20% - Акцент3 13 2 8" xfId="10498"/>
    <cellStyle name="20% - Акцент3 13 2 9" xfId="11714"/>
    <cellStyle name="20% - Акцент3 13 2_Информ. по 8 отстающим" xfId="1128"/>
    <cellStyle name="20% - Акцент3 13 3" xfId="1459"/>
    <cellStyle name="20% - Акцент3 13 4" xfId="3272"/>
    <cellStyle name="20% - Акцент3 13 5" xfId="4068"/>
    <cellStyle name="20% - Акцент3 13 6" xfId="4715"/>
    <cellStyle name="20% - Акцент3 13 7" xfId="5645"/>
    <cellStyle name="20% - Акцент3 13 8" xfId="5342"/>
    <cellStyle name="20% - Акцент3 13 9" xfId="6331"/>
    <cellStyle name="20% - Акцент3 13_Информ. по 8 отстающим" xfId="2216"/>
    <cellStyle name="20% - Акцент3 130" xfId="8656"/>
    <cellStyle name="20% - Акцент3 131" xfId="8694"/>
    <cellStyle name="20% - Акцент3 132" xfId="8737"/>
    <cellStyle name="20% - Акцент3 133" xfId="9551"/>
    <cellStyle name="20% - Акцент3 134" xfId="9545"/>
    <cellStyle name="20% - Акцент3 135" xfId="9542"/>
    <cellStyle name="20% - Акцент3 136" xfId="9554"/>
    <cellStyle name="20% - Акцент3 137" xfId="9567"/>
    <cellStyle name="20% - Акцент3 138" xfId="9581"/>
    <cellStyle name="20% - Акцент3 139" xfId="9595"/>
    <cellStyle name="20% - Акцент3 14" xfId="557"/>
    <cellStyle name="20% - Акцент3 14 10" xfId="7353"/>
    <cellStyle name="20% - Акцент3 14 11" xfId="8072"/>
    <cellStyle name="20% - Акцент3 14 12" xfId="9107"/>
    <cellStyle name="20% - Акцент3 14 13" xfId="10114"/>
    <cellStyle name="20% - Акцент3 14 14" xfId="10911"/>
    <cellStyle name="20% - Акцент3 14 15" xfId="11020"/>
    <cellStyle name="20% - Акцент3 14 2" xfId="967"/>
    <cellStyle name="20% - Акцент3 14 2 2" xfId="1877"/>
    <cellStyle name="20% - Акцент3 14 2 3" xfId="3684"/>
    <cellStyle name="20% - Акцент3 14 2 4" xfId="5127"/>
    <cellStyle name="20% - Акцент3 14 2 5" xfId="6743"/>
    <cellStyle name="20% - Акцент3 14 2 6" xfId="8470"/>
    <cellStyle name="20% - Акцент3 14 2 7" xfId="9505"/>
    <cellStyle name="20% - Акцент3 14 2 8" xfId="10512"/>
    <cellStyle name="20% - Акцент3 14 2 9" xfId="11728"/>
    <cellStyle name="20% - Акцент3 14 2_Информ. по 8 отстающим" xfId="1914"/>
    <cellStyle name="20% - Акцент3 14 3" xfId="1473"/>
    <cellStyle name="20% - Акцент3 14 4" xfId="3286"/>
    <cellStyle name="20% - Акцент3 14 5" xfId="4082"/>
    <cellStyle name="20% - Акцент3 14 6" xfId="4729"/>
    <cellStyle name="20% - Акцент3 14 7" xfId="5659"/>
    <cellStyle name="20% - Акцент3 14 8" xfId="5215"/>
    <cellStyle name="20% - Акцент3 14 9" xfId="6345"/>
    <cellStyle name="20% - Акцент3 14_Информ. по 8 отстающим" xfId="2137"/>
    <cellStyle name="20% - Акцент3 140" xfId="9608"/>
    <cellStyle name="20% - Акцент3 141" xfId="9661"/>
    <cellStyle name="20% - Акцент3 142" xfId="9655"/>
    <cellStyle name="20% - Акцент3 143" xfId="9645"/>
    <cellStyle name="20% - Акцент3 144" xfId="9664"/>
    <cellStyle name="20% - Акцент3 145" xfId="9710"/>
    <cellStyle name="20% - Акцент3 146" xfId="9709"/>
    <cellStyle name="20% - Акцент3 147" xfId="9675"/>
    <cellStyle name="20% - Акцент3 148" xfId="9744"/>
    <cellStyle name="20% - Акцент3 149" xfId="10540"/>
    <cellStyle name="20% - Акцент3 15" xfId="571"/>
    <cellStyle name="20% - Акцент3 15 10" xfId="7354"/>
    <cellStyle name="20% - Акцент3 15 11" xfId="8086"/>
    <cellStyle name="20% - Акцент3 15 12" xfId="9121"/>
    <cellStyle name="20% - Акцент3 15 13" xfId="10128"/>
    <cellStyle name="20% - Акцент3 15 14" xfId="10925"/>
    <cellStyle name="20% - Акцент3 15 15" xfId="11021"/>
    <cellStyle name="20% - Акцент3 15 2" xfId="981"/>
    <cellStyle name="20% - Акцент3 15 2 2" xfId="1891"/>
    <cellStyle name="20% - Акцент3 15 2 3" xfId="3698"/>
    <cellStyle name="20% - Акцент3 15 2 4" xfId="5141"/>
    <cellStyle name="20% - Акцент3 15 2 5" xfId="6757"/>
    <cellStyle name="20% - Акцент3 15 2 6" xfId="8484"/>
    <cellStyle name="20% - Акцент3 15 2 7" xfId="9519"/>
    <cellStyle name="20% - Акцент3 15 2 8" xfId="10526"/>
    <cellStyle name="20% - Акцент3 15 2 9" xfId="11742"/>
    <cellStyle name="20% - Акцент3 15 2_Информ. по 8 отстающим" xfId="1931"/>
    <cellStyle name="20% - Акцент3 15 3" xfId="1487"/>
    <cellStyle name="20% - Акцент3 15 4" xfId="3300"/>
    <cellStyle name="20% - Акцент3 15 5" xfId="4096"/>
    <cellStyle name="20% - Акцент3 15 6" xfId="4743"/>
    <cellStyle name="20% - Акцент3 15 7" xfId="5673"/>
    <cellStyle name="20% - Акцент3 15 8" xfId="5180"/>
    <cellStyle name="20% - Акцент3 15 9" xfId="6359"/>
    <cellStyle name="20% - Акцент3 15_Информ. по 8 отстающим" xfId="1023"/>
    <cellStyle name="20% - Акцент3 150" xfId="10956"/>
    <cellStyle name="20% - Акцент3 151" xfId="11772"/>
    <cellStyle name="20% - Акцент3 152" xfId="11766"/>
    <cellStyle name="20% - Акцент3 153" xfId="11774"/>
    <cellStyle name="20% - Акцент3 154" xfId="11791"/>
    <cellStyle name="20% - Акцент3 155" xfId="11804"/>
    <cellStyle name="20% - Акцент3 156" xfId="11816"/>
    <cellStyle name="20% - Акцент3 157" xfId="11829"/>
    <cellStyle name="20% - Акцент3 158" xfId="11860"/>
    <cellStyle name="20% - Акцент3 159" xfId="11841"/>
    <cellStyle name="20% - Акцент3 16" xfId="585"/>
    <cellStyle name="20% - Акцент3 16 10" xfId="9135"/>
    <cellStyle name="20% - Акцент3 16 11" xfId="10142"/>
    <cellStyle name="20% - Акцент3 16 12" xfId="10939"/>
    <cellStyle name="20% - Акцент3 16 13" xfId="11022"/>
    <cellStyle name="20% - Акцент3 16 2" xfId="1501"/>
    <cellStyle name="20% - Акцент3 16 3" xfId="3314"/>
    <cellStyle name="20% - Акцент3 16 4" xfId="4110"/>
    <cellStyle name="20% - Акцент3 16 5" xfId="4757"/>
    <cellStyle name="20% - Акцент3 16 6" xfId="5687"/>
    <cellStyle name="20% - Акцент3 16 7" xfId="6373"/>
    <cellStyle name="20% - Акцент3 16 8" xfId="7355"/>
    <cellStyle name="20% - Акцент3 16 9" xfId="8100"/>
    <cellStyle name="20% - Акцент3 16_Информ. по 8 отстающим" xfId="2350"/>
    <cellStyle name="20% - Акцент3 160" xfId="11866"/>
    <cellStyle name="20% - Акцент3 161" xfId="11878"/>
    <cellStyle name="20% - Акцент3 162" xfId="11890"/>
    <cellStyle name="20% - Акцент3 163" xfId="11902"/>
    <cellStyle name="20% - Акцент3 164" xfId="11914"/>
    <cellStyle name="20% - Акцент3 165" xfId="11926"/>
    <cellStyle name="20% - Акцент3 166" xfId="11937"/>
    <cellStyle name="20% - Акцент3 167" xfId="11972"/>
    <cellStyle name="20% - Акцент3 168" xfId="11966"/>
    <cellStyle name="20% - Акцент3 169" xfId="11974"/>
    <cellStyle name="20% - Акцент3 17" xfId="994"/>
    <cellStyle name="20% - Акцент3 18" xfId="2555"/>
    <cellStyle name="20% - Акцент3 19" xfId="2549"/>
    <cellStyle name="20% - Акцент3 2" xfId="6"/>
    <cellStyle name="20% - Акцент3 2 2" xfId="183"/>
    <cellStyle name="20% - Акцент3 2 3" xfId="235"/>
    <cellStyle name="20% - Акцент3 20" xfId="2557"/>
    <cellStyle name="20% - Акцент3 21" xfId="2573"/>
    <cellStyle name="20% - Акцент3 22" xfId="2585"/>
    <cellStyle name="20% - Акцент3 23" xfId="2597"/>
    <cellStyle name="20% - Акцент3 24" xfId="2609"/>
    <cellStyle name="20% - Акцент3 25" xfId="2621"/>
    <cellStyle name="20% - Акцент3 26" xfId="2633"/>
    <cellStyle name="20% - Акцент3 27" xfId="2645"/>
    <cellStyle name="20% - Акцент3 28" xfId="2657"/>
    <cellStyle name="20% - Акцент3 29" xfId="2669"/>
    <cellStyle name="20% - Акцент3 3" xfId="104"/>
    <cellStyle name="20% - Акцент3 3 10" xfId="5242"/>
    <cellStyle name="20% - Акцент3 3 11" xfId="5995"/>
    <cellStyle name="20% - Акцент3 3 12" xfId="7356"/>
    <cellStyle name="20% - Акцент3 3 13" xfId="7722"/>
    <cellStyle name="20% - Акцент3 3 14" xfId="8757"/>
    <cellStyle name="20% - Акцент3 3 15" xfId="9764"/>
    <cellStyle name="20% - Акцент3 3 16" xfId="10560"/>
    <cellStyle name="20% - Акцент3 3 17" xfId="11023"/>
    <cellStyle name="20% - Акцент3 3 2" xfId="286"/>
    <cellStyle name="20% - Акцент3 3 2 10" xfId="6089"/>
    <cellStyle name="20% - Акцент3 3 2 11" xfId="7357"/>
    <cellStyle name="20% - Акцент3 3 2 12" xfId="7816"/>
    <cellStyle name="20% - Акцент3 3 2 13" xfId="8851"/>
    <cellStyle name="20% - Акцент3 3 2 14" xfId="9858"/>
    <cellStyle name="20% - Акцент3 3 2 15" xfId="10655"/>
    <cellStyle name="20% - Акцент3 3 2 16" xfId="11024"/>
    <cellStyle name="20% - Акцент3 3 2 2" xfId="433"/>
    <cellStyle name="20% - Акцент3 3 2 2 10" xfId="7358"/>
    <cellStyle name="20% - Акцент3 3 2 2 11" xfId="7956"/>
    <cellStyle name="20% - Акцент3 3 2 2 12" xfId="8991"/>
    <cellStyle name="20% - Акцент3 3 2 2 13" xfId="9998"/>
    <cellStyle name="20% - Акцент3 3 2 2 14" xfId="10795"/>
    <cellStyle name="20% - Акцент3 3 2 2 15" xfId="11025"/>
    <cellStyle name="20% - Акцент3 3 2 2 2" xfId="846"/>
    <cellStyle name="20% - Акцент3 3 2 2 2 2" xfId="1760"/>
    <cellStyle name="20% - Акцент3 3 2 2 2 3" xfId="3568"/>
    <cellStyle name="20% - Акцент3 3 2 2 2 4" xfId="5011"/>
    <cellStyle name="20% - Акцент3 3 2 2 2 5" xfId="6627"/>
    <cellStyle name="20% - Акцент3 3 2 2 2 6" xfId="8354"/>
    <cellStyle name="20% - Акцент3 3 2 2 2 7" xfId="9389"/>
    <cellStyle name="20% - Акцент3 3 2 2 2 8" xfId="10396"/>
    <cellStyle name="20% - Акцент3 3 2 2 2 9" xfId="11612"/>
    <cellStyle name="20% - Акцент3 3 2 2 2_Информ. по 8 отстающим" xfId="1154"/>
    <cellStyle name="20% - Акцент3 3 2 2 3" xfId="1352"/>
    <cellStyle name="20% - Акцент3 3 2 2 4" xfId="3170"/>
    <cellStyle name="20% - Акцент3 3 2 2 5" xfId="3966"/>
    <cellStyle name="20% - Акцент3 3 2 2 6" xfId="4613"/>
    <cellStyle name="20% - Акцент3 3 2 2 7" xfId="5538"/>
    <cellStyle name="20% - Акцент3 3 2 2 8" xfId="5214"/>
    <cellStyle name="20% - Акцент3 3 2 2 9" xfId="6229"/>
    <cellStyle name="20% - Акцент3 3 2 2_Информ. по 8 отстающим" xfId="2285"/>
    <cellStyle name="20% - Акцент3 3 2 3" xfId="701"/>
    <cellStyle name="20% - Акцент3 3 2 3 2" xfId="1616"/>
    <cellStyle name="20% - Акцент3 3 2 3 3" xfId="3428"/>
    <cellStyle name="20% - Акцент3 3 2 3 4" xfId="4871"/>
    <cellStyle name="20% - Акцент3 3 2 3 5" xfId="6487"/>
    <cellStyle name="20% - Акцент3 3 2 3 6" xfId="8214"/>
    <cellStyle name="20% - Акцент3 3 2 3 7" xfId="9249"/>
    <cellStyle name="20% - Акцент3 3 2 3 8" xfId="10256"/>
    <cellStyle name="20% - Акцент3 3 2 3 9" xfId="11472"/>
    <cellStyle name="20% - Акцент3 3 2 3_Информ. по 8 отстающим" xfId="2191"/>
    <cellStyle name="20% - Акцент3 3 2 4" xfId="1207"/>
    <cellStyle name="20% - Акцент3 3 2 5" xfId="3030"/>
    <cellStyle name="20% - Акцент3 3 2 6" xfId="3826"/>
    <cellStyle name="20% - Акцент3 3 2 7" xfId="4473"/>
    <cellStyle name="20% - Акцент3 3 2 8" xfId="5397"/>
    <cellStyle name="20% - Акцент3 3 2 9" xfId="5343"/>
    <cellStyle name="20% - Акцент3 3 2_Информ. по 8 отстающим" xfId="1949"/>
    <cellStyle name="20% - Акцент3 3 3" xfId="150"/>
    <cellStyle name="20% - Акцент3 3 3 10" xfId="7359"/>
    <cellStyle name="20% - Акцент3 3 3 11" xfId="7768"/>
    <cellStyle name="20% - Акцент3 3 3 12" xfId="8803"/>
    <cellStyle name="20% - Акцент3 3 3 13" xfId="9810"/>
    <cellStyle name="20% - Акцент3 3 3 14" xfId="10606"/>
    <cellStyle name="20% - Акцент3 3 3 15" xfId="11026"/>
    <cellStyle name="20% - Акцент3 3 3 2" xfId="653"/>
    <cellStyle name="20% - Акцент3 3 3 2 2" xfId="1568"/>
    <cellStyle name="20% - Акцент3 3 3 2 3" xfId="3380"/>
    <cellStyle name="20% - Акцент3 3 3 2 4" xfId="4823"/>
    <cellStyle name="20% - Акцент3 3 3 2 5" xfId="6439"/>
    <cellStyle name="20% - Акцент3 3 3 2 6" xfId="8166"/>
    <cellStyle name="20% - Акцент3 3 3 2 7" xfId="9201"/>
    <cellStyle name="20% - Акцент3 3 3 2 8" xfId="10208"/>
    <cellStyle name="20% - Акцент3 3 3 2 9" xfId="11424"/>
    <cellStyle name="20% - Акцент3 3 3 2_Информ. по 8 отстающим" xfId="2482"/>
    <cellStyle name="20% - Акцент3 3 3 3" xfId="1105"/>
    <cellStyle name="20% - Акцент3 3 3 4" xfId="2982"/>
    <cellStyle name="20% - Акцент3 3 3 5" xfId="3778"/>
    <cellStyle name="20% - Акцент3 3 3 6" xfId="4425"/>
    <cellStyle name="20% - Акцент3 3 3 7" xfId="5288"/>
    <cellStyle name="20% - Акцент3 3 3 8" xfId="5174"/>
    <cellStyle name="20% - Акцент3 3 3 9" xfId="6041"/>
    <cellStyle name="20% - Акцент3 3 3_Информ. по 8 отстающим" xfId="1027"/>
    <cellStyle name="20% - Акцент3 3 4" xfId="380"/>
    <cellStyle name="20% - Акцент3 3 4 10" xfId="7360"/>
    <cellStyle name="20% - Акцент3 3 4 11" xfId="7908"/>
    <cellStyle name="20% - Акцент3 3 4 12" xfId="8943"/>
    <cellStyle name="20% - Акцент3 3 4 13" xfId="9950"/>
    <cellStyle name="20% - Акцент3 3 4 14" xfId="10747"/>
    <cellStyle name="20% - Акцент3 3 4 15" xfId="11027"/>
    <cellStyle name="20% - Акцент3 3 4 2" xfId="794"/>
    <cellStyle name="20% - Акцент3 3 4 2 2" xfId="1709"/>
    <cellStyle name="20% - Акцент3 3 4 2 3" xfId="3520"/>
    <cellStyle name="20% - Акцент3 3 4 2 4" xfId="4963"/>
    <cellStyle name="20% - Акцент3 3 4 2 5" xfId="6579"/>
    <cellStyle name="20% - Акцент3 3 4 2 6" xfId="8306"/>
    <cellStyle name="20% - Акцент3 3 4 2 7" xfId="9341"/>
    <cellStyle name="20% - Акцент3 3 4 2 8" xfId="10348"/>
    <cellStyle name="20% - Акцент3 3 4 2 9" xfId="11564"/>
    <cellStyle name="20% - Акцент3 3 4 2_Информ. по 8 отстающим" xfId="2168"/>
    <cellStyle name="20% - Акцент3 3 4 3" xfId="1300"/>
    <cellStyle name="20% - Акцент3 3 4 4" xfId="3122"/>
    <cellStyle name="20% - Акцент3 3 4 5" xfId="3918"/>
    <cellStyle name="20% - Акцент3 3 4 6" xfId="4565"/>
    <cellStyle name="20% - Акцент3 3 4 7" xfId="5489"/>
    <cellStyle name="20% - Акцент3 3 4 8" xfId="5353"/>
    <cellStyle name="20% - Акцент3 3 4 9" xfId="6181"/>
    <cellStyle name="20% - Акцент3 3 4_Информ. по 8 отстающим" xfId="1139"/>
    <cellStyle name="20% - Акцент3 3 5" xfId="607"/>
    <cellStyle name="20% - Акцент3 3 5 2" xfId="1522"/>
    <cellStyle name="20% - Акцент3 3 5 3" xfId="3334"/>
    <cellStyle name="20% - Акцент3 3 5 4" xfId="4777"/>
    <cellStyle name="20% - Акцент3 3 5 5" xfId="6393"/>
    <cellStyle name="20% - Акцент3 3 5 6" xfId="8120"/>
    <cellStyle name="20% - Акцент3 3 5 7" xfId="9155"/>
    <cellStyle name="20% - Акцент3 3 5 8" xfId="10162"/>
    <cellStyle name="20% - Акцент3 3 5 9" xfId="11378"/>
    <cellStyle name="20% - Акцент3 3 5_Информ. по 8 отстающим" xfId="2112"/>
    <cellStyle name="20% - Акцент3 3 6" xfId="1059"/>
    <cellStyle name="20% - Акцент3 3 7" xfId="2936"/>
    <cellStyle name="20% - Акцент3 3 8" xfId="3732"/>
    <cellStyle name="20% - Акцент3 3 9" xfId="4379"/>
    <cellStyle name="20% - Акцент3 3_Информ. по 8 отстающим" xfId="2263"/>
    <cellStyle name="20% - Акцент3 30" xfId="2681"/>
    <cellStyle name="20% - Акцент3 31" xfId="2692"/>
    <cellStyle name="20% - Акцент3 32" xfId="2730"/>
    <cellStyle name="20% - Акцент3 33" xfId="2724"/>
    <cellStyle name="20% - Акцент3 34" xfId="2732"/>
    <cellStyle name="20% - Акцент3 35" xfId="2748"/>
    <cellStyle name="20% - Акцент3 36" xfId="2760"/>
    <cellStyle name="20% - Акцент3 37" xfId="2771"/>
    <cellStyle name="20% - Акцент3 38" xfId="2811"/>
    <cellStyle name="20% - Акцент3 39" xfId="2809"/>
    <cellStyle name="20% - Акцент3 4" xfId="118"/>
    <cellStyle name="20% - Акцент3 4 10" xfId="5256"/>
    <cellStyle name="20% - Акцент3 4 11" xfId="6009"/>
    <cellStyle name="20% - Акцент3 4 12" xfId="7361"/>
    <cellStyle name="20% - Акцент3 4 13" xfId="7736"/>
    <cellStyle name="20% - Акцент3 4 14" xfId="8771"/>
    <cellStyle name="20% - Акцент3 4 15" xfId="9778"/>
    <cellStyle name="20% - Акцент3 4 16" xfId="10574"/>
    <cellStyle name="20% - Акцент3 4 17" xfId="11028"/>
    <cellStyle name="20% - Акцент3 4 2" xfId="300"/>
    <cellStyle name="20% - Акцент3 4 2 10" xfId="6103"/>
    <cellStyle name="20% - Акцент3 4 2 11" xfId="7362"/>
    <cellStyle name="20% - Акцент3 4 2 12" xfId="7830"/>
    <cellStyle name="20% - Акцент3 4 2 13" xfId="8865"/>
    <cellStyle name="20% - Акцент3 4 2 14" xfId="9872"/>
    <cellStyle name="20% - Акцент3 4 2 15" xfId="10669"/>
    <cellStyle name="20% - Акцент3 4 2 16" xfId="11029"/>
    <cellStyle name="20% - Акцент3 4 2 2" xfId="447"/>
    <cellStyle name="20% - Акцент3 4 2 2 10" xfId="7363"/>
    <cellStyle name="20% - Акцент3 4 2 2 11" xfId="7970"/>
    <cellStyle name="20% - Акцент3 4 2 2 12" xfId="9005"/>
    <cellStyle name="20% - Акцент3 4 2 2 13" xfId="10012"/>
    <cellStyle name="20% - Акцент3 4 2 2 14" xfId="10809"/>
    <cellStyle name="20% - Акцент3 4 2 2 15" xfId="11030"/>
    <cellStyle name="20% - Акцент3 4 2 2 2" xfId="860"/>
    <cellStyle name="20% - Акцент3 4 2 2 2 2" xfId="1774"/>
    <cellStyle name="20% - Акцент3 4 2 2 2 3" xfId="3582"/>
    <cellStyle name="20% - Акцент3 4 2 2 2 4" xfId="5025"/>
    <cellStyle name="20% - Акцент3 4 2 2 2 5" xfId="6641"/>
    <cellStyle name="20% - Акцент3 4 2 2 2 6" xfId="8368"/>
    <cellStyle name="20% - Акцент3 4 2 2 2 7" xfId="9403"/>
    <cellStyle name="20% - Акцент3 4 2 2 2 8" xfId="10410"/>
    <cellStyle name="20% - Акцент3 4 2 2 2 9" xfId="11626"/>
    <cellStyle name="20% - Акцент3 4 2 2 2_Информ. по 8 отстающим" xfId="2517"/>
    <cellStyle name="20% - Акцент3 4 2 2 3" xfId="1366"/>
    <cellStyle name="20% - Акцент3 4 2 2 4" xfId="3184"/>
    <cellStyle name="20% - Акцент3 4 2 2 5" xfId="3980"/>
    <cellStyle name="20% - Акцент3 4 2 2 6" xfId="4627"/>
    <cellStyle name="20% - Акцент3 4 2 2 7" xfId="5552"/>
    <cellStyle name="20% - Акцент3 4 2 2 8" xfId="5212"/>
    <cellStyle name="20% - Акцент3 4 2 2 9" xfId="6243"/>
    <cellStyle name="20% - Акцент3 4 2 2_Информ. по 8 отстающим" xfId="2369"/>
    <cellStyle name="20% - Акцент3 4 2 3" xfId="715"/>
    <cellStyle name="20% - Акцент3 4 2 3 2" xfId="1630"/>
    <cellStyle name="20% - Акцент3 4 2 3 3" xfId="3442"/>
    <cellStyle name="20% - Акцент3 4 2 3 4" xfId="4885"/>
    <cellStyle name="20% - Акцент3 4 2 3 5" xfId="6501"/>
    <cellStyle name="20% - Акцент3 4 2 3 6" xfId="8228"/>
    <cellStyle name="20% - Акцент3 4 2 3 7" xfId="9263"/>
    <cellStyle name="20% - Акцент3 4 2 3 8" xfId="10270"/>
    <cellStyle name="20% - Акцент3 4 2 3 9" xfId="11486"/>
    <cellStyle name="20% - Акцент3 4 2 3_Информ. по 8 отстающим" xfId="1008"/>
    <cellStyle name="20% - Акцент3 4 2 4" xfId="1221"/>
    <cellStyle name="20% - Акцент3 4 2 5" xfId="3044"/>
    <cellStyle name="20% - Акцент3 4 2 6" xfId="3840"/>
    <cellStyle name="20% - Акцент3 4 2 7" xfId="4487"/>
    <cellStyle name="20% - Акцент3 4 2 8" xfId="5411"/>
    <cellStyle name="20% - Акцент3 4 2 9" xfId="5213"/>
    <cellStyle name="20% - Акцент3 4 2_Информ. по 8 отстающим" xfId="1988"/>
    <cellStyle name="20% - Акцент3 4 3" xfId="164"/>
    <cellStyle name="20% - Акцент3 4 3 10" xfId="7364"/>
    <cellStyle name="20% - Акцент3 4 3 11" xfId="7782"/>
    <cellStyle name="20% - Акцент3 4 3 12" xfId="8817"/>
    <cellStyle name="20% - Акцент3 4 3 13" xfId="9824"/>
    <cellStyle name="20% - Акцент3 4 3 14" xfId="10620"/>
    <cellStyle name="20% - Акцент3 4 3 15" xfId="11031"/>
    <cellStyle name="20% - Акцент3 4 3 2" xfId="667"/>
    <cellStyle name="20% - Акцент3 4 3 2 2" xfId="1582"/>
    <cellStyle name="20% - Акцент3 4 3 2 3" xfId="3394"/>
    <cellStyle name="20% - Акцент3 4 3 2 4" xfId="4837"/>
    <cellStyle name="20% - Акцент3 4 3 2 5" xfId="6453"/>
    <cellStyle name="20% - Акцент3 4 3 2 6" xfId="8180"/>
    <cellStyle name="20% - Акцент3 4 3 2 7" xfId="9215"/>
    <cellStyle name="20% - Акцент3 4 3 2 8" xfId="10222"/>
    <cellStyle name="20% - Акцент3 4 3 2 9" xfId="11438"/>
    <cellStyle name="20% - Акцент3 4 3 2_Информ. по 8 отстающим" xfId="2480"/>
    <cellStyle name="20% - Акцент3 4 3 3" xfId="1119"/>
    <cellStyle name="20% - Акцент3 4 3 4" xfId="2996"/>
    <cellStyle name="20% - Акцент3 4 3 5" xfId="3792"/>
    <cellStyle name="20% - Акцент3 4 3 6" xfId="4439"/>
    <cellStyle name="20% - Акцент3 4 3 7" xfId="5302"/>
    <cellStyle name="20% - Акцент3 4 3 8" xfId="5352"/>
    <cellStyle name="20% - Акцент3 4 3 9" xfId="6055"/>
    <cellStyle name="20% - Акцент3 4 3_Информ. по 8 отстающим" xfId="2324"/>
    <cellStyle name="20% - Акцент3 4 4" xfId="394"/>
    <cellStyle name="20% - Акцент3 4 4 10" xfId="7365"/>
    <cellStyle name="20% - Акцент3 4 4 11" xfId="7922"/>
    <cellStyle name="20% - Акцент3 4 4 12" xfId="8957"/>
    <cellStyle name="20% - Акцент3 4 4 13" xfId="9964"/>
    <cellStyle name="20% - Акцент3 4 4 14" xfId="10761"/>
    <cellStyle name="20% - Акцент3 4 4 15" xfId="11032"/>
    <cellStyle name="20% - Акцент3 4 4 2" xfId="808"/>
    <cellStyle name="20% - Акцент3 4 4 2 2" xfId="1723"/>
    <cellStyle name="20% - Акцент3 4 4 2 3" xfId="3534"/>
    <cellStyle name="20% - Акцент3 4 4 2 4" xfId="4977"/>
    <cellStyle name="20% - Акцент3 4 4 2 5" xfId="6593"/>
    <cellStyle name="20% - Акцент3 4 4 2 6" xfId="8320"/>
    <cellStyle name="20% - Акцент3 4 4 2 7" xfId="9355"/>
    <cellStyle name="20% - Акцент3 4 4 2 8" xfId="10362"/>
    <cellStyle name="20% - Акцент3 4 4 2 9" xfId="11578"/>
    <cellStyle name="20% - Акцент3 4 4 2_Информ. по 8 отстающим" xfId="2353"/>
    <cellStyle name="20% - Акцент3 4 4 3" xfId="1314"/>
    <cellStyle name="20% - Акцент3 4 4 4" xfId="3136"/>
    <cellStyle name="20% - Акцент3 4 4 5" xfId="3932"/>
    <cellStyle name="20% - Акцент3 4 4 6" xfId="4579"/>
    <cellStyle name="20% - Акцент3 4 4 7" xfId="5503"/>
    <cellStyle name="20% - Акцент3 4 4 8" xfId="5369"/>
    <cellStyle name="20% - Акцент3 4 4 9" xfId="6195"/>
    <cellStyle name="20% - Акцент3 4 4_Информ. по 8 отстающим" xfId="2527"/>
    <cellStyle name="20% - Акцент3 4 5" xfId="621"/>
    <cellStyle name="20% - Акцент3 4 5 2" xfId="1536"/>
    <cellStyle name="20% - Акцент3 4 5 3" xfId="3348"/>
    <cellStyle name="20% - Акцент3 4 5 4" xfId="4791"/>
    <cellStyle name="20% - Акцент3 4 5 5" xfId="6407"/>
    <cellStyle name="20% - Акцент3 4 5 6" xfId="8134"/>
    <cellStyle name="20% - Акцент3 4 5 7" xfId="9169"/>
    <cellStyle name="20% - Акцент3 4 5 8" xfId="10176"/>
    <cellStyle name="20% - Акцент3 4 5 9" xfId="11392"/>
    <cellStyle name="20% - Акцент3 4 5_Информ. по 8 отстающим" xfId="2260"/>
    <cellStyle name="20% - Акцент3 4 6" xfId="1073"/>
    <cellStyle name="20% - Акцент3 4 7" xfId="2950"/>
    <cellStyle name="20% - Акцент3 4 8" xfId="3746"/>
    <cellStyle name="20% - Акцент3 4 9" xfId="4393"/>
    <cellStyle name="20% - Акцент3 4_Информ. по 8 отстающим" xfId="1169"/>
    <cellStyle name="20% - Акцент3 40" xfId="2817"/>
    <cellStyle name="20% - Акцент3 41" xfId="2829"/>
    <cellStyle name="20% - Акцент3 42" xfId="2841"/>
    <cellStyle name="20% - Акцент3 43" xfId="2853"/>
    <cellStyle name="20% - Акцент3 44" xfId="2865"/>
    <cellStyle name="20% - Акцент3 45" xfId="2877"/>
    <cellStyle name="20% - Акцент3 46" xfId="2888"/>
    <cellStyle name="20% - Акцент3 47" xfId="2916"/>
    <cellStyle name="20% - Акцент3 48" xfId="3712"/>
    <cellStyle name="20% - Акцент3 49" xfId="4132"/>
    <cellStyle name="20% - Акцент3 5" xfId="198"/>
    <cellStyle name="20% - Акцент3 5 10" xfId="6069"/>
    <cellStyle name="20% - Акцент3 5 11" xfId="7366"/>
    <cellStyle name="20% - Акцент3 5 12" xfId="7796"/>
    <cellStyle name="20% - Акцент3 5 13" xfId="8831"/>
    <cellStyle name="20% - Акцент3 5 14" xfId="9838"/>
    <cellStyle name="20% - Акцент3 5 15" xfId="10634"/>
    <cellStyle name="20% - Акцент3 5 16" xfId="11033"/>
    <cellStyle name="20% - Акцент3 5 2" xfId="409"/>
    <cellStyle name="20% - Акцент3 5 2 10" xfId="7367"/>
    <cellStyle name="20% - Акцент3 5 2 11" xfId="7936"/>
    <cellStyle name="20% - Акцент3 5 2 12" xfId="8971"/>
    <cellStyle name="20% - Акцент3 5 2 13" xfId="9978"/>
    <cellStyle name="20% - Акцент3 5 2 14" xfId="10775"/>
    <cellStyle name="20% - Акцент3 5 2 15" xfId="11034"/>
    <cellStyle name="20% - Акцент3 5 2 2" xfId="823"/>
    <cellStyle name="20% - Акцент3 5 2 2 2" xfId="1738"/>
    <cellStyle name="20% - Акцент3 5 2 2 3" xfId="3548"/>
    <cellStyle name="20% - Акцент3 5 2 2 4" xfId="4991"/>
    <cellStyle name="20% - Акцент3 5 2 2 5" xfId="6607"/>
    <cellStyle name="20% - Акцент3 5 2 2 6" xfId="8334"/>
    <cellStyle name="20% - Акцент3 5 2 2 7" xfId="9369"/>
    <cellStyle name="20% - Акцент3 5 2 2 8" xfId="10376"/>
    <cellStyle name="20% - Акцент3 5 2 2 9" xfId="11592"/>
    <cellStyle name="20% - Акцент3 5 2 2_Информ. по 8 отстающим" xfId="2437"/>
    <cellStyle name="20% - Акцент3 5 2 3" xfId="1329"/>
    <cellStyle name="20% - Акцент3 5 2 4" xfId="3150"/>
    <cellStyle name="20% - Акцент3 5 2 5" xfId="3946"/>
    <cellStyle name="20% - Акцент3 5 2 6" xfId="4593"/>
    <cellStyle name="20% - Акцент3 5 2 7" xfId="5517"/>
    <cellStyle name="20% - Акцент3 5 2 8" xfId="5211"/>
    <cellStyle name="20% - Акцент3 5 2 9" xfId="6209"/>
    <cellStyle name="20% - Акцент3 5 2_Информ. по 8 отстающим" xfId="1901"/>
    <cellStyle name="20% - Акцент3 5 3" xfId="681"/>
    <cellStyle name="20% - Акцент3 5 3 2" xfId="1596"/>
    <cellStyle name="20% - Акцент3 5 3 3" xfId="3408"/>
    <cellStyle name="20% - Акцент3 5 3 4" xfId="4851"/>
    <cellStyle name="20% - Акцент3 5 3 5" xfId="6467"/>
    <cellStyle name="20% - Акцент3 5 3 6" xfId="8194"/>
    <cellStyle name="20% - Акцент3 5 3 7" xfId="9229"/>
    <cellStyle name="20% - Акцент3 5 3 8" xfId="10236"/>
    <cellStyle name="20% - Акцент3 5 3 9" xfId="11452"/>
    <cellStyle name="20% - Акцент3 5 3_Информ. по 8 отстающим" xfId="2022"/>
    <cellStyle name="20% - Акцент3 5 4" xfId="1147"/>
    <cellStyle name="20% - Акцент3 5 5" xfId="3010"/>
    <cellStyle name="20% - Акцент3 5 6" xfId="3806"/>
    <cellStyle name="20% - Акцент3 5 7" xfId="4453"/>
    <cellStyle name="20% - Акцент3 5 8" xfId="5331"/>
    <cellStyle name="20% - Акцент3 5 9" xfId="5336"/>
    <cellStyle name="20% - Акцент3 5_Информ. по 8 отстающим" xfId="1910"/>
    <cellStyle name="20% - Акцент3 50" xfId="4126"/>
    <cellStyle name="20% - Акцент3 51" xfId="4134"/>
    <cellStyle name="20% - Акцент3 52" xfId="4176"/>
    <cellStyle name="20% - Акцент3 53" xfId="4174"/>
    <cellStyle name="20% - Акцент3 54" xfId="4182"/>
    <cellStyle name="20% - Акцент3 55" xfId="4194"/>
    <cellStyle name="20% - Акцент3 56" xfId="4227"/>
    <cellStyle name="20% - Акцент3 57" xfId="4183"/>
    <cellStyle name="20% - Акцент3 58" xfId="4233"/>
    <cellStyle name="20% - Акцент3 59" xfId="4245"/>
    <cellStyle name="20% - Акцент3 6" xfId="314"/>
    <cellStyle name="20% - Акцент3 6 10" xfId="6117"/>
    <cellStyle name="20% - Акцент3 6 11" xfId="7368"/>
    <cellStyle name="20% - Акцент3 6 12" xfId="7844"/>
    <cellStyle name="20% - Акцент3 6 13" xfId="8879"/>
    <cellStyle name="20% - Акцент3 6 14" xfId="9886"/>
    <cellStyle name="20% - Акцент3 6 15" xfId="10683"/>
    <cellStyle name="20% - Акцент3 6 16" xfId="11035"/>
    <cellStyle name="20% - Акцент3 6 2" xfId="461"/>
    <cellStyle name="20% - Акцент3 6 2 10" xfId="7369"/>
    <cellStyle name="20% - Акцент3 6 2 11" xfId="7984"/>
    <cellStyle name="20% - Акцент3 6 2 12" xfId="9019"/>
    <cellStyle name="20% - Акцент3 6 2 13" xfId="10026"/>
    <cellStyle name="20% - Акцент3 6 2 14" xfId="10823"/>
    <cellStyle name="20% - Акцент3 6 2 15" xfId="11036"/>
    <cellStyle name="20% - Акцент3 6 2 2" xfId="874"/>
    <cellStyle name="20% - Акцент3 6 2 2 2" xfId="1788"/>
    <cellStyle name="20% - Акцент3 6 2 2 3" xfId="3596"/>
    <cellStyle name="20% - Акцент3 6 2 2 4" xfId="5039"/>
    <cellStyle name="20% - Акцент3 6 2 2 5" xfId="6655"/>
    <cellStyle name="20% - Акцент3 6 2 2 6" xfId="8382"/>
    <cellStyle name="20% - Акцент3 6 2 2 7" xfId="9417"/>
    <cellStyle name="20% - Акцент3 6 2 2 8" xfId="10424"/>
    <cellStyle name="20% - Акцент3 6 2 2 9" xfId="11640"/>
    <cellStyle name="20% - Акцент3 6 2 2_Информ. по 8 отстающим" xfId="1956"/>
    <cellStyle name="20% - Акцент3 6 2 3" xfId="1380"/>
    <cellStyle name="20% - Акцент3 6 2 4" xfId="3198"/>
    <cellStyle name="20% - Акцент3 6 2 5" xfId="3994"/>
    <cellStyle name="20% - Акцент3 6 2 6" xfId="4641"/>
    <cellStyle name="20% - Акцент3 6 2 7" xfId="5566"/>
    <cellStyle name="20% - Акцент3 6 2 8" xfId="5368"/>
    <cellStyle name="20% - Акцент3 6 2 9" xfId="6257"/>
    <cellStyle name="20% - Акцент3 6 2_Информ. по 8 отстающим" xfId="2245"/>
    <cellStyle name="20% - Акцент3 6 3" xfId="729"/>
    <cellStyle name="20% - Акцент3 6 3 2" xfId="1644"/>
    <cellStyle name="20% - Акцент3 6 3 3" xfId="3456"/>
    <cellStyle name="20% - Акцент3 6 3 4" xfId="4899"/>
    <cellStyle name="20% - Акцент3 6 3 5" xfId="6515"/>
    <cellStyle name="20% - Акцент3 6 3 6" xfId="8242"/>
    <cellStyle name="20% - Акцент3 6 3 7" xfId="9277"/>
    <cellStyle name="20% - Акцент3 6 3 8" xfId="10284"/>
    <cellStyle name="20% - Акцент3 6 3 9" xfId="11500"/>
    <cellStyle name="20% - Акцент3 6 3_Информ. по 8 отстающим" xfId="2061"/>
    <cellStyle name="20% - Акцент3 6 4" xfId="1235"/>
    <cellStyle name="20% - Акцент3 6 5" xfId="3058"/>
    <cellStyle name="20% - Акцент3 6 6" xfId="3854"/>
    <cellStyle name="20% - Акцент3 6 7" xfId="4501"/>
    <cellStyle name="20% - Акцент3 6 8" xfId="5425"/>
    <cellStyle name="20% - Акцент3 6 9" xfId="5195"/>
    <cellStyle name="20% - Акцент3 6_Информ. по 8 отстающим" xfId="1946"/>
    <cellStyle name="20% - Акцент3 60" xfId="4234"/>
    <cellStyle name="20% - Акцент3 61" xfId="4266"/>
    <cellStyle name="20% - Акцент3 62" xfId="4282"/>
    <cellStyle name="20% - Акцент3 63" xfId="4295"/>
    <cellStyle name="20% - Акцент3 64" xfId="4326"/>
    <cellStyle name="20% - Акцент3 65" xfId="4316"/>
    <cellStyle name="20% - Акцент3 66" xfId="4328"/>
    <cellStyle name="20% - Акцент3 67" xfId="4359"/>
    <cellStyle name="20% - Акцент3 68" xfId="5155"/>
    <cellStyle name="20% - Акцент3 69" xfId="5181"/>
    <cellStyle name="20% - Акцент3 7" xfId="328"/>
    <cellStyle name="20% - Акцент3 7 10" xfId="6131"/>
    <cellStyle name="20% - Акцент3 7 11" xfId="7370"/>
    <cellStyle name="20% - Акцент3 7 12" xfId="7858"/>
    <cellStyle name="20% - Акцент3 7 13" xfId="8893"/>
    <cellStyle name="20% - Акцент3 7 14" xfId="9900"/>
    <cellStyle name="20% - Акцент3 7 15" xfId="10697"/>
    <cellStyle name="20% - Акцент3 7 16" xfId="11037"/>
    <cellStyle name="20% - Акцент3 7 2" xfId="475"/>
    <cellStyle name="20% - Акцент3 7 2 10" xfId="7371"/>
    <cellStyle name="20% - Акцент3 7 2 11" xfId="7998"/>
    <cellStyle name="20% - Акцент3 7 2 12" xfId="9033"/>
    <cellStyle name="20% - Акцент3 7 2 13" xfId="10040"/>
    <cellStyle name="20% - Акцент3 7 2 14" xfId="10837"/>
    <cellStyle name="20% - Акцент3 7 2 15" xfId="11038"/>
    <cellStyle name="20% - Акцент3 7 2 2" xfId="888"/>
    <cellStyle name="20% - Акцент3 7 2 2 2" xfId="1802"/>
    <cellStyle name="20% - Акцент3 7 2 2 3" xfId="3610"/>
    <cellStyle name="20% - Акцент3 7 2 2 4" xfId="5053"/>
    <cellStyle name="20% - Акцент3 7 2 2 5" xfId="6669"/>
    <cellStyle name="20% - Акцент3 7 2 2 6" xfId="8396"/>
    <cellStyle name="20% - Акцент3 7 2 2 7" xfId="9431"/>
    <cellStyle name="20% - Акцент3 7 2 2 8" xfId="10438"/>
    <cellStyle name="20% - Акцент3 7 2 2 9" xfId="11654"/>
    <cellStyle name="20% - Акцент3 7 2 2_Информ. по 8 отстающим" xfId="2337"/>
    <cellStyle name="20% - Акцент3 7 2 3" xfId="1394"/>
    <cellStyle name="20% - Акцент3 7 2 4" xfId="3212"/>
    <cellStyle name="20% - Акцент3 7 2 5" xfId="4008"/>
    <cellStyle name="20% - Акцент3 7 2 6" xfId="4655"/>
    <cellStyle name="20% - Акцент3 7 2 7" xfId="5580"/>
    <cellStyle name="20% - Акцент3 7 2 8" xfId="5210"/>
    <cellStyle name="20% - Акцент3 7 2 9" xfId="6271"/>
    <cellStyle name="20% - Акцент3 7 2_Информ. по 8 отстающим" xfId="2273"/>
    <cellStyle name="20% - Акцент3 7 3" xfId="743"/>
    <cellStyle name="20% - Акцент3 7 3 2" xfId="1658"/>
    <cellStyle name="20% - Акцент3 7 3 3" xfId="3470"/>
    <cellStyle name="20% - Акцент3 7 3 4" xfId="4913"/>
    <cellStyle name="20% - Акцент3 7 3 5" xfId="6529"/>
    <cellStyle name="20% - Акцент3 7 3 6" xfId="8256"/>
    <cellStyle name="20% - Акцент3 7 3 7" xfId="9291"/>
    <cellStyle name="20% - Акцент3 7 3 8" xfId="10298"/>
    <cellStyle name="20% - Акцент3 7 3 9" xfId="11514"/>
    <cellStyle name="20% - Акцент3 7 3_Информ. по 8 отстающим" xfId="2312"/>
    <cellStyle name="20% - Акцент3 7 4" xfId="1249"/>
    <cellStyle name="20% - Акцент3 7 5" xfId="3072"/>
    <cellStyle name="20% - Акцент3 7 6" xfId="3868"/>
    <cellStyle name="20% - Акцент3 7 7" xfId="4515"/>
    <cellStyle name="20% - Акцент3 7 8" xfId="5439"/>
    <cellStyle name="20% - Акцент3 7 9" xfId="5326"/>
    <cellStyle name="20% - Акцент3 7_Информ. по 8 отстающим" xfId="2416"/>
    <cellStyle name="20% - Акцент3 70" xfId="5231"/>
    <cellStyle name="20% - Акцент3 71" xfId="5930"/>
    <cellStyle name="20% - Акцент3 72" xfId="5924"/>
    <cellStyle name="20% - Акцент3 73" xfId="5921"/>
    <cellStyle name="20% - Акцент3 74" xfId="5933"/>
    <cellStyle name="20% - Акцент3 75" xfId="5975"/>
    <cellStyle name="20% - Акцент3 76" xfId="6790"/>
    <cellStyle name="20% - Акцент3 77" xfId="6784"/>
    <cellStyle name="20% - Акцент3 78" xfId="6781"/>
    <cellStyle name="20% - Акцент3 79" xfId="6793"/>
    <cellStyle name="20% - Акцент3 8" xfId="342"/>
    <cellStyle name="20% - Акцент3 8 10" xfId="6145"/>
    <cellStyle name="20% - Акцент3 8 11" xfId="7372"/>
    <cellStyle name="20% - Акцент3 8 12" xfId="7872"/>
    <cellStyle name="20% - Акцент3 8 13" xfId="8907"/>
    <cellStyle name="20% - Акцент3 8 14" xfId="9914"/>
    <cellStyle name="20% - Акцент3 8 15" xfId="10711"/>
    <cellStyle name="20% - Акцент3 8 16" xfId="11039"/>
    <cellStyle name="20% - Акцент3 8 2" xfId="489"/>
    <cellStyle name="20% - Акцент3 8 2 10" xfId="7373"/>
    <cellStyle name="20% - Акцент3 8 2 11" xfId="8012"/>
    <cellStyle name="20% - Акцент3 8 2 12" xfId="9047"/>
    <cellStyle name="20% - Акцент3 8 2 13" xfId="10054"/>
    <cellStyle name="20% - Акцент3 8 2 14" xfId="10851"/>
    <cellStyle name="20% - Акцент3 8 2 15" xfId="11040"/>
    <cellStyle name="20% - Акцент3 8 2 2" xfId="902"/>
    <cellStyle name="20% - Акцент3 8 2 2 2" xfId="1816"/>
    <cellStyle name="20% - Акцент3 8 2 2 3" xfId="3624"/>
    <cellStyle name="20% - Акцент3 8 2 2 4" xfId="5067"/>
    <cellStyle name="20% - Акцент3 8 2 2 5" xfId="6683"/>
    <cellStyle name="20% - Акцент3 8 2 2 6" xfId="8410"/>
    <cellStyle name="20% - Акцент3 8 2 2 7" xfId="9445"/>
    <cellStyle name="20% - Акцент3 8 2 2 8" xfId="10452"/>
    <cellStyle name="20% - Акцент3 8 2 2 9" xfId="11668"/>
    <cellStyle name="20% - Акцент3 8 2 2_Информ. по 8 отстающим" xfId="2231"/>
    <cellStyle name="20% - Акцент3 8 2 3" xfId="1408"/>
    <cellStyle name="20% - Акцент3 8 2 4" xfId="3226"/>
    <cellStyle name="20% - Акцент3 8 2 5" xfId="4022"/>
    <cellStyle name="20% - Акцент3 8 2 6" xfId="4669"/>
    <cellStyle name="20% - Акцент3 8 2 7" xfId="5594"/>
    <cellStyle name="20% - Акцент3 8 2 8" xfId="5367"/>
    <cellStyle name="20% - Акцент3 8 2 9" xfId="6285"/>
    <cellStyle name="20% - Акцент3 8 2_Информ. по 8 отстающим" xfId="1014"/>
    <cellStyle name="20% - Акцент3 8 3" xfId="757"/>
    <cellStyle name="20% - Акцент3 8 3 2" xfId="1672"/>
    <cellStyle name="20% - Акцент3 8 3 3" xfId="3484"/>
    <cellStyle name="20% - Акцент3 8 3 4" xfId="4927"/>
    <cellStyle name="20% - Акцент3 8 3 5" xfId="6543"/>
    <cellStyle name="20% - Акцент3 8 3 6" xfId="8270"/>
    <cellStyle name="20% - Акцент3 8 3 7" xfId="9305"/>
    <cellStyle name="20% - Акцент3 8 3 8" xfId="10312"/>
    <cellStyle name="20% - Акцент3 8 3 9" xfId="11528"/>
    <cellStyle name="20% - Акцент3 8 3_Информ. по 8 отстающим" xfId="2195"/>
    <cellStyle name="20% - Акцент3 8 4" xfId="1263"/>
    <cellStyle name="20% - Акцент3 8 5" xfId="3086"/>
    <cellStyle name="20% - Акцент3 8 6" xfId="3882"/>
    <cellStyle name="20% - Акцент3 8 7" xfId="4529"/>
    <cellStyle name="20% - Акцент3 8 8" xfId="5453"/>
    <cellStyle name="20% - Акцент3 8 9" xfId="5191"/>
    <cellStyle name="20% - Акцент3 8_Информ. по 8 отстающим" xfId="2461"/>
    <cellStyle name="20% - Акцент3 80" xfId="6807"/>
    <cellStyle name="20% - Акцент3 81" xfId="6821"/>
    <cellStyle name="20% - Акцент3 82" xfId="6835"/>
    <cellStyle name="20% - Акцент3 83" xfId="6848"/>
    <cellStyle name="20% - Акцент3 84" xfId="6861"/>
    <cellStyle name="20% - Акцент3 85" xfId="6874"/>
    <cellStyle name="20% - Акцент3 86" xfId="6887"/>
    <cellStyle name="20% - Акцент3 87" xfId="6900"/>
    <cellStyle name="20% - Акцент3 88" xfId="6913"/>
    <cellStyle name="20% - Акцент3 89" xfId="6925"/>
    <cellStyle name="20% - Акцент3 9" xfId="128"/>
    <cellStyle name="20% - Акцент3 9 10" xfId="7374"/>
    <cellStyle name="20% - Акцент3 9 11" xfId="7746"/>
    <cellStyle name="20% - Акцент3 9 12" xfId="8781"/>
    <cellStyle name="20% - Акцент3 9 13" xfId="9788"/>
    <cellStyle name="20% - Акцент3 9 14" xfId="10584"/>
    <cellStyle name="20% - Акцент3 9 15" xfId="11041"/>
    <cellStyle name="20% - Акцент3 9 2" xfId="631"/>
    <cellStyle name="20% - Акцент3 9 2 2" xfId="1546"/>
    <cellStyle name="20% - Акцент3 9 2 3" xfId="3358"/>
    <cellStyle name="20% - Акцент3 9 2 4" xfId="4801"/>
    <cellStyle name="20% - Акцент3 9 2 5" xfId="6417"/>
    <cellStyle name="20% - Акцент3 9 2 6" xfId="8144"/>
    <cellStyle name="20% - Акцент3 9 2 7" xfId="9179"/>
    <cellStyle name="20% - Акцент3 9 2 8" xfId="10186"/>
    <cellStyle name="20% - Акцент3 9 2 9" xfId="11402"/>
    <cellStyle name="20% - Акцент3 9 2_Информ. по 8 отстающим" xfId="2423"/>
    <cellStyle name="20% - Акцент3 9 3" xfId="1083"/>
    <cellStyle name="20% - Акцент3 9 4" xfId="2960"/>
    <cellStyle name="20% - Акцент3 9 5" xfId="3756"/>
    <cellStyle name="20% - Акцент3 9 6" xfId="4403"/>
    <cellStyle name="20% - Акцент3 9 7" xfId="5266"/>
    <cellStyle name="20% - Акцент3 9 8" xfId="5339"/>
    <cellStyle name="20% - Акцент3 9 9" xfId="6019"/>
    <cellStyle name="20% - Акцент3 9_Информ. по 8 отстающим" xfId="2027"/>
    <cellStyle name="20% - Акцент3 90" xfId="6986"/>
    <cellStyle name="20% - Акцент3 91" xfId="6980"/>
    <cellStyle name="20% - Акцент3 92" xfId="6977"/>
    <cellStyle name="20% - Акцент3 93" xfId="6989"/>
    <cellStyle name="20% - Акцент3 94" xfId="7003"/>
    <cellStyle name="20% - Акцент3 95" xfId="7017"/>
    <cellStyle name="20% - Акцент3 96" xfId="7031"/>
    <cellStyle name="20% - Акцент3 97" xfId="7045"/>
    <cellStyle name="20% - Акцент3 98" xfId="7059"/>
    <cellStyle name="20% - Акцент3 99" xfId="7073"/>
    <cellStyle name="20% - Акцент4" xfId="7" builtinId="42" customBuiltin="1"/>
    <cellStyle name="20% - Акцент4 10" xfId="357"/>
    <cellStyle name="20% - Акцент4 10 10" xfId="7375"/>
    <cellStyle name="20% - Акцент4 10 11" xfId="7887"/>
    <cellStyle name="20% - Акцент4 10 12" xfId="8922"/>
    <cellStyle name="20% - Акцент4 10 13" xfId="9929"/>
    <cellStyle name="20% - Акцент4 10 14" xfId="10726"/>
    <cellStyle name="20% - Акцент4 10 15" xfId="11042"/>
    <cellStyle name="20% - Акцент4 10 2" xfId="772"/>
    <cellStyle name="20% - Акцент4 10 2 2" xfId="1687"/>
    <cellStyle name="20% - Акцент4 10 2 3" xfId="3499"/>
    <cellStyle name="20% - Акцент4 10 2 4" xfId="4942"/>
    <cellStyle name="20% - Акцент4 10 2 5" xfId="6558"/>
    <cellStyle name="20% - Акцент4 10 2 6" xfId="8285"/>
    <cellStyle name="20% - Акцент4 10 2 7" xfId="9320"/>
    <cellStyle name="20% - Акцент4 10 2 8" xfId="10327"/>
    <cellStyle name="20% - Акцент4 10 2 9" xfId="11543"/>
    <cellStyle name="20% - Акцент4 10 2_Информ. по 8 отстающим" xfId="2280"/>
    <cellStyle name="20% - Акцент4 10 3" xfId="1278"/>
    <cellStyle name="20% - Акцент4 10 4" xfId="3101"/>
    <cellStyle name="20% - Акцент4 10 5" xfId="3897"/>
    <cellStyle name="20% - Акцент4 10 6" xfId="4544"/>
    <cellStyle name="20% - Акцент4 10 7" xfId="5468"/>
    <cellStyle name="20% - Акцент4 10 8" xfId="5209"/>
    <cellStyle name="20% - Акцент4 10 9" xfId="6160"/>
    <cellStyle name="20% - Акцент4 10_Информ. по 8 отстающим" xfId="2177"/>
    <cellStyle name="20% - Акцент4 100" xfId="7130"/>
    <cellStyle name="20% - Акцент4 101" xfId="7144"/>
    <cellStyle name="20% - Акцент4 102" xfId="7158"/>
    <cellStyle name="20% - Акцент4 103" xfId="7171"/>
    <cellStyle name="20% - Акцент4 104" xfId="7184"/>
    <cellStyle name="20% - Акцент4 105" xfId="7197"/>
    <cellStyle name="20% - Акцент4 106" xfId="7210"/>
    <cellStyle name="20% - Акцент4 107" xfId="7223"/>
    <cellStyle name="20% - Акцент4 108" xfId="7236"/>
    <cellStyle name="20% - Акцент4 109" xfId="7248"/>
    <cellStyle name="20% - Акцент4 11" xfId="517"/>
    <cellStyle name="20% - Акцент4 11 10" xfId="7376"/>
    <cellStyle name="20% - Акцент4 11 11" xfId="8032"/>
    <cellStyle name="20% - Акцент4 11 12" xfId="9067"/>
    <cellStyle name="20% - Акцент4 11 13" xfId="10074"/>
    <cellStyle name="20% - Акцент4 11 14" xfId="10871"/>
    <cellStyle name="20% - Акцент4 11 15" xfId="11043"/>
    <cellStyle name="20% - Акцент4 11 2" xfId="927"/>
    <cellStyle name="20% - Акцент4 11 2 2" xfId="1837"/>
    <cellStyle name="20% - Акцент4 11 2 3" xfId="3644"/>
    <cellStyle name="20% - Акцент4 11 2 4" xfId="5087"/>
    <cellStyle name="20% - Акцент4 11 2 5" xfId="6703"/>
    <cellStyle name="20% - Акцент4 11 2 6" xfId="8430"/>
    <cellStyle name="20% - Акцент4 11 2 7" xfId="9465"/>
    <cellStyle name="20% - Акцент4 11 2 8" xfId="10472"/>
    <cellStyle name="20% - Акцент4 11 2 9" xfId="11688"/>
    <cellStyle name="20% - Акцент4 11 2_Информ. по 8 отстающим" xfId="1746"/>
    <cellStyle name="20% - Акцент4 11 3" xfId="1433"/>
    <cellStyle name="20% - Акцент4 11 4" xfId="3246"/>
    <cellStyle name="20% - Акцент4 11 5" xfId="4042"/>
    <cellStyle name="20% - Акцент4 11 6" xfId="4689"/>
    <cellStyle name="20% - Акцент4 11 7" xfId="5619"/>
    <cellStyle name="20% - Акцент4 11 8" xfId="5187"/>
    <cellStyle name="20% - Акцент4 11 9" xfId="6305"/>
    <cellStyle name="20% - Акцент4 11_Информ. по 8 отстающим" xfId="2147"/>
    <cellStyle name="20% - Акцент4 110" xfId="7259"/>
    <cellStyle name="20% - Акцент4 111" xfId="7269"/>
    <cellStyle name="20% - Акцент4 112" xfId="7279"/>
    <cellStyle name="20% - Акцент4 113" xfId="7291"/>
    <cellStyle name="20% - Акцент4 114" xfId="7704"/>
    <cellStyle name="20% - Акцент4 115" xfId="8509"/>
    <cellStyle name="20% - Акцент4 116" xfId="8519"/>
    <cellStyle name="20% - Акцент4 117" xfId="8528"/>
    <cellStyle name="20% - Акцент4 118" xfId="8563"/>
    <cellStyle name="20% - Акцент4 119" xfId="8577"/>
    <cellStyle name="20% - Акцент4 12" xfId="531"/>
    <cellStyle name="20% - Акцент4 12 10" xfId="7377"/>
    <cellStyle name="20% - Акцент4 12 11" xfId="8046"/>
    <cellStyle name="20% - Акцент4 12 12" xfId="9081"/>
    <cellStyle name="20% - Акцент4 12 13" xfId="10088"/>
    <cellStyle name="20% - Акцент4 12 14" xfId="10885"/>
    <cellStyle name="20% - Акцент4 12 15" xfId="11044"/>
    <cellStyle name="20% - Акцент4 12 2" xfId="941"/>
    <cellStyle name="20% - Акцент4 12 2 2" xfId="1851"/>
    <cellStyle name="20% - Акцент4 12 2 3" xfId="3658"/>
    <cellStyle name="20% - Акцент4 12 2 4" xfId="5101"/>
    <cellStyle name="20% - Акцент4 12 2 5" xfId="6717"/>
    <cellStyle name="20% - Акцент4 12 2 6" xfId="8444"/>
    <cellStyle name="20% - Акцент4 12 2 7" xfId="9479"/>
    <cellStyle name="20% - Акцент4 12 2 8" xfId="10486"/>
    <cellStyle name="20% - Акцент4 12 2 9" xfId="11702"/>
    <cellStyle name="20% - Акцент4 12 2_Информ. по 8 отстающим" xfId="2327"/>
    <cellStyle name="20% - Акцент4 12 3" xfId="1447"/>
    <cellStyle name="20% - Акцент4 12 4" xfId="3260"/>
    <cellStyle name="20% - Акцент4 12 5" xfId="4056"/>
    <cellStyle name="20% - Акцент4 12 6" xfId="4703"/>
    <cellStyle name="20% - Акцент4 12 7" xfId="5633"/>
    <cellStyle name="20% - Акцент4 12 8" xfId="5366"/>
    <cellStyle name="20% - Акцент4 12 9" xfId="6319"/>
    <cellStyle name="20% - Акцент4 12_Информ. по 8 отстающим" xfId="2133"/>
    <cellStyle name="20% - Акцент4 120" xfId="8591"/>
    <cellStyle name="20% - Акцент4 121" xfId="8604"/>
    <cellStyle name="20% - Акцент4 122" xfId="8618"/>
    <cellStyle name="20% - Акцент4 123" xfId="8631"/>
    <cellStyle name="20% - Акцент4 124" xfId="8645"/>
    <cellStyle name="20% - Акцент4 125" xfId="8658"/>
    <cellStyle name="20% - Акцент4 126" xfId="8670"/>
    <cellStyle name="20% - Акцент4 127" xfId="8681"/>
    <cellStyle name="20% - Акцент4 128" xfId="8695"/>
    <cellStyle name="20% - Акцент4 129" xfId="8705"/>
    <cellStyle name="20% - Акцент4 13" xfId="545"/>
    <cellStyle name="20% - Акцент4 13 10" xfId="7378"/>
    <cellStyle name="20% - Акцент4 13 11" xfId="8060"/>
    <cellStyle name="20% - Акцент4 13 12" xfId="9095"/>
    <cellStyle name="20% - Акцент4 13 13" xfId="10102"/>
    <cellStyle name="20% - Акцент4 13 14" xfId="10899"/>
    <cellStyle name="20% - Акцент4 13 15" xfId="11045"/>
    <cellStyle name="20% - Акцент4 13 2" xfId="955"/>
    <cellStyle name="20% - Акцент4 13 2 2" xfId="1865"/>
    <cellStyle name="20% - Акцент4 13 2 3" xfId="3672"/>
    <cellStyle name="20% - Акцент4 13 2 4" xfId="5115"/>
    <cellStyle name="20% - Акцент4 13 2 5" xfId="6731"/>
    <cellStyle name="20% - Акцент4 13 2 6" xfId="8458"/>
    <cellStyle name="20% - Акцент4 13 2 7" xfId="9493"/>
    <cellStyle name="20% - Акцент4 13 2 8" xfId="10500"/>
    <cellStyle name="20% - Акцент4 13 2 9" xfId="11716"/>
    <cellStyle name="20% - Акцент4 13 2_Информ. по 8 отстающим" xfId="1038"/>
    <cellStyle name="20% - Акцент4 13 3" xfId="1461"/>
    <cellStyle name="20% - Акцент4 13 4" xfId="3274"/>
    <cellStyle name="20% - Акцент4 13 5" xfId="4070"/>
    <cellStyle name="20% - Акцент4 13 6" xfId="4717"/>
    <cellStyle name="20% - Акцент4 13 7" xfId="5647"/>
    <cellStyle name="20% - Акцент4 13 8" xfId="5311"/>
    <cellStyle name="20% - Акцент4 13 9" xfId="6333"/>
    <cellStyle name="20% - Акцент4 13_Информ. по 8 отстающим" xfId="2469"/>
    <cellStyle name="20% - Акцент4 130" xfId="8715"/>
    <cellStyle name="20% - Акцент4 131" xfId="8724"/>
    <cellStyle name="20% - Акцент4 132" xfId="8739"/>
    <cellStyle name="20% - Акцент4 133" xfId="9555"/>
    <cellStyle name="20% - Акцент4 134" xfId="9568"/>
    <cellStyle name="20% - Акцент4 135" xfId="9582"/>
    <cellStyle name="20% - Акцент4 136" xfId="9596"/>
    <cellStyle name="20% - Акцент4 137" xfId="9609"/>
    <cellStyle name="20% - Акцент4 138" xfId="9622"/>
    <cellStyle name="20% - Акцент4 139" xfId="9635"/>
    <cellStyle name="20% - Акцент4 14" xfId="559"/>
    <cellStyle name="20% - Акцент4 14 10" xfId="7379"/>
    <cellStyle name="20% - Акцент4 14 11" xfId="8074"/>
    <cellStyle name="20% - Акцент4 14 12" xfId="9109"/>
    <cellStyle name="20% - Акцент4 14 13" xfId="10116"/>
    <cellStyle name="20% - Акцент4 14 14" xfId="10913"/>
    <cellStyle name="20% - Акцент4 14 15" xfId="11046"/>
    <cellStyle name="20% - Акцент4 14 2" xfId="969"/>
    <cellStyle name="20% - Акцент4 14 2 2" xfId="1879"/>
    <cellStyle name="20% - Акцент4 14 2 3" xfId="3686"/>
    <cellStyle name="20% - Акцент4 14 2 4" xfId="5129"/>
    <cellStyle name="20% - Акцент4 14 2 5" xfId="6745"/>
    <cellStyle name="20% - Акцент4 14 2 6" xfId="8472"/>
    <cellStyle name="20% - Акцент4 14 2 7" xfId="9507"/>
    <cellStyle name="20% - Акцент4 14 2 8" xfId="10514"/>
    <cellStyle name="20% - Акцент4 14 2 9" xfId="11730"/>
    <cellStyle name="20% - Акцент4 14 2_Информ. по 8 отстающим" xfId="2222"/>
    <cellStyle name="20% - Акцент4 14 3" xfId="1475"/>
    <cellStyle name="20% - Акцент4 14 4" xfId="3288"/>
    <cellStyle name="20% - Акцент4 14 5" xfId="4084"/>
    <cellStyle name="20% - Акцент4 14 6" xfId="4731"/>
    <cellStyle name="20% - Акцент4 14 7" xfId="5661"/>
    <cellStyle name="20% - Акцент4 14 8" xfId="5208"/>
    <cellStyle name="20% - Акцент4 14 9" xfId="6347"/>
    <cellStyle name="20% - Акцент4 14_Информ. по 8 отстающим" xfId="2334"/>
    <cellStyle name="20% - Акцент4 140" xfId="9649"/>
    <cellStyle name="20% - Акцент4 141" xfId="9665"/>
    <cellStyle name="20% - Акцент4 142" xfId="9677"/>
    <cellStyle name="20% - Акцент4 143" xfId="9689"/>
    <cellStyle name="20% - Акцент4 144" xfId="9700"/>
    <cellStyle name="20% - Акцент4 145" xfId="9712"/>
    <cellStyle name="20% - Акцент4 146" xfId="9722"/>
    <cellStyle name="20% - Акцент4 147" xfId="9731"/>
    <cellStyle name="20% - Акцент4 148" xfId="9746"/>
    <cellStyle name="20% - Акцент4 149" xfId="10542"/>
    <cellStyle name="20% - Акцент4 15" xfId="573"/>
    <cellStyle name="20% - Акцент4 15 10" xfId="7380"/>
    <cellStyle name="20% - Акцент4 15 11" xfId="8088"/>
    <cellStyle name="20% - Акцент4 15 12" xfId="9123"/>
    <cellStyle name="20% - Акцент4 15 13" xfId="10130"/>
    <cellStyle name="20% - Акцент4 15 14" xfId="10927"/>
    <cellStyle name="20% - Акцент4 15 15" xfId="11047"/>
    <cellStyle name="20% - Акцент4 15 2" xfId="983"/>
    <cellStyle name="20% - Акцент4 15 2 2" xfId="1893"/>
    <cellStyle name="20% - Акцент4 15 2 3" xfId="3700"/>
    <cellStyle name="20% - Акцент4 15 2 4" xfId="5143"/>
    <cellStyle name="20% - Акцент4 15 2 5" xfId="6759"/>
    <cellStyle name="20% - Акцент4 15 2 6" xfId="8486"/>
    <cellStyle name="20% - Акцент4 15 2 7" xfId="9521"/>
    <cellStyle name="20% - Акцент4 15 2 8" xfId="10528"/>
    <cellStyle name="20% - Акцент4 15 2 9" xfId="11744"/>
    <cellStyle name="20% - Акцент4 15 2_Информ. по 8 отстающим" xfId="2415"/>
    <cellStyle name="20% - Акцент4 15 3" xfId="1489"/>
    <cellStyle name="20% - Акцент4 15 4" xfId="3302"/>
    <cellStyle name="20% - Акцент4 15 5" xfId="4098"/>
    <cellStyle name="20% - Акцент4 15 6" xfId="4745"/>
    <cellStyle name="20% - Акцент4 15 7" xfId="5675"/>
    <cellStyle name="20% - Акцент4 15 8" xfId="5183"/>
    <cellStyle name="20% - Акцент4 15 9" xfId="6361"/>
    <cellStyle name="20% - Акцент4 15_Информ. по 8 отстающим" xfId="2229"/>
    <cellStyle name="20% - Акцент4 150" xfId="10958"/>
    <cellStyle name="20% - Акцент4 151" xfId="11776"/>
    <cellStyle name="20% - Акцент4 152" xfId="11789"/>
    <cellStyle name="20% - Акцент4 153" xfId="11802"/>
    <cellStyle name="20% - Акцент4 154" xfId="11814"/>
    <cellStyle name="20% - Акцент4 155" xfId="11827"/>
    <cellStyle name="20% - Акцент4 156" xfId="11839"/>
    <cellStyle name="20% - Акцент4 157" xfId="11850"/>
    <cellStyle name="20% - Акцент4 158" xfId="11864"/>
    <cellStyle name="20% - Акцент4 159" xfId="11876"/>
    <cellStyle name="20% - Акцент4 16" xfId="587"/>
    <cellStyle name="20% - Акцент4 16 10" xfId="9137"/>
    <cellStyle name="20% - Акцент4 16 11" xfId="10144"/>
    <cellStyle name="20% - Акцент4 16 12" xfId="10941"/>
    <cellStyle name="20% - Акцент4 16 13" xfId="11048"/>
    <cellStyle name="20% - Акцент4 16 2" xfId="1503"/>
    <cellStyle name="20% - Акцент4 16 3" xfId="3316"/>
    <cellStyle name="20% - Акцент4 16 4" xfId="4112"/>
    <cellStyle name="20% - Акцент4 16 5" xfId="4759"/>
    <cellStyle name="20% - Акцент4 16 6" xfId="5689"/>
    <cellStyle name="20% - Акцент4 16 7" xfId="6375"/>
    <cellStyle name="20% - Акцент4 16 8" xfId="7381"/>
    <cellStyle name="20% - Акцент4 16 9" xfId="8102"/>
    <cellStyle name="20% - Акцент4 16_Информ. по 8 отстающим" xfId="2270"/>
    <cellStyle name="20% - Акцент4 160" xfId="11888"/>
    <cellStyle name="20% - Акцент4 161" xfId="11900"/>
    <cellStyle name="20% - Акцент4 162" xfId="11912"/>
    <cellStyle name="20% - Акцент4 163" xfId="11924"/>
    <cellStyle name="20% - Акцент4 164" xfId="11935"/>
    <cellStyle name="20% - Акцент4 165" xfId="11945"/>
    <cellStyle name="20% - Акцент4 166" xfId="11953"/>
    <cellStyle name="20% - Акцент4 167" xfId="11975"/>
    <cellStyle name="20% - Акцент4 168" xfId="11985"/>
    <cellStyle name="20% - Акцент4 169" xfId="11993"/>
    <cellStyle name="20% - Акцент4 17" xfId="996"/>
    <cellStyle name="20% - Акцент4 18" xfId="2559"/>
    <cellStyle name="20% - Акцент4 19" xfId="2571"/>
    <cellStyle name="20% - Акцент4 2" xfId="8"/>
    <cellStyle name="20% - Акцент4 2 2" xfId="180"/>
    <cellStyle name="20% - Акцент4 2 3" xfId="236"/>
    <cellStyle name="20% - Акцент4 20" xfId="2583"/>
    <cellStyle name="20% - Акцент4 21" xfId="2595"/>
    <cellStyle name="20% - Акцент4 22" xfId="2607"/>
    <cellStyle name="20% - Акцент4 23" xfId="2619"/>
    <cellStyle name="20% - Акцент4 24" xfId="2631"/>
    <cellStyle name="20% - Акцент4 25" xfId="2643"/>
    <cellStyle name="20% - Акцент4 26" xfId="2655"/>
    <cellStyle name="20% - Акцент4 27" xfId="2667"/>
    <cellStyle name="20% - Акцент4 28" xfId="2679"/>
    <cellStyle name="20% - Акцент4 29" xfId="2690"/>
    <cellStyle name="20% - Акцент4 3" xfId="106"/>
    <cellStyle name="20% - Акцент4 3 10" xfId="5244"/>
    <cellStyle name="20% - Акцент4 3 11" xfId="5997"/>
    <cellStyle name="20% - Акцент4 3 12" xfId="7382"/>
    <cellStyle name="20% - Акцент4 3 13" xfId="7724"/>
    <cellStyle name="20% - Акцент4 3 14" xfId="8759"/>
    <cellStyle name="20% - Акцент4 3 15" xfId="9766"/>
    <cellStyle name="20% - Акцент4 3 16" xfId="10562"/>
    <cellStyle name="20% - Акцент4 3 17" xfId="11049"/>
    <cellStyle name="20% - Акцент4 3 2" xfId="288"/>
    <cellStyle name="20% - Акцент4 3 2 10" xfId="6091"/>
    <cellStyle name="20% - Акцент4 3 2 11" xfId="7383"/>
    <cellStyle name="20% - Акцент4 3 2 12" xfId="7818"/>
    <cellStyle name="20% - Акцент4 3 2 13" xfId="8853"/>
    <cellStyle name="20% - Акцент4 3 2 14" xfId="9860"/>
    <cellStyle name="20% - Акцент4 3 2 15" xfId="10657"/>
    <cellStyle name="20% - Акцент4 3 2 16" xfId="11050"/>
    <cellStyle name="20% - Акцент4 3 2 2" xfId="435"/>
    <cellStyle name="20% - Акцент4 3 2 2 10" xfId="7384"/>
    <cellStyle name="20% - Акцент4 3 2 2 11" xfId="7958"/>
    <cellStyle name="20% - Акцент4 3 2 2 12" xfId="8993"/>
    <cellStyle name="20% - Акцент4 3 2 2 13" xfId="10000"/>
    <cellStyle name="20% - Акцент4 3 2 2 14" xfId="10797"/>
    <cellStyle name="20% - Акцент4 3 2 2 15" xfId="11051"/>
    <cellStyle name="20% - Акцент4 3 2 2 2" xfId="848"/>
    <cellStyle name="20% - Акцент4 3 2 2 2 2" xfId="1762"/>
    <cellStyle name="20% - Акцент4 3 2 2 2 3" xfId="3570"/>
    <cellStyle name="20% - Акцент4 3 2 2 2 4" xfId="5013"/>
    <cellStyle name="20% - Акцент4 3 2 2 2 5" xfId="6629"/>
    <cellStyle name="20% - Акцент4 3 2 2 2 6" xfId="8356"/>
    <cellStyle name="20% - Акцент4 3 2 2 2 7" xfId="9391"/>
    <cellStyle name="20% - Акцент4 3 2 2 2 8" xfId="10398"/>
    <cellStyle name="20% - Акцент4 3 2 2 2 9" xfId="11614"/>
    <cellStyle name="20% - Акцент4 3 2 2 2_Информ. по 8 отстающим" xfId="1175"/>
    <cellStyle name="20% - Акцент4 3 2 2 3" xfId="1354"/>
    <cellStyle name="20% - Акцент4 3 2 2 4" xfId="3172"/>
    <cellStyle name="20% - Акцент4 3 2 2 5" xfId="3968"/>
    <cellStyle name="20% - Акцент4 3 2 2 6" xfId="4615"/>
    <cellStyle name="20% - Акцент4 3 2 2 7" xfId="5540"/>
    <cellStyle name="20% - Акцент4 3 2 2 8" xfId="5207"/>
    <cellStyle name="20% - Акцент4 3 2 2 9" xfId="6231"/>
    <cellStyle name="20% - Акцент4 3 2 2_Информ. по 8 отстающим" xfId="1963"/>
    <cellStyle name="20% - Акцент4 3 2 3" xfId="703"/>
    <cellStyle name="20% - Акцент4 3 2 3 2" xfId="1618"/>
    <cellStyle name="20% - Акцент4 3 2 3 3" xfId="3430"/>
    <cellStyle name="20% - Акцент4 3 2 3 4" xfId="4873"/>
    <cellStyle name="20% - Акцент4 3 2 3 5" xfId="6489"/>
    <cellStyle name="20% - Акцент4 3 2 3 6" xfId="8216"/>
    <cellStyle name="20% - Акцент4 3 2 3 7" xfId="9251"/>
    <cellStyle name="20% - Акцент4 3 2 3 8" xfId="10258"/>
    <cellStyle name="20% - Акцент4 3 2 3 9" xfId="11474"/>
    <cellStyle name="20% - Акцент4 3 2 3_Информ. по 8 отстающим" xfId="1952"/>
    <cellStyle name="20% - Акцент4 3 2 4" xfId="1209"/>
    <cellStyle name="20% - Акцент4 3 2 5" xfId="3032"/>
    <cellStyle name="20% - Акцент4 3 2 6" xfId="3828"/>
    <cellStyle name="20% - Акцент4 3 2 7" xfId="4475"/>
    <cellStyle name="20% - Акцент4 3 2 8" xfId="5399"/>
    <cellStyle name="20% - Акцент4 3 2 9" xfId="5322"/>
    <cellStyle name="20% - Акцент4 3 2_Информ. по 8 отстающим" xfId="2355"/>
    <cellStyle name="20% - Акцент4 3 3" xfId="152"/>
    <cellStyle name="20% - Акцент4 3 3 10" xfId="7385"/>
    <cellStyle name="20% - Акцент4 3 3 11" xfId="7770"/>
    <cellStyle name="20% - Акцент4 3 3 12" xfId="8805"/>
    <cellStyle name="20% - Акцент4 3 3 13" xfId="9812"/>
    <cellStyle name="20% - Акцент4 3 3 14" xfId="10608"/>
    <cellStyle name="20% - Акцент4 3 3 15" xfId="11052"/>
    <cellStyle name="20% - Акцент4 3 3 2" xfId="655"/>
    <cellStyle name="20% - Акцент4 3 3 2 2" xfId="1570"/>
    <cellStyle name="20% - Акцент4 3 3 2 3" xfId="3382"/>
    <cellStyle name="20% - Акцент4 3 3 2 4" xfId="4825"/>
    <cellStyle name="20% - Акцент4 3 3 2 5" xfId="6441"/>
    <cellStyle name="20% - Акцент4 3 3 2 6" xfId="8168"/>
    <cellStyle name="20% - Акцент4 3 3 2 7" xfId="9203"/>
    <cellStyle name="20% - Акцент4 3 3 2 8" xfId="10210"/>
    <cellStyle name="20% - Акцент4 3 3 2 9" xfId="11426"/>
    <cellStyle name="20% - Акцент4 3 3 2_Информ. по 8 отстающим" xfId="2071"/>
    <cellStyle name="20% - Акцент4 3 3 3" xfId="1107"/>
    <cellStyle name="20% - Акцент4 3 3 4" xfId="2984"/>
    <cellStyle name="20% - Акцент4 3 3 5" xfId="3780"/>
    <cellStyle name="20% - Акцент4 3 3 6" xfId="4427"/>
    <cellStyle name="20% - Акцент4 3 3 7" xfId="5290"/>
    <cellStyle name="20% - Акцент4 3 3 8" xfId="5177"/>
    <cellStyle name="20% - Акцент4 3 3 9" xfId="6043"/>
    <cellStyle name="20% - Акцент4 3 3_Информ. по 8 отстающим" xfId="2225"/>
    <cellStyle name="20% - Акцент4 3 4" xfId="382"/>
    <cellStyle name="20% - Акцент4 3 4 10" xfId="7386"/>
    <cellStyle name="20% - Акцент4 3 4 11" xfId="7910"/>
    <cellStyle name="20% - Акцент4 3 4 12" xfId="8945"/>
    <cellStyle name="20% - Акцент4 3 4 13" xfId="9952"/>
    <cellStyle name="20% - Акцент4 3 4 14" xfId="10749"/>
    <cellStyle name="20% - Акцент4 3 4 15" xfId="11053"/>
    <cellStyle name="20% - Акцент4 3 4 2" xfId="796"/>
    <cellStyle name="20% - Акцент4 3 4 2 2" xfId="1711"/>
    <cellStyle name="20% - Акцент4 3 4 2 3" xfId="3522"/>
    <cellStyle name="20% - Акцент4 3 4 2 4" xfId="4965"/>
    <cellStyle name="20% - Акцент4 3 4 2 5" xfId="6581"/>
    <cellStyle name="20% - Акцент4 3 4 2 6" xfId="8308"/>
    <cellStyle name="20% - Акцент4 3 4 2 7" xfId="9343"/>
    <cellStyle name="20% - Акцент4 3 4 2 8" xfId="10350"/>
    <cellStyle name="20% - Акцент4 3 4 2 9" xfId="11566"/>
    <cellStyle name="20% - Акцент4 3 4 2_Информ. по 8 отстающим" xfId="2429"/>
    <cellStyle name="20% - Акцент4 3 4 3" xfId="1302"/>
    <cellStyle name="20% - Акцент4 3 4 4" xfId="3124"/>
    <cellStyle name="20% - Акцент4 3 4 5" xfId="3920"/>
    <cellStyle name="20% - Акцент4 3 4 6" xfId="4567"/>
    <cellStyle name="20% - Акцент4 3 4 7" xfId="5491"/>
    <cellStyle name="20% - Акцент4 3 4 8" xfId="5365"/>
    <cellStyle name="20% - Акцент4 3 4 9" xfId="6183"/>
    <cellStyle name="20% - Акцент4 3 4_Информ. по 8 отстающим" xfId="2258"/>
    <cellStyle name="20% - Акцент4 3 5" xfId="609"/>
    <cellStyle name="20% - Акцент4 3 5 2" xfId="1524"/>
    <cellStyle name="20% - Акцент4 3 5 3" xfId="3336"/>
    <cellStyle name="20% - Акцент4 3 5 4" xfId="4779"/>
    <cellStyle name="20% - Акцент4 3 5 5" xfId="6395"/>
    <cellStyle name="20% - Акцент4 3 5 6" xfId="8122"/>
    <cellStyle name="20% - Акцент4 3 5 7" xfId="9157"/>
    <cellStyle name="20% - Акцент4 3 5 8" xfId="10164"/>
    <cellStyle name="20% - Акцент4 3 5 9" xfId="11380"/>
    <cellStyle name="20% - Акцент4 3 5_Информ. по 8 отстающим" xfId="2148"/>
    <cellStyle name="20% - Акцент4 3 6" xfId="1061"/>
    <cellStyle name="20% - Акцент4 3 7" xfId="2938"/>
    <cellStyle name="20% - Акцент4 3 8" xfId="3734"/>
    <cellStyle name="20% - Акцент4 3 9" xfId="4381"/>
    <cellStyle name="20% - Акцент4 3_Информ. по 8 отстающим" xfId="1131"/>
    <cellStyle name="20% - Акцент4 30" xfId="2700"/>
    <cellStyle name="20% - Акцент4 31" xfId="2708"/>
    <cellStyle name="20% - Акцент4 32" xfId="2734"/>
    <cellStyle name="20% - Акцент4 33" xfId="2746"/>
    <cellStyle name="20% - Акцент4 34" xfId="2758"/>
    <cellStyle name="20% - Акцент4 35" xfId="2769"/>
    <cellStyle name="20% - Акцент4 36" xfId="2779"/>
    <cellStyle name="20% - Акцент4 37" xfId="2787"/>
    <cellStyle name="20% - Акцент4 38" xfId="2815"/>
    <cellStyle name="20% - Акцент4 39" xfId="2827"/>
    <cellStyle name="20% - Акцент4 4" xfId="120"/>
    <cellStyle name="20% - Акцент4 4 10" xfId="5258"/>
    <cellStyle name="20% - Акцент4 4 11" xfId="6011"/>
    <cellStyle name="20% - Акцент4 4 12" xfId="7387"/>
    <cellStyle name="20% - Акцент4 4 13" xfId="7738"/>
    <cellStyle name="20% - Акцент4 4 14" xfId="8773"/>
    <cellStyle name="20% - Акцент4 4 15" xfId="9780"/>
    <cellStyle name="20% - Акцент4 4 16" xfId="10576"/>
    <cellStyle name="20% - Акцент4 4 17" xfId="11054"/>
    <cellStyle name="20% - Акцент4 4 2" xfId="302"/>
    <cellStyle name="20% - Акцент4 4 2 10" xfId="6105"/>
    <cellStyle name="20% - Акцент4 4 2 11" xfId="7388"/>
    <cellStyle name="20% - Акцент4 4 2 12" xfId="7832"/>
    <cellStyle name="20% - Акцент4 4 2 13" xfId="8867"/>
    <cellStyle name="20% - Акцент4 4 2 14" xfId="9874"/>
    <cellStyle name="20% - Акцент4 4 2 15" xfId="10671"/>
    <cellStyle name="20% - Акцент4 4 2 16" xfId="11055"/>
    <cellStyle name="20% - Акцент4 4 2 2" xfId="449"/>
    <cellStyle name="20% - Акцент4 4 2 2 10" xfId="7389"/>
    <cellStyle name="20% - Акцент4 4 2 2 11" xfId="7972"/>
    <cellStyle name="20% - Акцент4 4 2 2 12" xfId="9007"/>
    <cellStyle name="20% - Акцент4 4 2 2 13" xfId="10014"/>
    <cellStyle name="20% - Акцент4 4 2 2 14" xfId="10811"/>
    <cellStyle name="20% - Акцент4 4 2 2 15" xfId="11056"/>
    <cellStyle name="20% - Акцент4 4 2 2 2" xfId="862"/>
    <cellStyle name="20% - Акцент4 4 2 2 2 2" xfId="1776"/>
    <cellStyle name="20% - Акцент4 4 2 2 2 3" xfId="3584"/>
    <cellStyle name="20% - Акцент4 4 2 2 2 4" xfId="5027"/>
    <cellStyle name="20% - Акцент4 4 2 2 2 5" xfId="6643"/>
    <cellStyle name="20% - Акцент4 4 2 2 2 6" xfId="8370"/>
    <cellStyle name="20% - Акцент4 4 2 2 2 7" xfId="9405"/>
    <cellStyle name="20% - Акцент4 4 2 2 2 8" xfId="10412"/>
    <cellStyle name="20% - Акцент4 4 2 2 2 9" xfId="11628"/>
    <cellStyle name="20% - Акцент4 4 2 2 2_Информ. по 8 отстающим" xfId="2358"/>
    <cellStyle name="20% - Акцент4 4 2 2 3" xfId="1368"/>
    <cellStyle name="20% - Акцент4 4 2 2 4" xfId="3186"/>
    <cellStyle name="20% - Акцент4 4 2 2 5" xfId="3982"/>
    <cellStyle name="20% - Акцент4 4 2 2 6" xfId="4629"/>
    <cellStyle name="20% - Акцент4 4 2 2 7" xfId="5554"/>
    <cellStyle name="20% - Акцент4 4 2 2 8" xfId="5364"/>
    <cellStyle name="20% - Акцент4 4 2 2 9" xfId="6245"/>
    <cellStyle name="20% - Акцент4 4 2 2_Информ. по 8 отстающим" xfId="2498"/>
    <cellStyle name="20% - Акцент4 4 2 3" xfId="717"/>
    <cellStyle name="20% - Акцент4 4 2 3 2" xfId="1632"/>
    <cellStyle name="20% - Акцент4 4 2 3 3" xfId="3444"/>
    <cellStyle name="20% - Акцент4 4 2 3 4" xfId="4887"/>
    <cellStyle name="20% - Акцент4 4 2 3 5" xfId="6503"/>
    <cellStyle name="20% - Акцент4 4 2 3 6" xfId="8230"/>
    <cellStyle name="20% - Акцент4 4 2 3 7" xfId="9265"/>
    <cellStyle name="20% - Акцент4 4 2 3 8" xfId="10272"/>
    <cellStyle name="20% - Акцент4 4 2 3 9" xfId="11488"/>
    <cellStyle name="20% - Акцент4 4 2 3_Информ. по 8 отстающим" xfId="2031"/>
    <cellStyle name="20% - Акцент4 4 2 4" xfId="1223"/>
    <cellStyle name="20% - Акцент4 4 2 5" xfId="3046"/>
    <cellStyle name="20% - Акцент4 4 2 6" xfId="3842"/>
    <cellStyle name="20% - Акцент4 4 2 7" xfId="4489"/>
    <cellStyle name="20% - Акцент4 4 2 8" xfId="5413"/>
    <cellStyle name="20% - Акцент4 4 2 9" xfId="5206"/>
    <cellStyle name="20% - Акцент4 4 2_Информ. по 8 отстающим" xfId="1339"/>
    <cellStyle name="20% - Акцент4 4 3" xfId="166"/>
    <cellStyle name="20% - Акцент4 4 3 10" xfId="7390"/>
    <cellStyle name="20% - Акцент4 4 3 11" xfId="7784"/>
    <cellStyle name="20% - Акцент4 4 3 12" xfId="8819"/>
    <cellStyle name="20% - Акцент4 4 3 13" xfId="9826"/>
    <cellStyle name="20% - Акцент4 4 3 14" xfId="10622"/>
    <cellStyle name="20% - Акцент4 4 3 15" xfId="11057"/>
    <cellStyle name="20% - Акцент4 4 3 2" xfId="669"/>
    <cellStyle name="20% - Акцент4 4 3 2 2" xfId="1584"/>
    <cellStyle name="20% - Акцент4 4 3 2 3" xfId="3396"/>
    <cellStyle name="20% - Акцент4 4 3 2 4" xfId="4839"/>
    <cellStyle name="20% - Акцент4 4 3 2 5" xfId="6455"/>
    <cellStyle name="20% - Акцент4 4 3 2 6" xfId="8182"/>
    <cellStyle name="20% - Акцент4 4 3 2 7" xfId="9217"/>
    <cellStyle name="20% - Акцент4 4 3 2 8" xfId="10224"/>
    <cellStyle name="20% - Акцент4 4 3 2 9" xfId="11440"/>
    <cellStyle name="20% - Акцент4 4 3 2_Информ. по 8 отстающим" xfId="2510"/>
    <cellStyle name="20% - Акцент4 4 3 3" xfId="1121"/>
    <cellStyle name="20% - Акцент4 4 3 4" xfId="2998"/>
    <cellStyle name="20% - Акцент4 4 3 5" xfId="3794"/>
    <cellStyle name="20% - Акцент4 4 3 6" xfId="4441"/>
    <cellStyle name="20% - Акцент4 4 3 7" xfId="5304"/>
    <cellStyle name="20% - Акцент4 4 3 8" xfId="5317"/>
    <cellStyle name="20% - Акцент4 4 3 9" xfId="6057"/>
    <cellStyle name="20% - Акцент4 4 3_Информ. по 8 отстающим" xfId="1193"/>
    <cellStyle name="20% - Акцент4 4 4" xfId="396"/>
    <cellStyle name="20% - Акцент4 4 4 10" xfId="7391"/>
    <cellStyle name="20% - Акцент4 4 4 11" xfId="7924"/>
    <cellStyle name="20% - Акцент4 4 4 12" xfId="8959"/>
    <cellStyle name="20% - Акцент4 4 4 13" xfId="9966"/>
    <cellStyle name="20% - Акцент4 4 4 14" xfId="10763"/>
    <cellStyle name="20% - Акцент4 4 4 15" xfId="11058"/>
    <cellStyle name="20% - Акцент4 4 4 2" xfId="810"/>
    <cellStyle name="20% - Акцент4 4 4 2 2" xfId="1725"/>
    <cellStyle name="20% - Акцент4 4 4 2 3" xfId="3536"/>
    <cellStyle name="20% - Акцент4 4 4 2 4" xfId="4979"/>
    <cellStyle name="20% - Акцент4 4 4 2 5" xfId="6595"/>
    <cellStyle name="20% - Акцент4 4 4 2 6" xfId="8322"/>
    <cellStyle name="20% - Акцент4 4 4 2 7" xfId="9357"/>
    <cellStyle name="20% - Акцент4 4 4 2 8" xfId="10364"/>
    <cellStyle name="20% - Акцент4 4 4 2 9" xfId="11580"/>
    <cellStyle name="20% - Акцент4 4 4 2_Информ. по 8 отстающим" xfId="2506"/>
    <cellStyle name="20% - Акцент4 4 4 3" xfId="1316"/>
    <cellStyle name="20% - Акцент4 4 4 4" xfId="3138"/>
    <cellStyle name="20% - Акцент4 4 4 5" xfId="3934"/>
    <cellStyle name="20% - Акцент4 4 4 6" xfId="4581"/>
    <cellStyle name="20% - Акцент4 4 4 7" xfId="5505"/>
    <cellStyle name="20% - Акцент4 4 4 8" xfId="5205"/>
    <cellStyle name="20% - Акцент4 4 4 9" xfId="6197"/>
    <cellStyle name="20% - Акцент4 4 4_Информ. по 8 отстающим" xfId="1976"/>
    <cellStyle name="20% - Акцент4 4 5" xfId="623"/>
    <cellStyle name="20% - Акцент4 4 5 2" xfId="1538"/>
    <cellStyle name="20% - Акцент4 4 5 3" xfId="3350"/>
    <cellStyle name="20% - Акцент4 4 5 4" xfId="4793"/>
    <cellStyle name="20% - Акцент4 4 5 5" xfId="6409"/>
    <cellStyle name="20% - Акцент4 4 5 6" xfId="8136"/>
    <cellStyle name="20% - Акцент4 4 5 7" xfId="9171"/>
    <cellStyle name="20% - Акцент4 4 5 8" xfId="10178"/>
    <cellStyle name="20% - Акцент4 4 5 9" xfId="11394"/>
    <cellStyle name="20% - Акцент4 4 5_Информ. по 8 отстающим" xfId="1173"/>
    <cellStyle name="20% - Акцент4 4 6" xfId="1075"/>
    <cellStyle name="20% - Акцент4 4 7" xfId="2952"/>
    <cellStyle name="20% - Акцент4 4 8" xfId="3748"/>
    <cellStyle name="20% - Акцент4 4 9" xfId="4395"/>
    <cellStyle name="20% - Акцент4 4_Информ. по 8 отстающим" xfId="1929"/>
    <cellStyle name="20% - Акцент4 40" xfId="2839"/>
    <cellStyle name="20% - Акцент4 41" xfId="2851"/>
    <cellStyle name="20% - Акцент4 42" xfId="2863"/>
    <cellStyle name="20% - Акцент4 43" xfId="2875"/>
    <cellStyle name="20% - Акцент4 44" xfId="2886"/>
    <cellStyle name="20% - Акцент4 45" xfId="2896"/>
    <cellStyle name="20% - Акцент4 46" xfId="2904"/>
    <cellStyle name="20% - Акцент4 47" xfId="2918"/>
    <cellStyle name="20% - Акцент4 48" xfId="3714"/>
    <cellStyle name="20% - Акцент4 49" xfId="4136"/>
    <cellStyle name="20% - Акцент4 5" xfId="202"/>
    <cellStyle name="20% - Акцент4 5 10" xfId="6071"/>
    <cellStyle name="20% - Акцент4 5 11" xfId="7392"/>
    <cellStyle name="20% - Акцент4 5 12" xfId="7798"/>
    <cellStyle name="20% - Акцент4 5 13" xfId="8833"/>
    <cellStyle name="20% - Акцент4 5 14" xfId="9840"/>
    <cellStyle name="20% - Акцент4 5 15" xfId="10636"/>
    <cellStyle name="20% - Акцент4 5 16" xfId="11059"/>
    <cellStyle name="20% - Акцент4 5 2" xfId="411"/>
    <cellStyle name="20% - Акцент4 5 2 10" xfId="7393"/>
    <cellStyle name="20% - Акцент4 5 2 11" xfId="7938"/>
    <cellStyle name="20% - Акцент4 5 2 12" xfId="8973"/>
    <cellStyle name="20% - Акцент4 5 2 13" xfId="9980"/>
    <cellStyle name="20% - Акцент4 5 2 14" xfId="10777"/>
    <cellStyle name="20% - Акцент4 5 2 15" xfId="11060"/>
    <cellStyle name="20% - Акцент4 5 2 2" xfId="825"/>
    <cellStyle name="20% - Акцент4 5 2 2 2" xfId="1740"/>
    <cellStyle name="20% - Акцент4 5 2 2 3" xfId="3550"/>
    <cellStyle name="20% - Акцент4 5 2 2 4" xfId="4993"/>
    <cellStyle name="20% - Акцент4 5 2 2 5" xfId="6609"/>
    <cellStyle name="20% - Акцент4 5 2 2 6" xfId="8336"/>
    <cellStyle name="20% - Акцент4 5 2 2 7" xfId="9371"/>
    <cellStyle name="20% - Акцент4 5 2 2 8" xfId="10378"/>
    <cellStyle name="20% - Акцент4 5 2 2 9" xfId="11594"/>
    <cellStyle name="20% - Акцент4 5 2 2_Информ. по 8 отстающим" xfId="2502"/>
    <cellStyle name="20% - Акцент4 5 2 3" xfId="1331"/>
    <cellStyle name="20% - Акцент4 5 2 4" xfId="3152"/>
    <cellStyle name="20% - Акцент4 5 2 5" xfId="3948"/>
    <cellStyle name="20% - Акцент4 5 2 6" xfId="4595"/>
    <cellStyle name="20% - Акцент4 5 2 7" xfId="5519"/>
    <cellStyle name="20% - Акцент4 5 2 8" xfId="5321"/>
    <cellStyle name="20% - Акцент4 5 2 9" xfId="6211"/>
    <cellStyle name="20% - Акцент4 5 2_Информ. по 8 отстающим" xfId="2054"/>
    <cellStyle name="20% - Акцент4 5 3" xfId="683"/>
    <cellStyle name="20% - Акцент4 5 3 2" xfId="1598"/>
    <cellStyle name="20% - Акцент4 5 3 3" xfId="3410"/>
    <cellStyle name="20% - Акцент4 5 3 4" xfId="4853"/>
    <cellStyle name="20% - Акцент4 5 3 5" xfId="6469"/>
    <cellStyle name="20% - Акцент4 5 3 6" xfId="8196"/>
    <cellStyle name="20% - Акцент4 5 3 7" xfId="9231"/>
    <cellStyle name="20% - Акцент4 5 3 8" xfId="10238"/>
    <cellStyle name="20% - Акцент4 5 3 9" xfId="11454"/>
    <cellStyle name="20% - Акцент4 5 3_Информ. по 8 отстающим" xfId="2528"/>
    <cellStyle name="20% - Акцент4 5 4" xfId="1150"/>
    <cellStyle name="20% - Акцент4 5 5" xfId="3012"/>
    <cellStyle name="20% - Акцент4 5 6" xfId="3808"/>
    <cellStyle name="20% - Акцент4 5 7" xfId="4455"/>
    <cellStyle name="20% - Акцент4 5 8" xfId="5334"/>
    <cellStyle name="20% - Акцент4 5 9" xfId="5363"/>
    <cellStyle name="20% - Акцент4 5_Информ. по 8 отстающим" xfId="2007"/>
    <cellStyle name="20% - Акцент4 50" xfId="4148"/>
    <cellStyle name="20% - Акцент4 51" xfId="4158"/>
    <cellStyle name="20% - Акцент4 52" xfId="4180"/>
    <cellStyle name="20% - Акцент4 53" xfId="4192"/>
    <cellStyle name="20% - Акцент4 54" xfId="4204"/>
    <cellStyle name="20% - Акцент4 55" xfId="4217"/>
    <cellStyle name="20% - Акцент4 56" xfId="4231"/>
    <cellStyle name="20% - Акцент4 57" xfId="4243"/>
    <cellStyle name="20% - Акцент4 58" xfId="4255"/>
    <cellStyle name="20% - Акцент4 59" xfId="4268"/>
    <cellStyle name="20% - Акцент4 6" xfId="316"/>
    <cellStyle name="20% - Акцент4 6 10" xfId="6119"/>
    <cellStyle name="20% - Акцент4 6 11" xfId="7394"/>
    <cellStyle name="20% - Акцент4 6 12" xfId="7846"/>
    <cellStyle name="20% - Акцент4 6 13" xfId="8881"/>
    <cellStyle name="20% - Акцент4 6 14" xfId="9888"/>
    <cellStyle name="20% - Акцент4 6 15" xfId="10685"/>
    <cellStyle name="20% - Акцент4 6 16" xfId="11061"/>
    <cellStyle name="20% - Акцент4 6 2" xfId="463"/>
    <cellStyle name="20% - Акцент4 6 2 10" xfId="7395"/>
    <cellStyle name="20% - Акцент4 6 2 11" xfId="7986"/>
    <cellStyle name="20% - Акцент4 6 2 12" xfId="9021"/>
    <cellStyle name="20% - Акцент4 6 2 13" xfId="10028"/>
    <cellStyle name="20% - Акцент4 6 2 14" xfId="10825"/>
    <cellStyle name="20% - Акцент4 6 2 15" xfId="11062"/>
    <cellStyle name="20% - Акцент4 6 2 2" xfId="876"/>
    <cellStyle name="20% - Акцент4 6 2 2 2" xfId="1790"/>
    <cellStyle name="20% - Акцент4 6 2 2 3" xfId="3598"/>
    <cellStyle name="20% - Акцент4 6 2 2 4" xfId="5041"/>
    <cellStyle name="20% - Акцент4 6 2 2 5" xfId="6657"/>
    <cellStyle name="20% - Акцент4 6 2 2 6" xfId="8384"/>
    <cellStyle name="20% - Акцент4 6 2 2 7" xfId="9419"/>
    <cellStyle name="20% - Акцент4 6 2 2 8" xfId="10426"/>
    <cellStyle name="20% - Акцент4 6 2 2 9" xfId="11642"/>
    <cellStyle name="20% - Акцент4 6 2 2_Информ. по 8 отстающим" xfId="2108"/>
    <cellStyle name="20% - Акцент4 6 2 3" xfId="1382"/>
    <cellStyle name="20% - Акцент4 6 2 4" xfId="3200"/>
    <cellStyle name="20% - Акцент4 6 2 5" xfId="3996"/>
    <cellStyle name="20% - Акцент4 6 2 6" xfId="4643"/>
    <cellStyle name="20% - Акцент4 6 2 7" xfId="5568"/>
    <cellStyle name="20% - Акцент4 6 2 8" xfId="5362"/>
    <cellStyle name="20% - Акцент4 6 2 9" xfId="6259"/>
    <cellStyle name="20% - Акцент4 6 2_Информ. по 8 отстающим" xfId="2286"/>
    <cellStyle name="20% - Акцент4 6 3" xfId="731"/>
    <cellStyle name="20% - Акцент4 6 3 2" xfId="1646"/>
    <cellStyle name="20% - Акцент4 6 3 3" xfId="3458"/>
    <cellStyle name="20% - Акцент4 6 3 4" xfId="4901"/>
    <cellStyle name="20% - Акцент4 6 3 5" xfId="6517"/>
    <cellStyle name="20% - Акцент4 6 3 6" xfId="8244"/>
    <cellStyle name="20% - Акцент4 6 3 7" xfId="9279"/>
    <cellStyle name="20% - Акцент4 6 3 8" xfId="10286"/>
    <cellStyle name="20% - Акцент4 6 3 9" xfId="11502"/>
    <cellStyle name="20% - Акцент4 6 3_Информ. по 8 отстающим" xfId="1149"/>
    <cellStyle name="20% - Акцент4 6 4" xfId="1237"/>
    <cellStyle name="20% - Акцент4 6 5" xfId="3060"/>
    <cellStyle name="20% - Акцент4 6 6" xfId="3856"/>
    <cellStyle name="20% - Акцент4 6 7" xfId="4503"/>
    <cellStyle name="20% - Акцент4 6 8" xfId="5427"/>
    <cellStyle name="20% - Акцент4 6 9" xfId="5204"/>
    <cellStyle name="20% - Акцент4 6_Информ. по 8 отстающим" xfId="2163"/>
    <cellStyle name="20% - Акцент4 60" xfId="4280"/>
    <cellStyle name="20% - Акцент4 61" xfId="4293"/>
    <cellStyle name="20% - Акцент4 62" xfId="4303"/>
    <cellStyle name="20% - Акцент4 63" xfId="4314"/>
    <cellStyle name="20% - Акцент4 64" xfId="4329"/>
    <cellStyle name="20% - Акцент4 65" xfId="4339"/>
    <cellStyle name="20% - Акцент4 66" xfId="4347"/>
    <cellStyle name="20% - Акцент4 67" xfId="4361"/>
    <cellStyle name="20% - Акцент4 68" xfId="5157"/>
    <cellStyle name="20% - Акцент4 69" xfId="5185"/>
    <cellStyle name="20% - Акцент4 7" xfId="330"/>
    <cellStyle name="20% - Акцент4 7 10" xfId="6133"/>
    <cellStyle name="20% - Акцент4 7 11" xfId="7396"/>
    <cellStyle name="20% - Акцент4 7 12" xfId="7860"/>
    <cellStyle name="20% - Акцент4 7 13" xfId="8895"/>
    <cellStyle name="20% - Акцент4 7 14" xfId="9902"/>
    <cellStyle name="20% - Акцент4 7 15" xfId="10699"/>
    <cellStyle name="20% - Акцент4 7 16" xfId="11063"/>
    <cellStyle name="20% - Акцент4 7 2" xfId="477"/>
    <cellStyle name="20% - Акцент4 7 2 10" xfId="7397"/>
    <cellStyle name="20% - Акцент4 7 2 11" xfId="8000"/>
    <cellStyle name="20% - Акцент4 7 2 12" xfId="9035"/>
    <cellStyle name="20% - Акцент4 7 2 13" xfId="10042"/>
    <cellStyle name="20% - Акцент4 7 2 14" xfId="10839"/>
    <cellStyle name="20% - Акцент4 7 2 15" xfId="11064"/>
    <cellStyle name="20% - Акцент4 7 2 2" xfId="890"/>
    <cellStyle name="20% - Акцент4 7 2 2 2" xfId="1804"/>
    <cellStyle name="20% - Акцент4 7 2 2 3" xfId="3612"/>
    <cellStyle name="20% - Акцент4 7 2 2 4" xfId="5055"/>
    <cellStyle name="20% - Акцент4 7 2 2 5" xfId="6671"/>
    <cellStyle name="20% - Акцент4 7 2 2 6" xfId="8398"/>
    <cellStyle name="20% - Акцент4 7 2 2 7" xfId="9433"/>
    <cellStyle name="20% - Акцент4 7 2 2 8" xfId="10440"/>
    <cellStyle name="20% - Акцент4 7 2 2 9" xfId="11656"/>
    <cellStyle name="20% - Акцент4 7 2 2_Информ. по 8 отстающим" xfId="1020"/>
    <cellStyle name="20% - Акцент4 7 2 3" xfId="1396"/>
    <cellStyle name="20% - Акцент4 7 2 4" xfId="3214"/>
    <cellStyle name="20% - Акцент4 7 2 5" xfId="4010"/>
    <cellStyle name="20% - Акцент4 7 2 6" xfId="4657"/>
    <cellStyle name="20% - Акцент4 7 2 7" xfId="5582"/>
    <cellStyle name="20% - Акцент4 7 2 8" xfId="5203"/>
    <cellStyle name="20% - Акцент4 7 2 9" xfId="6273"/>
    <cellStyle name="20% - Акцент4 7 2_Информ. по 8 отстающим" xfId="1964"/>
    <cellStyle name="20% - Акцент4 7 3" xfId="745"/>
    <cellStyle name="20% - Акцент4 7 3 2" xfId="1660"/>
    <cellStyle name="20% - Акцент4 7 3 3" xfId="3472"/>
    <cellStyle name="20% - Акцент4 7 3 4" xfId="4915"/>
    <cellStyle name="20% - Акцент4 7 3 5" xfId="6531"/>
    <cellStyle name="20% - Акцент4 7 3 6" xfId="8258"/>
    <cellStyle name="20% - Акцент4 7 3 7" xfId="9293"/>
    <cellStyle name="20% - Акцент4 7 3 8" xfId="10300"/>
    <cellStyle name="20% - Акцент4 7 3 9" xfId="11516"/>
    <cellStyle name="20% - Акцент4 7 3_Информ. по 8 отстающим" xfId="2313"/>
    <cellStyle name="20% - Акцент4 7 4" xfId="1251"/>
    <cellStyle name="20% - Акцент4 7 5" xfId="3074"/>
    <cellStyle name="20% - Акцент4 7 6" xfId="3870"/>
    <cellStyle name="20% - Акцент4 7 7" xfId="4517"/>
    <cellStyle name="20% - Акцент4 7 8" xfId="5441"/>
    <cellStyle name="20% - Акцент4 7 9" xfId="5315"/>
    <cellStyle name="20% - Акцент4 7_Информ. по 8 отстающим" xfId="2356"/>
    <cellStyle name="20% - Акцент4 70" xfId="5354"/>
    <cellStyle name="20% - Акцент4 71" xfId="5934"/>
    <cellStyle name="20% - Акцент4 72" xfId="5944"/>
    <cellStyle name="20% - Акцент4 73" xfId="5954"/>
    <cellStyle name="20% - Акцент4 74" xfId="5963"/>
    <cellStyle name="20% - Акцент4 75" xfId="5977"/>
    <cellStyle name="20% - Акцент4 76" xfId="6794"/>
    <cellStyle name="20% - Акцент4 77" xfId="6808"/>
    <cellStyle name="20% - Акцент4 78" xfId="6822"/>
    <cellStyle name="20% - Акцент4 79" xfId="6836"/>
    <cellStyle name="20% - Акцент4 8" xfId="344"/>
    <cellStyle name="20% - Акцент4 8 10" xfId="6147"/>
    <cellStyle name="20% - Акцент4 8 11" xfId="7398"/>
    <cellStyle name="20% - Акцент4 8 12" xfId="7874"/>
    <cellStyle name="20% - Акцент4 8 13" xfId="8909"/>
    <cellStyle name="20% - Акцент4 8 14" xfId="9916"/>
    <cellStyle name="20% - Акцент4 8 15" xfId="10713"/>
    <cellStyle name="20% - Акцент4 8 16" xfId="11065"/>
    <cellStyle name="20% - Акцент4 8 2" xfId="491"/>
    <cellStyle name="20% - Акцент4 8 2 10" xfId="7399"/>
    <cellStyle name="20% - Акцент4 8 2 11" xfId="8014"/>
    <cellStyle name="20% - Акцент4 8 2 12" xfId="9049"/>
    <cellStyle name="20% - Акцент4 8 2 13" xfId="10056"/>
    <cellStyle name="20% - Акцент4 8 2 14" xfId="10853"/>
    <cellStyle name="20% - Акцент4 8 2 15" xfId="11066"/>
    <cellStyle name="20% - Акцент4 8 2 2" xfId="904"/>
    <cellStyle name="20% - Акцент4 8 2 2 2" xfId="1818"/>
    <cellStyle name="20% - Акцент4 8 2 2 3" xfId="3626"/>
    <cellStyle name="20% - Акцент4 8 2 2 4" xfId="5069"/>
    <cellStyle name="20% - Акцент4 8 2 2 5" xfId="6685"/>
    <cellStyle name="20% - Акцент4 8 2 2 6" xfId="8412"/>
    <cellStyle name="20% - Акцент4 8 2 2 7" xfId="9447"/>
    <cellStyle name="20% - Акцент4 8 2 2 8" xfId="10454"/>
    <cellStyle name="20% - Акцент4 8 2 2 9" xfId="11670"/>
    <cellStyle name="20% - Акцент4 8 2 2_Информ. по 8 отстающим" xfId="1982"/>
    <cellStyle name="20% - Акцент4 8 2 3" xfId="1410"/>
    <cellStyle name="20% - Акцент4 8 2 4" xfId="3228"/>
    <cellStyle name="20% - Акцент4 8 2 5" xfId="4024"/>
    <cellStyle name="20% - Акцент4 8 2 6" xfId="4671"/>
    <cellStyle name="20% - Акцент4 8 2 7" xfId="5596"/>
    <cellStyle name="20% - Акцент4 8 2 8" xfId="5313"/>
    <cellStyle name="20% - Акцент4 8 2 9" xfId="6287"/>
    <cellStyle name="20% - Акцент4 8 2_Информ. по 8 отстающим" xfId="2529"/>
    <cellStyle name="20% - Акцент4 8 3" xfId="759"/>
    <cellStyle name="20% - Акцент4 8 3 2" xfId="1674"/>
    <cellStyle name="20% - Акцент4 8 3 3" xfId="3486"/>
    <cellStyle name="20% - Акцент4 8 3 4" xfId="4929"/>
    <cellStyle name="20% - Акцент4 8 3 5" xfId="6545"/>
    <cellStyle name="20% - Акцент4 8 3 6" xfId="8272"/>
    <cellStyle name="20% - Акцент4 8 3 7" xfId="9307"/>
    <cellStyle name="20% - Акцент4 8 3 8" xfId="10314"/>
    <cellStyle name="20% - Акцент4 8 3 9" xfId="11530"/>
    <cellStyle name="20% - Акцент4 8 3_Информ. по 8 отстающим" xfId="2081"/>
    <cellStyle name="20% - Акцент4 8 4" xfId="1265"/>
    <cellStyle name="20% - Акцент4 8 5" xfId="3088"/>
    <cellStyle name="20% - Акцент4 8 6" xfId="3884"/>
    <cellStyle name="20% - Акцент4 8 7" xfId="4531"/>
    <cellStyle name="20% - Акцент4 8 8" xfId="5455"/>
    <cellStyle name="20% - Акцент4 8 9" xfId="5361"/>
    <cellStyle name="20% - Акцент4 8_Информ. по 8 отстающим" xfId="2505"/>
    <cellStyle name="20% - Акцент4 80" xfId="6849"/>
    <cellStyle name="20% - Акцент4 81" xfId="6862"/>
    <cellStyle name="20% - Акцент4 82" xfId="6875"/>
    <cellStyle name="20% - Акцент4 83" xfId="6888"/>
    <cellStyle name="20% - Акцент4 84" xfId="6901"/>
    <cellStyle name="20% - Акцент4 85" xfId="6914"/>
    <cellStyle name="20% - Акцент4 86" xfId="6926"/>
    <cellStyle name="20% - Акцент4 87" xfId="6936"/>
    <cellStyle name="20% - Акцент4 88" xfId="6946"/>
    <cellStyle name="20% - Акцент4 89" xfId="6955"/>
    <cellStyle name="20% - Акцент4 9" xfId="129"/>
    <cellStyle name="20% - Акцент4 9 10" xfId="7400"/>
    <cellStyle name="20% - Акцент4 9 11" xfId="7747"/>
    <cellStyle name="20% - Акцент4 9 12" xfId="8782"/>
    <cellStyle name="20% - Акцент4 9 13" xfId="9789"/>
    <cellStyle name="20% - Акцент4 9 14" xfId="10585"/>
    <cellStyle name="20% - Акцент4 9 15" xfId="11067"/>
    <cellStyle name="20% - Акцент4 9 2" xfId="632"/>
    <cellStyle name="20% - Акцент4 9 2 2" xfId="1547"/>
    <cellStyle name="20% - Акцент4 9 2 3" xfId="3359"/>
    <cellStyle name="20% - Акцент4 9 2 4" xfId="4802"/>
    <cellStyle name="20% - Акцент4 9 2 5" xfId="6418"/>
    <cellStyle name="20% - Акцент4 9 2 6" xfId="8145"/>
    <cellStyle name="20% - Акцент4 9 2 7" xfId="9180"/>
    <cellStyle name="20% - Акцент4 9 2 8" xfId="10187"/>
    <cellStyle name="20% - Акцент4 9 2 9" xfId="11403"/>
    <cellStyle name="20% - Акцент4 9 2_Информ. по 8 отстающим" xfId="2495"/>
    <cellStyle name="20% - Акцент4 9 3" xfId="1084"/>
    <cellStyle name="20% - Акцент4 9 4" xfId="2961"/>
    <cellStyle name="20% - Акцент4 9 5" xfId="3757"/>
    <cellStyle name="20% - Акцент4 9 6" xfId="4404"/>
    <cellStyle name="20% - Акцент4 9 7" xfId="5267"/>
    <cellStyle name="20% - Акцент4 9 8" xfId="5202"/>
    <cellStyle name="20% - Акцент4 9 9" xfId="6020"/>
    <cellStyle name="20% - Акцент4 9_Информ. по 8 отстающим" xfId="1933"/>
    <cellStyle name="20% - Акцент4 90" xfId="6990"/>
    <cellStyle name="20% - Акцент4 91" xfId="7004"/>
    <cellStyle name="20% - Акцент4 92" xfId="7018"/>
    <cellStyle name="20% - Акцент4 93" xfId="7032"/>
    <cellStyle name="20% - Акцент4 94" xfId="7046"/>
    <cellStyle name="20% - Акцент4 95" xfId="7060"/>
    <cellStyle name="20% - Акцент4 96" xfId="7074"/>
    <cellStyle name="20% - Акцент4 97" xfId="7088"/>
    <cellStyle name="20% - Акцент4 98" xfId="7102"/>
    <cellStyle name="20% - Акцент4 99" xfId="7116"/>
    <cellStyle name="20% - Акцент5" xfId="9" builtinId="46" customBuiltin="1"/>
    <cellStyle name="20% - Акцент5 10" xfId="358"/>
    <cellStyle name="20% - Акцент5 10 10" xfId="7401"/>
    <cellStyle name="20% - Акцент5 10 11" xfId="7888"/>
    <cellStyle name="20% - Акцент5 10 12" xfId="8923"/>
    <cellStyle name="20% - Акцент5 10 13" xfId="9930"/>
    <cellStyle name="20% - Акцент5 10 14" xfId="10727"/>
    <cellStyle name="20% - Акцент5 10 15" xfId="11068"/>
    <cellStyle name="20% - Акцент5 10 2" xfId="773"/>
    <cellStyle name="20% - Акцент5 10 2 2" xfId="1688"/>
    <cellStyle name="20% - Акцент5 10 2 3" xfId="3500"/>
    <cellStyle name="20% - Акцент5 10 2 4" xfId="4943"/>
    <cellStyle name="20% - Акцент5 10 2 5" xfId="6559"/>
    <cellStyle name="20% - Акцент5 10 2 6" xfId="8286"/>
    <cellStyle name="20% - Акцент5 10 2 7" xfId="9321"/>
    <cellStyle name="20% - Акцент5 10 2 8" xfId="10328"/>
    <cellStyle name="20% - Акцент5 10 2 9" xfId="11544"/>
    <cellStyle name="20% - Акцент5 10 2_Информ. по 8 отстающим" xfId="2029"/>
    <cellStyle name="20% - Акцент5 10 3" xfId="1279"/>
    <cellStyle name="20% - Акцент5 10 4" xfId="3102"/>
    <cellStyle name="20% - Акцент5 10 5" xfId="3898"/>
    <cellStyle name="20% - Акцент5 10 6" xfId="4545"/>
    <cellStyle name="20% - Акцент5 10 7" xfId="5469"/>
    <cellStyle name="20% - Акцент5 10 8" xfId="5360"/>
    <cellStyle name="20% - Акцент5 10 9" xfId="6161"/>
    <cellStyle name="20% - Акцент5 10_Информ. по 8 отстающим" xfId="2342"/>
    <cellStyle name="20% - Акцент5 100" xfId="7134"/>
    <cellStyle name="20% - Акцент5 101" xfId="7148"/>
    <cellStyle name="20% - Акцент5 102" xfId="7162"/>
    <cellStyle name="20% - Акцент5 103" xfId="7175"/>
    <cellStyle name="20% - Акцент5 104" xfId="7188"/>
    <cellStyle name="20% - Акцент5 105" xfId="7201"/>
    <cellStyle name="20% - Акцент5 106" xfId="7214"/>
    <cellStyle name="20% - Акцент5 107" xfId="7227"/>
    <cellStyle name="20% - Акцент5 108" xfId="7239"/>
    <cellStyle name="20% - Акцент5 109" xfId="7251"/>
    <cellStyle name="20% - Акцент5 11" xfId="519"/>
    <cellStyle name="20% - Акцент5 11 10" xfId="7402"/>
    <cellStyle name="20% - Акцент5 11 11" xfId="8034"/>
    <cellStyle name="20% - Акцент5 11 12" xfId="9069"/>
    <cellStyle name="20% - Акцент5 11 13" xfId="10076"/>
    <cellStyle name="20% - Акцент5 11 14" xfId="10873"/>
    <cellStyle name="20% - Акцент5 11 15" xfId="11069"/>
    <cellStyle name="20% - Акцент5 11 2" xfId="929"/>
    <cellStyle name="20% - Акцент5 11 2 2" xfId="1839"/>
    <cellStyle name="20% - Акцент5 11 2 3" xfId="3646"/>
    <cellStyle name="20% - Акцент5 11 2 4" xfId="5089"/>
    <cellStyle name="20% - Акцент5 11 2 5" xfId="6705"/>
    <cellStyle name="20% - Акцент5 11 2 6" xfId="8432"/>
    <cellStyle name="20% - Акцент5 11 2 7" xfId="9467"/>
    <cellStyle name="20% - Акцент5 11 2 8" xfId="10474"/>
    <cellStyle name="20% - Акцент5 11 2 9" xfId="11690"/>
    <cellStyle name="20% - Акцент5 11 2_Информ. по 8 отстающим" xfId="1163"/>
    <cellStyle name="20% - Акцент5 11 3" xfId="1435"/>
    <cellStyle name="20% - Акцент5 11 4" xfId="3248"/>
    <cellStyle name="20% - Акцент5 11 5" xfId="4044"/>
    <cellStyle name="20% - Акцент5 11 6" xfId="4691"/>
    <cellStyle name="20% - Акцент5 11 7" xfId="5621"/>
    <cellStyle name="20% - Акцент5 11 8" xfId="5316"/>
    <cellStyle name="20% - Акцент5 11 9" xfId="6307"/>
    <cellStyle name="20% - Акцент5 11_Информ. по 8 отстающим" xfId="2259"/>
    <cellStyle name="20% - Акцент5 110" xfId="7262"/>
    <cellStyle name="20% - Акцент5 111" xfId="7273"/>
    <cellStyle name="20% - Акцент5 112" xfId="7281"/>
    <cellStyle name="20% - Акцент5 113" xfId="7293"/>
    <cellStyle name="20% - Акцент5 114" xfId="7706"/>
    <cellStyle name="20% - Акцент5 115" xfId="8512"/>
    <cellStyle name="20% - Акцент5 116" xfId="8522"/>
    <cellStyle name="20% - Акцент5 117" xfId="8530"/>
    <cellStyle name="20% - Акцент5 118" xfId="8567"/>
    <cellStyle name="20% - Акцент5 119" xfId="8581"/>
    <cellStyle name="20% - Акцент5 12" xfId="533"/>
    <cellStyle name="20% - Акцент5 12 10" xfId="7403"/>
    <cellStyle name="20% - Акцент5 12 11" xfId="8048"/>
    <cellStyle name="20% - Акцент5 12 12" xfId="9083"/>
    <cellStyle name="20% - Акцент5 12 13" xfId="10090"/>
    <cellStyle name="20% - Акцент5 12 14" xfId="10887"/>
    <cellStyle name="20% - Акцент5 12 15" xfId="11070"/>
    <cellStyle name="20% - Акцент5 12 2" xfId="943"/>
    <cellStyle name="20% - Акцент5 12 2 2" xfId="1853"/>
    <cellStyle name="20% - Акцент5 12 2 3" xfId="3660"/>
    <cellStyle name="20% - Акцент5 12 2 4" xfId="5103"/>
    <cellStyle name="20% - Акцент5 12 2 5" xfId="6719"/>
    <cellStyle name="20% - Акцент5 12 2 6" xfId="8446"/>
    <cellStyle name="20% - Акцент5 12 2 7" xfId="9481"/>
    <cellStyle name="20% - Акцент5 12 2 8" xfId="10488"/>
    <cellStyle name="20% - Акцент5 12 2 9" xfId="11704"/>
    <cellStyle name="20% - Акцент5 12 2_Информ. по 8 отстающим" xfId="2468"/>
    <cellStyle name="20% - Акцент5 12 3" xfId="1449"/>
    <cellStyle name="20% - Акцент5 12 4" xfId="3262"/>
    <cellStyle name="20% - Акцент5 12 5" xfId="4058"/>
    <cellStyle name="20% - Акцент5 12 6" xfId="4705"/>
    <cellStyle name="20% - Акцент5 12 7" xfId="5635"/>
    <cellStyle name="20% - Акцент5 12 8" xfId="5201"/>
    <cellStyle name="20% - Акцент5 12 9" xfId="6321"/>
    <cellStyle name="20% - Акцент5 12_Информ. по 8 отстающим" xfId="2364"/>
    <cellStyle name="20% - Акцент5 120" xfId="8595"/>
    <cellStyle name="20% - Акцент5 121" xfId="8608"/>
    <cellStyle name="20% - Акцент5 122" xfId="8622"/>
    <cellStyle name="20% - Акцент5 123" xfId="8635"/>
    <cellStyle name="20% - Акцент5 124" xfId="8649"/>
    <cellStyle name="20% - Акцент5 125" xfId="8661"/>
    <cellStyle name="20% - Акцент5 126" xfId="8673"/>
    <cellStyle name="20% - Акцент5 127" xfId="8684"/>
    <cellStyle name="20% - Акцент5 128" xfId="8698"/>
    <cellStyle name="20% - Акцент5 129" xfId="8708"/>
    <cellStyle name="20% - Акцент5 13" xfId="547"/>
    <cellStyle name="20% - Акцент5 13 10" xfId="7404"/>
    <cellStyle name="20% - Акцент5 13 11" xfId="8062"/>
    <cellStyle name="20% - Акцент5 13 12" xfId="9097"/>
    <cellStyle name="20% - Акцент5 13 13" xfId="10104"/>
    <cellStyle name="20% - Акцент5 13 14" xfId="10901"/>
    <cellStyle name="20% - Акцент5 13 15" xfId="11071"/>
    <cellStyle name="20% - Акцент5 13 2" xfId="957"/>
    <cellStyle name="20% - Акцент5 13 2 2" xfId="1867"/>
    <cellStyle name="20% - Акцент5 13 2 3" xfId="3674"/>
    <cellStyle name="20% - Акцент5 13 2 4" xfId="5117"/>
    <cellStyle name="20% - Акцент5 13 2 5" xfId="6733"/>
    <cellStyle name="20% - Акцент5 13 2 6" xfId="8460"/>
    <cellStyle name="20% - Акцент5 13 2 7" xfId="9495"/>
    <cellStyle name="20% - Акцент5 13 2 8" xfId="10502"/>
    <cellStyle name="20% - Акцент5 13 2 9" xfId="11718"/>
    <cellStyle name="20% - Акцент5 13 2_Информ. по 8 отстающим" xfId="1955"/>
    <cellStyle name="20% - Акцент5 13 3" xfId="1463"/>
    <cellStyle name="20% - Акцент5 13 4" xfId="3276"/>
    <cellStyle name="20% - Акцент5 13 5" xfId="4072"/>
    <cellStyle name="20% - Акцент5 13 6" xfId="4719"/>
    <cellStyle name="20% - Акцент5 13 7" xfId="5649"/>
    <cellStyle name="20% - Акцент5 13 8" xfId="5359"/>
    <cellStyle name="20% - Акцент5 13 9" xfId="6335"/>
    <cellStyle name="20% - Акцент5 13_Информ. по 8 отстающим" xfId="2119"/>
    <cellStyle name="20% - Акцент5 130" xfId="8718"/>
    <cellStyle name="20% - Акцент5 131" xfId="8726"/>
    <cellStyle name="20% - Акцент5 132" xfId="8741"/>
    <cellStyle name="20% - Акцент5 133" xfId="9559"/>
    <cellStyle name="20% - Акцент5 134" xfId="9572"/>
    <cellStyle name="20% - Акцент5 135" xfId="9586"/>
    <cellStyle name="20% - Акцент5 136" xfId="9599"/>
    <cellStyle name="20% - Акцент5 137" xfId="9613"/>
    <cellStyle name="20% - Акцент5 138" xfId="9625"/>
    <cellStyle name="20% - Акцент5 139" xfId="9639"/>
    <cellStyle name="20% - Акцент5 14" xfId="561"/>
    <cellStyle name="20% - Акцент5 14 10" xfId="7405"/>
    <cellStyle name="20% - Акцент5 14 11" xfId="8076"/>
    <cellStyle name="20% - Акцент5 14 12" xfId="9111"/>
    <cellStyle name="20% - Акцент5 14 13" xfId="10118"/>
    <cellStyle name="20% - Акцент5 14 14" xfId="10915"/>
    <cellStyle name="20% - Акцент5 14 15" xfId="11072"/>
    <cellStyle name="20% - Акцент5 14 2" xfId="971"/>
    <cellStyle name="20% - Акцент5 14 2 2" xfId="1881"/>
    <cellStyle name="20% - Акцент5 14 2 3" xfId="3688"/>
    <cellStyle name="20% - Акцент5 14 2 4" xfId="5131"/>
    <cellStyle name="20% - Акцент5 14 2 5" xfId="6747"/>
    <cellStyle name="20% - Акцент5 14 2 6" xfId="8474"/>
    <cellStyle name="20% - Акцент5 14 2 7" xfId="9509"/>
    <cellStyle name="20% - Акцент5 14 2 8" xfId="10516"/>
    <cellStyle name="20% - Акцент5 14 2 9" xfId="11732"/>
    <cellStyle name="20% - Акцент5 14 2_Информ. по 8 отстающим" xfId="2470"/>
    <cellStyle name="20% - Акцент5 14 3" xfId="1477"/>
    <cellStyle name="20% - Акцент5 14 4" xfId="3290"/>
    <cellStyle name="20% - Акцент5 14 5" xfId="4086"/>
    <cellStyle name="20% - Акцент5 14 6" xfId="4733"/>
    <cellStyle name="20% - Акцент5 14 7" xfId="5663"/>
    <cellStyle name="20% - Акцент5 14 8" xfId="5312"/>
    <cellStyle name="20% - Акцент5 14 9" xfId="6349"/>
    <cellStyle name="20% - Акцент5 14_Информ. по 8 отстающим" xfId="1165"/>
    <cellStyle name="20% - Акцент5 140" xfId="9653"/>
    <cellStyle name="20% - Акцент5 141" xfId="9668"/>
    <cellStyle name="20% - Акцент5 142" xfId="9680"/>
    <cellStyle name="20% - Акцент5 143" xfId="9692"/>
    <cellStyle name="20% - Акцент5 144" xfId="9703"/>
    <cellStyle name="20% - Акцент5 145" xfId="9715"/>
    <cellStyle name="20% - Акцент5 146" xfId="9725"/>
    <cellStyle name="20% - Акцент5 147" xfId="9733"/>
    <cellStyle name="20% - Акцент5 148" xfId="9748"/>
    <cellStyle name="20% - Акцент5 149" xfId="10544"/>
    <cellStyle name="20% - Акцент5 15" xfId="575"/>
    <cellStyle name="20% - Акцент5 15 10" xfId="7406"/>
    <cellStyle name="20% - Акцент5 15 11" xfId="8090"/>
    <cellStyle name="20% - Акцент5 15 12" xfId="9125"/>
    <cellStyle name="20% - Акцент5 15 13" xfId="10132"/>
    <cellStyle name="20% - Акцент5 15 14" xfId="10929"/>
    <cellStyle name="20% - Акцент5 15 15" xfId="11073"/>
    <cellStyle name="20% - Акцент5 15 2" xfId="985"/>
    <cellStyle name="20% - Акцент5 15 2 2" xfId="1895"/>
    <cellStyle name="20% - Акцент5 15 2 3" xfId="3702"/>
    <cellStyle name="20% - Акцент5 15 2 4" xfId="5145"/>
    <cellStyle name="20% - Акцент5 15 2 5" xfId="6761"/>
    <cellStyle name="20% - Акцент5 15 2 6" xfId="8488"/>
    <cellStyle name="20% - Акцент5 15 2 7" xfId="9523"/>
    <cellStyle name="20% - Акцент5 15 2 8" xfId="10530"/>
    <cellStyle name="20% - Акцент5 15 2 9" xfId="11746"/>
    <cellStyle name="20% - Акцент5 15 2_Информ. по 8 отстающим" xfId="1985"/>
    <cellStyle name="20% - Акцент5 15 3" xfId="1491"/>
    <cellStyle name="20% - Акцент5 15 4" xfId="3304"/>
    <cellStyle name="20% - Акцент5 15 5" xfId="4100"/>
    <cellStyle name="20% - Акцент5 15 6" xfId="4747"/>
    <cellStyle name="20% - Акцент5 15 7" xfId="5677"/>
    <cellStyle name="20% - Акцент5 15 8" xfId="5200"/>
    <cellStyle name="20% - Акцент5 15 9" xfId="6363"/>
    <cellStyle name="20% - Акцент5 15_Информ. по 8 отстающим" xfId="2186"/>
    <cellStyle name="20% - Акцент5 150" xfId="10960"/>
    <cellStyle name="20% - Акцент5 151" xfId="11779"/>
    <cellStyle name="20% - Акцент5 152" xfId="11793"/>
    <cellStyle name="20% - Акцент5 153" xfId="11806"/>
    <cellStyle name="20% - Акцент5 154" xfId="11818"/>
    <cellStyle name="20% - Акцент5 155" xfId="11831"/>
    <cellStyle name="20% - Акцент5 156" xfId="11843"/>
    <cellStyle name="20% - Акцент5 157" xfId="11853"/>
    <cellStyle name="20% - Акцент5 158" xfId="11868"/>
    <cellStyle name="20% - Акцент5 159" xfId="11880"/>
    <cellStyle name="20% - Акцент5 16" xfId="589"/>
    <cellStyle name="20% - Акцент5 16 10" xfId="9139"/>
    <cellStyle name="20% - Акцент5 16 11" xfId="10146"/>
    <cellStyle name="20% - Акцент5 16 12" xfId="10943"/>
    <cellStyle name="20% - Акцент5 16 13" xfId="11074"/>
    <cellStyle name="20% - Акцент5 16 2" xfId="1505"/>
    <cellStyle name="20% - Акцент5 16 3" xfId="3318"/>
    <cellStyle name="20% - Акцент5 16 4" xfId="4114"/>
    <cellStyle name="20% - Акцент5 16 5" xfId="4761"/>
    <cellStyle name="20% - Акцент5 16 6" xfId="5691"/>
    <cellStyle name="20% - Акцент5 16 7" xfId="6377"/>
    <cellStyle name="20% - Акцент5 16 8" xfId="7407"/>
    <cellStyle name="20% - Акцент5 16 9" xfId="8104"/>
    <cellStyle name="20% - Акцент5 16_Информ. по 8 отстающим" xfId="2257"/>
    <cellStyle name="20% - Акцент5 160" xfId="11892"/>
    <cellStyle name="20% - Акцент5 161" xfId="11904"/>
    <cellStyle name="20% - Акцент5 162" xfId="11916"/>
    <cellStyle name="20% - Акцент5 163" xfId="11927"/>
    <cellStyle name="20% - Акцент5 164" xfId="11938"/>
    <cellStyle name="20% - Акцент5 165" xfId="11947"/>
    <cellStyle name="20% - Акцент5 166" xfId="11955"/>
    <cellStyle name="20% - Акцент5 167" xfId="11978"/>
    <cellStyle name="20% - Акцент5 168" xfId="11987"/>
    <cellStyle name="20% - Акцент5 169" xfId="11995"/>
    <cellStyle name="20% - Акцент5 17" xfId="997"/>
    <cellStyle name="20% - Акцент5 18" xfId="2562"/>
    <cellStyle name="20% - Акцент5 19" xfId="2575"/>
    <cellStyle name="20% - Акцент5 2" xfId="10"/>
    <cellStyle name="20% - Акцент5 2 2" xfId="173"/>
    <cellStyle name="20% - Акцент5 2 3" xfId="237"/>
    <cellStyle name="20% - Акцент5 20" xfId="2587"/>
    <cellStyle name="20% - Акцент5 21" xfId="2599"/>
    <cellStyle name="20% - Акцент5 22" xfId="2611"/>
    <cellStyle name="20% - Акцент5 23" xfId="2623"/>
    <cellStyle name="20% - Акцент5 24" xfId="2635"/>
    <cellStyle name="20% - Акцент5 25" xfId="2647"/>
    <cellStyle name="20% - Акцент5 26" xfId="2659"/>
    <cellStyle name="20% - Акцент5 27" xfId="2671"/>
    <cellStyle name="20% - Акцент5 28" xfId="2682"/>
    <cellStyle name="20% - Акцент5 29" xfId="2693"/>
    <cellStyle name="20% - Акцент5 3" xfId="108"/>
    <cellStyle name="20% - Акцент5 3 10" xfId="5246"/>
    <cellStyle name="20% - Акцент5 3 11" xfId="5999"/>
    <cellStyle name="20% - Акцент5 3 12" xfId="7408"/>
    <cellStyle name="20% - Акцент5 3 13" xfId="7726"/>
    <cellStyle name="20% - Акцент5 3 14" xfId="8761"/>
    <cellStyle name="20% - Акцент5 3 15" xfId="9768"/>
    <cellStyle name="20% - Акцент5 3 16" xfId="10564"/>
    <cellStyle name="20% - Акцент5 3 17" xfId="11075"/>
    <cellStyle name="20% - Акцент5 3 2" xfId="290"/>
    <cellStyle name="20% - Акцент5 3 2 10" xfId="6093"/>
    <cellStyle name="20% - Акцент5 3 2 11" xfId="7409"/>
    <cellStyle name="20% - Акцент5 3 2 12" xfId="7820"/>
    <cellStyle name="20% - Акцент5 3 2 13" xfId="8855"/>
    <cellStyle name="20% - Акцент5 3 2 14" xfId="9862"/>
    <cellStyle name="20% - Акцент5 3 2 15" xfId="10659"/>
    <cellStyle name="20% - Акцент5 3 2 16" xfId="11076"/>
    <cellStyle name="20% - Акцент5 3 2 2" xfId="437"/>
    <cellStyle name="20% - Акцент5 3 2 2 10" xfId="7410"/>
    <cellStyle name="20% - Акцент5 3 2 2 11" xfId="7960"/>
    <cellStyle name="20% - Акцент5 3 2 2 12" xfId="8995"/>
    <cellStyle name="20% - Акцент5 3 2 2 13" xfId="10002"/>
    <cellStyle name="20% - Акцент5 3 2 2 14" xfId="10799"/>
    <cellStyle name="20% - Акцент5 3 2 2 15" xfId="11077"/>
    <cellStyle name="20% - Акцент5 3 2 2 2" xfId="850"/>
    <cellStyle name="20% - Акцент5 3 2 2 2 2" xfId="1764"/>
    <cellStyle name="20% - Акцент5 3 2 2 2 3" xfId="3572"/>
    <cellStyle name="20% - Акцент5 3 2 2 2 4" xfId="5015"/>
    <cellStyle name="20% - Акцент5 3 2 2 2 5" xfId="6631"/>
    <cellStyle name="20% - Акцент5 3 2 2 2 6" xfId="8358"/>
    <cellStyle name="20% - Акцент5 3 2 2 2 7" xfId="9393"/>
    <cellStyle name="20% - Акцент5 3 2 2 2 8" xfId="10400"/>
    <cellStyle name="20% - Акцент5 3 2 2 2 9" xfId="11616"/>
    <cellStyle name="20% - Акцент5 3 2 2 2_Информ. по 8 отстающим" xfId="2481"/>
    <cellStyle name="20% - Акцент5 3 2 2 3" xfId="1356"/>
    <cellStyle name="20% - Акцент5 3 2 2 4" xfId="3174"/>
    <cellStyle name="20% - Акцент5 3 2 2 5" xfId="3970"/>
    <cellStyle name="20% - Акцент5 3 2 2 6" xfId="4617"/>
    <cellStyle name="20% - Акцент5 3 2 2 7" xfId="5542"/>
    <cellStyle name="20% - Акцент5 3 2 2 8" xfId="5358"/>
    <cellStyle name="20% - Акцент5 3 2 2 9" xfId="6233"/>
    <cellStyle name="20% - Акцент5 3 2 2_Информ. по 8 отстающим" xfId="2026"/>
    <cellStyle name="20% - Акцент5 3 2 3" xfId="705"/>
    <cellStyle name="20% - Акцент5 3 2 3 2" xfId="1620"/>
    <cellStyle name="20% - Акцент5 3 2 3 3" xfId="3432"/>
    <cellStyle name="20% - Акцент5 3 2 3 4" xfId="4875"/>
    <cellStyle name="20% - Акцент5 3 2 3 5" xfId="6491"/>
    <cellStyle name="20% - Акцент5 3 2 3 6" xfId="8218"/>
    <cellStyle name="20% - Акцент5 3 2 3 7" xfId="9253"/>
    <cellStyle name="20% - Акцент5 3 2 3 8" xfId="10260"/>
    <cellStyle name="20% - Акцент5 3 2 3 9" xfId="11476"/>
    <cellStyle name="20% - Акцент5 3 2 3_Информ. по 8 отстающим" xfId="2138"/>
    <cellStyle name="20% - Акцент5 3 2 4" xfId="1211"/>
    <cellStyle name="20% - Акцент5 3 2 5" xfId="3034"/>
    <cellStyle name="20% - Акцент5 3 2 6" xfId="3830"/>
    <cellStyle name="20% - Акцент5 3 2 7" xfId="4477"/>
    <cellStyle name="20% - Акцент5 3 2 8" xfId="5401"/>
    <cellStyle name="20% - Акцент5 3 2 9" xfId="5199"/>
    <cellStyle name="20% - Акцент5 3 2_Информ. по 8 отстающим" xfId="2214"/>
    <cellStyle name="20% - Акцент5 3 3" xfId="154"/>
    <cellStyle name="20% - Акцент5 3 3 10" xfId="7411"/>
    <cellStyle name="20% - Акцент5 3 3 11" xfId="7772"/>
    <cellStyle name="20% - Акцент5 3 3 12" xfId="8807"/>
    <cellStyle name="20% - Акцент5 3 3 13" xfId="9814"/>
    <cellStyle name="20% - Акцент5 3 3 14" xfId="10610"/>
    <cellStyle name="20% - Акцент5 3 3 15" xfId="11078"/>
    <cellStyle name="20% - Акцент5 3 3 2" xfId="657"/>
    <cellStyle name="20% - Акцент5 3 3 2 2" xfId="1572"/>
    <cellStyle name="20% - Акцент5 3 3 2 3" xfId="3384"/>
    <cellStyle name="20% - Акцент5 3 3 2 4" xfId="4827"/>
    <cellStyle name="20% - Акцент5 3 3 2 5" xfId="6443"/>
    <cellStyle name="20% - Акцент5 3 3 2 6" xfId="8170"/>
    <cellStyle name="20% - Акцент5 3 3 2 7" xfId="9205"/>
    <cellStyle name="20% - Акцент5 3 3 2 8" xfId="10212"/>
    <cellStyle name="20% - Акцент5 3 3 2 9" xfId="11428"/>
    <cellStyle name="20% - Акцент5 3 3 2_Информ. по 8 отстающим" xfId="2314"/>
    <cellStyle name="20% - Акцент5 3 3 3" xfId="1109"/>
    <cellStyle name="20% - Акцент5 3 3 4" xfId="2986"/>
    <cellStyle name="20% - Акцент5 3 3 5" xfId="3782"/>
    <cellStyle name="20% - Акцент5 3 3 6" xfId="4429"/>
    <cellStyle name="20% - Акцент5 3 3 7" xfId="5292"/>
    <cellStyle name="20% - Акцент5 3 3 8" xfId="5318"/>
    <cellStyle name="20% - Акцент5 3 3 9" xfId="6045"/>
    <cellStyle name="20% - Акцент5 3 3_Информ. по 8 отстающим" xfId="2503"/>
    <cellStyle name="20% - Акцент5 3 4" xfId="384"/>
    <cellStyle name="20% - Акцент5 3 4 10" xfId="7412"/>
    <cellStyle name="20% - Акцент5 3 4 11" xfId="7912"/>
    <cellStyle name="20% - Акцент5 3 4 12" xfId="8947"/>
    <cellStyle name="20% - Акцент5 3 4 13" xfId="9954"/>
    <cellStyle name="20% - Акцент5 3 4 14" xfId="10751"/>
    <cellStyle name="20% - Акцент5 3 4 15" xfId="11079"/>
    <cellStyle name="20% - Акцент5 3 4 2" xfId="798"/>
    <cellStyle name="20% - Акцент5 3 4 2 2" xfId="1713"/>
    <cellStyle name="20% - Акцент5 3 4 2 3" xfId="3524"/>
    <cellStyle name="20% - Акцент5 3 4 2 4" xfId="4967"/>
    <cellStyle name="20% - Акцент5 3 4 2 5" xfId="6583"/>
    <cellStyle name="20% - Акцент5 3 4 2 6" xfId="8310"/>
    <cellStyle name="20% - Акцент5 3 4 2 7" xfId="9345"/>
    <cellStyle name="20% - Акцент5 3 4 2 8" xfId="10352"/>
    <cellStyle name="20% - Акцент5 3 4 2 9" xfId="11568"/>
    <cellStyle name="20% - Акцент5 3 4 2_Информ. по 8 отстающим" xfId="2368"/>
    <cellStyle name="20% - Акцент5 3 4 3" xfId="1304"/>
    <cellStyle name="20% - Акцент5 3 4 4" xfId="3126"/>
    <cellStyle name="20% - Акцент5 3 4 5" xfId="3922"/>
    <cellStyle name="20% - Акцент5 3 4 6" xfId="4569"/>
    <cellStyle name="20% - Акцент5 3 4 7" xfId="5493"/>
    <cellStyle name="20% - Акцент5 3 4 8" xfId="5198"/>
    <cellStyle name="20% - Акцент5 3 4 9" xfId="6185"/>
    <cellStyle name="20% - Акцент5 3 4_Информ. по 8 отстающим" xfId="2281"/>
    <cellStyle name="20% - Акцент5 3 5" xfId="611"/>
    <cellStyle name="20% - Акцент5 3 5 2" xfId="1526"/>
    <cellStyle name="20% - Акцент5 3 5 3" xfId="3338"/>
    <cellStyle name="20% - Акцент5 3 5 4" xfId="4781"/>
    <cellStyle name="20% - Акцент5 3 5 5" xfId="6397"/>
    <cellStyle name="20% - Акцент5 3 5 6" xfId="8124"/>
    <cellStyle name="20% - Акцент5 3 5 7" xfId="9159"/>
    <cellStyle name="20% - Акцент5 3 5 8" xfId="10166"/>
    <cellStyle name="20% - Акцент5 3 5 9" xfId="11382"/>
    <cellStyle name="20% - Акцент5 3 5_Информ. по 8 отстающим" xfId="1967"/>
    <cellStyle name="20% - Акцент5 3 6" xfId="1063"/>
    <cellStyle name="20% - Акцент5 3 7" xfId="2940"/>
    <cellStyle name="20% - Акцент5 3 8" xfId="3736"/>
    <cellStyle name="20% - Акцент5 3 9" xfId="4383"/>
    <cellStyle name="20% - Акцент5 3_Информ. по 8 отстающим" xfId="2467"/>
    <cellStyle name="20% - Акцент5 30" xfId="2702"/>
    <cellStyle name="20% - Акцент5 31" xfId="2710"/>
    <cellStyle name="20% - Акцент5 32" xfId="2737"/>
    <cellStyle name="20% - Акцент5 33" xfId="2750"/>
    <cellStyle name="20% - Акцент5 34" xfId="2761"/>
    <cellStyle name="20% - Акцент5 35" xfId="2772"/>
    <cellStyle name="20% - Акцент5 36" xfId="2781"/>
    <cellStyle name="20% - Акцент5 37" xfId="2789"/>
    <cellStyle name="20% - Акцент5 38" xfId="2819"/>
    <cellStyle name="20% - Акцент5 39" xfId="2831"/>
    <cellStyle name="20% - Акцент5 4" xfId="122"/>
    <cellStyle name="20% - Акцент5 4 10" xfId="5260"/>
    <cellStyle name="20% - Акцент5 4 11" xfId="6013"/>
    <cellStyle name="20% - Акцент5 4 12" xfId="7413"/>
    <cellStyle name="20% - Акцент5 4 13" xfId="7740"/>
    <cellStyle name="20% - Акцент5 4 14" xfId="8775"/>
    <cellStyle name="20% - Акцент5 4 15" xfId="9782"/>
    <cellStyle name="20% - Акцент5 4 16" xfId="10578"/>
    <cellStyle name="20% - Акцент5 4 17" xfId="11080"/>
    <cellStyle name="20% - Акцент5 4 2" xfId="304"/>
    <cellStyle name="20% - Акцент5 4 2 10" xfId="6107"/>
    <cellStyle name="20% - Акцент5 4 2 11" xfId="7414"/>
    <cellStyle name="20% - Акцент5 4 2 12" xfId="7834"/>
    <cellStyle name="20% - Акцент5 4 2 13" xfId="8869"/>
    <cellStyle name="20% - Акцент5 4 2 14" xfId="9876"/>
    <cellStyle name="20% - Акцент5 4 2 15" xfId="10673"/>
    <cellStyle name="20% - Акцент5 4 2 16" xfId="11081"/>
    <cellStyle name="20% - Акцент5 4 2 2" xfId="451"/>
    <cellStyle name="20% - Акцент5 4 2 2 10" xfId="7415"/>
    <cellStyle name="20% - Акцент5 4 2 2 11" xfId="7974"/>
    <cellStyle name="20% - Акцент5 4 2 2 12" xfId="9009"/>
    <cellStyle name="20% - Акцент5 4 2 2 13" xfId="10016"/>
    <cellStyle name="20% - Акцент5 4 2 2 14" xfId="10813"/>
    <cellStyle name="20% - Акцент5 4 2 2 15" xfId="11082"/>
    <cellStyle name="20% - Акцент5 4 2 2 2" xfId="864"/>
    <cellStyle name="20% - Акцент5 4 2 2 2 2" xfId="1778"/>
    <cellStyle name="20% - Акцент5 4 2 2 2 3" xfId="3586"/>
    <cellStyle name="20% - Акцент5 4 2 2 2 4" xfId="5029"/>
    <cellStyle name="20% - Акцент5 4 2 2 2 5" xfId="6645"/>
    <cellStyle name="20% - Акцент5 4 2 2 2 6" xfId="8372"/>
    <cellStyle name="20% - Акцент5 4 2 2 2 7" xfId="9407"/>
    <cellStyle name="20% - Акцент5 4 2 2 2 8" xfId="10414"/>
    <cellStyle name="20% - Акцент5 4 2 2 2 9" xfId="11630"/>
    <cellStyle name="20% - Акцент5 4 2 2 2_Информ. по 8 отстающим" xfId="2037"/>
    <cellStyle name="20% - Акцент5 4 2 2 3" xfId="1370"/>
    <cellStyle name="20% - Акцент5 4 2 2 4" xfId="3188"/>
    <cellStyle name="20% - Акцент5 4 2 2 5" xfId="3984"/>
    <cellStyle name="20% - Акцент5 4 2 2 6" xfId="4631"/>
    <cellStyle name="20% - Акцент5 4 2 2 7" xfId="5556"/>
    <cellStyle name="20% - Акцент5 4 2 2 8" xfId="5197"/>
    <cellStyle name="20% - Акцент5 4 2 2 9" xfId="6247"/>
    <cellStyle name="20% - Акцент5 4 2 2_Информ. по 8 отстающим" xfId="2173"/>
    <cellStyle name="20% - Акцент5 4 2 3" xfId="719"/>
    <cellStyle name="20% - Акцент5 4 2 3 2" xfId="1634"/>
    <cellStyle name="20% - Акцент5 4 2 3 3" xfId="3446"/>
    <cellStyle name="20% - Акцент5 4 2 3 4" xfId="4889"/>
    <cellStyle name="20% - Акцент5 4 2 3 5" xfId="6505"/>
    <cellStyle name="20% - Акцент5 4 2 3 6" xfId="8232"/>
    <cellStyle name="20% - Акцент5 4 2 3 7" xfId="9267"/>
    <cellStyle name="20% - Акцент5 4 2 3 8" xfId="10274"/>
    <cellStyle name="20% - Акцент5 4 2 3 9" xfId="11490"/>
    <cellStyle name="20% - Акцент5 4 2 3_Информ. по 8 отстающим" xfId="2530"/>
    <cellStyle name="20% - Акцент5 4 2 4" xfId="1225"/>
    <cellStyle name="20% - Акцент5 4 2 5" xfId="3048"/>
    <cellStyle name="20% - Акцент5 4 2 6" xfId="3844"/>
    <cellStyle name="20% - Акцент5 4 2 7" xfId="4491"/>
    <cellStyle name="20% - Акцент5 4 2 8" xfId="5415"/>
    <cellStyle name="20% - Акцент5 4 2 9" xfId="5314"/>
    <cellStyle name="20% - Акцент5 4 2_Информ. по 8 отстающим" xfId="2047"/>
    <cellStyle name="20% - Акцент5 4 3" xfId="168"/>
    <cellStyle name="20% - Акцент5 4 3 10" xfId="7416"/>
    <cellStyle name="20% - Акцент5 4 3 11" xfId="7786"/>
    <cellStyle name="20% - Акцент5 4 3 12" xfId="8821"/>
    <cellStyle name="20% - Акцент5 4 3 13" xfId="9828"/>
    <cellStyle name="20% - Акцент5 4 3 14" xfId="10624"/>
    <cellStyle name="20% - Акцент5 4 3 15" xfId="11083"/>
    <cellStyle name="20% - Акцент5 4 3 2" xfId="671"/>
    <cellStyle name="20% - Акцент5 4 3 2 2" xfId="1586"/>
    <cellStyle name="20% - Акцент5 4 3 2 3" xfId="3398"/>
    <cellStyle name="20% - Акцент5 4 3 2 4" xfId="4841"/>
    <cellStyle name="20% - Акцент5 4 3 2 5" xfId="6457"/>
    <cellStyle name="20% - Акцент5 4 3 2 6" xfId="8184"/>
    <cellStyle name="20% - Акцент5 4 3 2 7" xfId="9219"/>
    <cellStyle name="20% - Акцент5 4 3 2 8" xfId="10226"/>
    <cellStyle name="20% - Акцент5 4 3 2 9" xfId="11442"/>
    <cellStyle name="20% - Акцент5 4 3 2_Информ. по 8 отстающим" xfId="1986"/>
    <cellStyle name="20% - Акцент5 4 3 3" xfId="1123"/>
    <cellStyle name="20% - Акцент5 4 3 4" xfId="3000"/>
    <cellStyle name="20% - Акцент5 4 3 5" xfId="3796"/>
    <cellStyle name="20% - Акцент5 4 3 6" xfId="4443"/>
    <cellStyle name="20% - Акцент5 4 3 7" xfId="5306"/>
    <cellStyle name="20% - Акцент5 4 3 8" xfId="5357"/>
    <cellStyle name="20% - Акцент5 4 3 9" xfId="6059"/>
    <cellStyle name="20% - Акцент5 4 3_Информ. по 8 отстающим" xfId="2494"/>
    <cellStyle name="20% - Акцент5 4 4" xfId="398"/>
    <cellStyle name="20% - Акцент5 4 4 10" xfId="7417"/>
    <cellStyle name="20% - Акцент5 4 4 11" xfId="7926"/>
    <cellStyle name="20% - Акцент5 4 4 12" xfId="8961"/>
    <cellStyle name="20% - Акцент5 4 4 13" xfId="9968"/>
    <cellStyle name="20% - Акцент5 4 4 14" xfId="10765"/>
    <cellStyle name="20% - Акцент5 4 4 15" xfId="11084"/>
    <cellStyle name="20% - Акцент5 4 4 2" xfId="812"/>
    <cellStyle name="20% - Акцент5 4 4 2 2" xfId="1727"/>
    <cellStyle name="20% - Акцент5 4 4 2 3" xfId="3538"/>
    <cellStyle name="20% - Акцент5 4 4 2 4" xfId="4981"/>
    <cellStyle name="20% - Акцент5 4 4 2 5" xfId="6597"/>
    <cellStyle name="20% - Акцент5 4 4 2 6" xfId="8324"/>
    <cellStyle name="20% - Акцент5 4 4 2 7" xfId="9359"/>
    <cellStyle name="20% - Акцент5 4 4 2 8" xfId="10366"/>
    <cellStyle name="20% - Акцент5 4 4 2 9" xfId="11582"/>
    <cellStyle name="20% - Акцент5 4 4 2_Информ. по 8 отстающим" xfId="1957"/>
    <cellStyle name="20% - Акцент5 4 4 3" xfId="1318"/>
    <cellStyle name="20% - Акцент5 4 4 4" xfId="3140"/>
    <cellStyle name="20% - Акцент5 4 4 5" xfId="3936"/>
    <cellStyle name="20% - Акцент5 4 4 6" xfId="4583"/>
    <cellStyle name="20% - Акцент5 4 4 7" xfId="5507"/>
    <cellStyle name="20% - Акцент5 4 4 8" xfId="5319"/>
    <cellStyle name="20% - Акцент5 4 4 9" xfId="6199"/>
    <cellStyle name="20% - Акцент5 4 4_Информ. по 8 отстающим" xfId="1938"/>
    <cellStyle name="20% - Акцент5 4 5" xfId="625"/>
    <cellStyle name="20% - Акцент5 4 5 2" xfId="1540"/>
    <cellStyle name="20% - Акцент5 4 5 3" xfId="3352"/>
    <cellStyle name="20% - Акцент5 4 5 4" xfId="4795"/>
    <cellStyle name="20% - Акцент5 4 5 5" xfId="6411"/>
    <cellStyle name="20% - Акцент5 4 5 6" xfId="8138"/>
    <cellStyle name="20% - Акцент5 4 5 7" xfId="9173"/>
    <cellStyle name="20% - Акцент5 4 5 8" xfId="10180"/>
    <cellStyle name="20% - Акцент5 4 5 9" xfId="11396"/>
    <cellStyle name="20% - Акцент5 4 5_Информ. по 8 отстающим" xfId="2012"/>
    <cellStyle name="20% - Акцент5 4 6" xfId="1077"/>
    <cellStyle name="20% - Акцент5 4 7" xfId="2954"/>
    <cellStyle name="20% - Акцент5 4 8" xfId="3750"/>
    <cellStyle name="20% - Акцент5 4 9" xfId="4397"/>
    <cellStyle name="20% - Акцент5 4_Информ. по 8 отстающим" xfId="2220"/>
    <cellStyle name="20% - Акцент5 40" xfId="2843"/>
    <cellStyle name="20% - Акцент5 41" xfId="2855"/>
    <cellStyle name="20% - Акцент5 42" xfId="2867"/>
    <cellStyle name="20% - Акцент5 43" xfId="2878"/>
    <cellStyle name="20% - Акцент5 44" xfId="2889"/>
    <cellStyle name="20% - Акцент5 45" xfId="2898"/>
    <cellStyle name="20% - Акцент5 46" xfId="2906"/>
    <cellStyle name="20% - Акцент5 47" xfId="2920"/>
    <cellStyle name="20% - Акцент5 48" xfId="3716"/>
    <cellStyle name="20% - Акцент5 49" xfId="4139"/>
    <cellStyle name="20% - Акцент5 5" xfId="206"/>
    <cellStyle name="20% - Акцент5 5 10" xfId="6073"/>
    <cellStyle name="20% - Акцент5 5 11" xfId="7418"/>
    <cellStyle name="20% - Акцент5 5 12" xfId="7800"/>
    <cellStyle name="20% - Акцент5 5 13" xfId="8835"/>
    <cellStyle name="20% - Акцент5 5 14" xfId="9842"/>
    <cellStyle name="20% - Акцент5 5 15" xfId="10638"/>
    <cellStyle name="20% - Акцент5 5 16" xfId="11085"/>
    <cellStyle name="20% - Акцент5 5 2" xfId="413"/>
    <cellStyle name="20% - Акцент5 5 2 10" xfId="7419"/>
    <cellStyle name="20% - Акцент5 5 2 11" xfId="7940"/>
    <cellStyle name="20% - Акцент5 5 2 12" xfId="8975"/>
    <cellStyle name="20% - Акцент5 5 2 13" xfId="9982"/>
    <cellStyle name="20% - Акцент5 5 2 14" xfId="10779"/>
    <cellStyle name="20% - Акцент5 5 2 15" xfId="11086"/>
    <cellStyle name="20% - Акцент5 5 2 2" xfId="827"/>
    <cellStyle name="20% - Акцент5 5 2 2 2" xfId="1742"/>
    <cellStyle name="20% - Акцент5 5 2 2 3" xfId="3552"/>
    <cellStyle name="20% - Акцент5 5 2 2 4" xfId="4995"/>
    <cellStyle name="20% - Акцент5 5 2 2 5" xfId="6611"/>
    <cellStyle name="20% - Акцент5 5 2 2 6" xfId="8338"/>
    <cellStyle name="20% - Акцент5 5 2 2 7" xfId="9373"/>
    <cellStyle name="20% - Акцент5 5 2 2 8" xfId="10380"/>
    <cellStyle name="20% - Акцент5 5 2 2 9" xfId="11596"/>
    <cellStyle name="20% - Акцент5 5 2 2_Информ. по 8 отстающим" xfId="2262"/>
    <cellStyle name="20% - Акцент5 5 2 3" xfId="1333"/>
    <cellStyle name="20% - Акцент5 5 2 4" xfId="3154"/>
    <cellStyle name="20% - Акцент5 5 2 5" xfId="3950"/>
    <cellStyle name="20% - Акцент5 5 2 6" xfId="4597"/>
    <cellStyle name="20% - Акцент5 5 2 7" xfId="5521"/>
    <cellStyle name="20% - Акцент5 5 2 8" xfId="5695"/>
    <cellStyle name="20% - Акцент5 5 2 9" xfId="6213"/>
    <cellStyle name="20% - Акцент5 5 2_Информ. по 8 отстающим" xfId="2504"/>
    <cellStyle name="20% - Акцент5 5 3" xfId="685"/>
    <cellStyle name="20% - Акцент5 5 3 2" xfId="1600"/>
    <cellStyle name="20% - Акцент5 5 3 3" xfId="3412"/>
    <cellStyle name="20% - Акцент5 5 3 4" xfId="4855"/>
    <cellStyle name="20% - Акцент5 5 3 5" xfId="6471"/>
    <cellStyle name="20% - Акцент5 5 3 6" xfId="8198"/>
    <cellStyle name="20% - Акцент5 5 3 7" xfId="9233"/>
    <cellStyle name="20% - Акцент5 5 3 8" xfId="10240"/>
    <cellStyle name="20% - Акцент5 5 3 9" xfId="11456"/>
    <cellStyle name="20% - Акцент5 5 3_Информ. по 8 отстающим" xfId="2055"/>
    <cellStyle name="20% - Акцент5 5 4" xfId="1152"/>
    <cellStyle name="20% - Акцент5 5 5" xfId="3014"/>
    <cellStyle name="20% - Акцент5 5 6" xfId="3810"/>
    <cellStyle name="20% - Акцент5 5 7" xfId="4457"/>
    <cellStyle name="20% - Акцент5 5 8" xfId="5337"/>
    <cellStyle name="20% - Акцент5 5 9" xfId="5196"/>
    <cellStyle name="20% - Акцент5 5_Информ. по 8 отстающим" xfId="1977"/>
    <cellStyle name="20% - Акцент5 50" xfId="4151"/>
    <cellStyle name="20% - Акцент5 51" xfId="4161"/>
    <cellStyle name="20% - Акцент5 52" xfId="4184"/>
    <cellStyle name="20% - Акцент5 53" xfId="4196"/>
    <cellStyle name="20% - Акцент5 54" xfId="4208"/>
    <cellStyle name="20% - Акцент5 55" xfId="4220"/>
    <cellStyle name="20% - Акцент5 56" xfId="4235"/>
    <cellStyle name="20% - Акцент5 57" xfId="4247"/>
    <cellStyle name="20% - Акцент5 58" xfId="4259"/>
    <cellStyle name="20% - Акцент5 59" xfId="4271"/>
    <cellStyle name="20% - Акцент5 6" xfId="318"/>
    <cellStyle name="20% - Акцент5 6 10" xfId="6121"/>
    <cellStyle name="20% - Акцент5 6 11" xfId="7420"/>
    <cellStyle name="20% - Акцент5 6 12" xfId="7848"/>
    <cellStyle name="20% - Акцент5 6 13" xfId="8883"/>
    <cellStyle name="20% - Акцент5 6 14" xfId="9890"/>
    <cellStyle name="20% - Акцент5 6 15" xfId="10687"/>
    <cellStyle name="20% - Акцент5 6 16" xfId="11087"/>
    <cellStyle name="20% - Акцент5 6 2" xfId="465"/>
    <cellStyle name="20% - Акцент5 6 2 10" xfId="7421"/>
    <cellStyle name="20% - Акцент5 6 2 11" xfId="7988"/>
    <cellStyle name="20% - Акцент5 6 2 12" xfId="9023"/>
    <cellStyle name="20% - Акцент5 6 2 13" xfId="10030"/>
    <cellStyle name="20% - Акцент5 6 2 14" xfId="10827"/>
    <cellStyle name="20% - Акцент5 6 2 15" xfId="11088"/>
    <cellStyle name="20% - Акцент5 6 2 2" xfId="878"/>
    <cellStyle name="20% - Акцент5 6 2 2 2" xfId="1792"/>
    <cellStyle name="20% - Акцент5 6 2 2 3" xfId="3600"/>
    <cellStyle name="20% - Акцент5 6 2 2 4" xfId="5043"/>
    <cellStyle name="20% - Акцент5 6 2 2 5" xfId="6659"/>
    <cellStyle name="20% - Акцент5 6 2 2 6" xfId="8386"/>
    <cellStyle name="20% - Акцент5 6 2 2 7" xfId="9421"/>
    <cellStyle name="20% - Акцент5 6 2 2 8" xfId="10428"/>
    <cellStyle name="20% - Акцент5 6 2 2 9" xfId="11644"/>
    <cellStyle name="20% - Акцент5 6 2 2_Информ. по 8 отстающим" xfId="2376"/>
    <cellStyle name="20% - Акцент5 6 2 3" xfId="1384"/>
    <cellStyle name="20% - Акцент5 6 2 4" xfId="3202"/>
    <cellStyle name="20% - Акцент5 6 2 5" xfId="3998"/>
    <cellStyle name="20% - Акцент5 6 2 6" xfId="4645"/>
    <cellStyle name="20% - Акцент5 6 2 7" xfId="5570"/>
    <cellStyle name="20% - Акцент5 6 2 8" xfId="5697"/>
    <cellStyle name="20% - Акцент5 6 2 9" xfId="6261"/>
    <cellStyle name="20% - Акцент5 6 2_Информ. по 8 отстающим" xfId="1987"/>
    <cellStyle name="20% - Акцент5 6 3" xfId="733"/>
    <cellStyle name="20% - Акцент5 6 3 2" xfId="1648"/>
    <cellStyle name="20% - Акцент5 6 3 3" xfId="3460"/>
    <cellStyle name="20% - Акцент5 6 3 4" xfId="4903"/>
    <cellStyle name="20% - Акцент5 6 3 5" xfId="6519"/>
    <cellStyle name="20% - Акцент5 6 3 6" xfId="8246"/>
    <cellStyle name="20% - Акцент5 6 3 7" xfId="9281"/>
    <cellStyle name="20% - Акцент5 6 3 8" xfId="10288"/>
    <cellStyle name="20% - Акцент5 6 3 9" xfId="11504"/>
    <cellStyle name="20% - Акцент5 6 3_Информ. по 8 отстающим" xfId="2319"/>
    <cellStyle name="20% - Акцент5 6 4" xfId="1239"/>
    <cellStyle name="20% - Акцент5 6 5" xfId="3062"/>
    <cellStyle name="20% - Акцент5 6 6" xfId="3858"/>
    <cellStyle name="20% - Акцент5 6 7" xfId="4505"/>
    <cellStyle name="20% - Акцент5 6 8" xfId="5429"/>
    <cellStyle name="20% - Акцент5 6 9" xfId="5696"/>
    <cellStyle name="20% - Акцент5 6_Информ. по 8 отстающим" xfId="2190"/>
    <cellStyle name="20% - Акцент5 60" xfId="4284"/>
    <cellStyle name="20% - Акцент5 61" xfId="4296"/>
    <cellStyle name="20% - Акцент5 62" xfId="4307"/>
    <cellStyle name="20% - Акцент5 63" xfId="4318"/>
    <cellStyle name="20% - Акцент5 64" xfId="4332"/>
    <cellStyle name="20% - Акцент5 65" xfId="4341"/>
    <cellStyle name="20% - Акцент5 66" xfId="4349"/>
    <cellStyle name="20% - Акцент5 67" xfId="4363"/>
    <cellStyle name="20% - Акцент5 68" xfId="5159"/>
    <cellStyle name="20% - Акцент5 69" xfId="5189"/>
    <cellStyle name="20% - Акцент5 7" xfId="332"/>
    <cellStyle name="20% - Акцент5 7 10" xfId="6135"/>
    <cellStyle name="20% - Акцент5 7 11" xfId="7422"/>
    <cellStyle name="20% - Акцент5 7 12" xfId="7862"/>
    <cellStyle name="20% - Акцент5 7 13" xfId="8897"/>
    <cellStyle name="20% - Акцент5 7 14" xfId="9904"/>
    <cellStyle name="20% - Акцент5 7 15" xfId="10701"/>
    <cellStyle name="20% - Акцент5 7 16" xfId="11089"/>
    <cellStyle name="20% - Акцент5 7 2" xfId="479"/>
    <cellStyle name="20% - Акцент5 7 2 10" xfId="7423"/>
    <cellStyle name="20% - Акцент5 7 2 11" xfId="8002"/>
    <cellStyle name="20% - Акцент5 7 2 12" xfId="9037"/>
    <cellStyle name="20% - Акцент5 7 2 13" xfId="10044"/>
    <cellStyle name="20% - Акцент5 7 2 14" xfId="10841"/>
    <cellStyle name="20% - Акцент5 7 2 15" xfId="11090"/>
    <cellStyle name="20% - Акцент5 7 2 2" xfId="892"/>
    <cellStyle name="20% - Акцент5 7 2 2 2" xfId="1806"/>
    <cellStyle name="20% - Акцент5 7 2 2 3" xfId="3614"/>
    <cellStyle name="20% - Акцент5 7 2 2 4" xfId="5057"/>
    <cellStyle name="20% - Акцент5 7 2 2 5" xfId="6673"/>
    <cellStyle name="20% - Акцент5 7 2 2 6" xfId="8400"/>
    <cellStyle name="20% - Акцент5 7 2 2 7" xfId="9435"/>
    <cellStyle name="20% - Акцент5 7 2 2 8" xfId="10442"/>
    <cellStyle name="20% - Акцент5 7 2 2 9" xfId="11658"/>
    <cellStyle name="20% - Акцент5 7 2 2_Информ. по 8 отстающим" xfId="1424"/>
    <cellStyle name="20% - Акцент5 7 2 3" xfId="1398"/>
    <cellStyle name="20% - Акцент5 7 2 4" xfId="3216"/>
    <cellStyle name="20% - Акцент5 7 2 5" xfId="4012"/>
    <cellStyle name="20% - Акцент5 7 2 6" xfId="4659"/>
    <cellStyle name="20% - Акцент5 7 2 7" xfId="5584"/>
    <cellStyle name="20% - Акцент5 7 2 8" xfId="5699"/>
    <cellStyle name="20% - Акцент5 7 2 9" xfId="6275"/>
    <cellStyle name="20% - Акцент5 7 2_Информ. по 8 отстающим" xfId="1935"/>
    <cellStyle name="20% - Акцент5 7 3" xfId="747"/>
    <cellStyle name="20% - Акцент5 7 3 2" xfId="1662"/>
    <cellStyle name="20% - Акцент5 7 3 3" xfId="3474"/>
    <cellStyle name="20% - Акцент5 7 3 4" xfId="4917"/>
    <cellStyle name="20% - Акцент5 7 3 5" xfId="6533"/>
    <cellStyle name="20% - Акцент5 7 3 6" xfId="8260"/>
    <cellStyle name="20% - Акцент5 7 3 7" xfId="9295"/>
    <cellStyle name="20% - Акцент5 7 3 8" xfId="10302"/>
    <cellStyle name="20% - Акцент5 7 3 9" xfId="11518"/>
    <cellStyle name="20% - Акцент5 7 3_Информ. по 8 отстающим" xfId="2501"/>
    <cellStyle name="20% - Акцент5 7 4" xfId="1253"/>
    <cellStyle name="20% - Акцент5 7 5" xfId="3076"/>
    <cellStyle name="20% - Акцент5 7 6" xfId="3872"/>
    <cellStyle name="20% - Акцент5 7 7" xfId="4519"/>
    <cellStyle name="20% - Акцент5 7 8" xfId="5443"/>
    <cellStyle name="20% - Акцент5 7 9" xfId="5698"/>
    <cellStyle name="20% - Акцент5 7_Информ. по 8 отстающим" xfId="2496"/>
    <cellStyle name="20% - Акцент5 70" xfId="5355"/>
    <cellStyle name="20% - Акцент5 71" xfId="5937"/>
    <cellStyle name="20% - Акцент5 72" xfId="5947"/>
    <cellStyle name="20% - Акцент5 73" xfId="5957"/>
    <cellStyle name="20% - Акцент5 74" xfId="5965"/>
    <cellStyle name="20% - Акцент5 75" xfId="5979"/>
    <cellStyle name="20% - Акцент5 76" xfId="6798"/>
    <cellStyle name="20% - Акцент5 77" xfId="6812"/>
    <cellStyle name="20% - Акцент5 78" xfId="6826"/>
    <cellStyle name="20% - Акцент5 79" xfId="6840"/>
    <cellStyle name="20% - Акцент5 8" xfId="346"/>
    <cellStyle name="20% - Акцент5 8 10" xfId="6149"/>
    <cellStyle name="20% - Акцент5 8 11" xfId="7424"/>
    <cellStyle name="20% - Акцент5 8 12" xfId="7876"/>
    <cellStyle name="20% - Акцент5 8 13" xfId="8911"/>
    <cellStyle name="20% - Акцент5 8 14" xfId="9918"/>
    <cellStyle name="20% - Акцент5 8 15" xfId="10715"/>
    <cellStyle name="20% - Акцент5 8 16" xfId="11091"/>
    <cellStyle name="20% - Акцент5 8 2" xfId="493"/>
    <cellStyle name="20% - Акцент5 8 2 10" xfId="7425"/>
    <cellStyle name="20% - Акцент5 8 2 11" xfId="8016"/>
    <cellStyle name="20% - Акцент5 8 2 12" xfId="9051"/>
    <cellStyle name="20% - Акцент5 8 2 13" xfId="10058"/>
    <cellStyle name="20% - Акцент5 8 2 14" xfId="10855"/>
    <cellStyle name="20% - Акцент5 8 2 15" xfId="11092"/>
    <cellStyle name="20% - Акцент5 8 2 2" xfId="906"/>
    <cellStyle name="20% - Акцент5 8 2 2 2" xfId="1820"/>
    <cellStyle name="20% - Акцент5 8 2 2 3" xfId="3628"/>
    <cellStyle name="20% - Акцент5 8 2 2 4" xfId="5071"/>
    <cellStyle name="20% - Акцент5 8 2 2 5" xfId="6687"/>
    <cellStyle name="20% - Акцент5 8 2 2 6" xfId="8414"/>
    <cellStyle name="20% - Акцент5 8 2 2 7" xfId="9449"/>
    <cellStyle name="20% - Акцент5 8 2 2 8" xfId="10456"/>
    <cellStyle name="20% - Акцент5 8 2 2 9" xfId="11672"/>
    <cellStyle name="20% - Акцент5 8 2 2_Информ. по 8 отстающим" xfId="2272"/>
    <cellStyle name="20% - Акцент5 8 2 3" xfId="1412"/>
    <cellStyle name="20% - Акцент5 8 2 4" xfId="3230"/>
    <cellStyle name="20% - Акцент5 8 2 5" xfId="4026"/>
    <cellStyle name="20% - Акцент5 8 2 6" xfId="4673"/>
    <cellStyle name="20% - Акцент5 8 2 7" xfId="5598"/>
    <cellStyle name="20% - Акцент5 8 2 8" xfId="5701"/>
    <cellStyle name="20% - Акцент5 8 2 9" xfId="6289"/>
    <cellStyle name="20% - Акцент5 8 2_Информ. по 8 отстающим" xfId="2352"/>
    <cellStyle name="20% - Акцент5 8 3" xfId="761"/>
    <cellStyle name="20% - Акцент5 8 3 2" xfId="1676"/>
    <cellStyle name="20% - Акцент5 8 3 3" xfId="3488"/>
    <cellStyle name="20% - Акцент5 8 3 4" xfId="4931"/>
    <cellStyle name="20% - Акцент5 8 3 5" xfId="6547"/>
    <cellStyle name="20% - Акцент5 8 3 6" xfId="8274"/>
    <cellStyle name="20% - Акцент5 8 3 7" xfId="9309"/>
    <cellStyle name="20% - Акцент5 8 3 8" xfId="10316"/>
    <cellStyle name="20% - Акцент5 8 3 9" xfId="11532"/>
    <cellStyle name="20% - Акцент5 8 3_Информ. по 8 отстающим" xfId="2302"/>
    <cellStyle name="20% - Акцент5 8 4" xfId="1267"/>
    <cellStyle name="20% - Акцент5 8 5" xfId="3090"/>
    <cellStyle name="20% - Акцент5 8 6" xfId="3886"/>
    <cellStyle name="20% - Акцент5 8 7" xfId="4533"/>
    <cellStyle name="20% - Акцент5 8 8" xfId="5457"/>
    <cellStyle name="20% - Акцент5 8 9" xfId="5700"/>
    <cellStyle name="20% - Акцент5 8_Информ. по 8 отстающим" xfId="2021"/>
    <cellStyle name="20% - Акцент5 80" xfId="6853"/>
    <cellStyle name="20% - Акцент5 81" xfId="6866"/>
    <cellStyle name="20% - Акцент5 82" xfId="6879"/>
    <cellStyle name="20% - Акцент5 83" xfId="6892"/>
    <cellStyle name="20% - Акцент5 84" xfId="6905"/>
    <cellStyle name="20% - Акцент5 85" xfId="6917"/>
    <cellStyle name="20% - Акцент5 86" xfId="6929"/>
    <cellStyle name="20% - Акцент5 87" xfId="6939"/>
    <cellStyle name="20% - Акцент5 88" xfId="6949"/>
    <cellStyle name="20% - Акцент5 89" xfId="6957"/>
    <cellStyle name="20% - Акцент5 9" xfId="130"/>
    <cellStyle name="20% - Акцент5 9 10" xfId="7426"/>
    <cellStyle name="20% - Акцент5 9 11" xfId="7748"/>
    <cellStyle name="20% - Акцент5 9 12" xfId="8783"/>
    <cellStyle name="20% - Акцент5 9 13" xfId="9790"/>
    <cellStyle name="20% - Акцент5 9 14" xfId="10586"/>
    <cellStyle name="20% - Акцент5 9 15" xfId="11093"/>
    <cellStyle name="20% - Акцент5 9 2" xfId="633"/>
    <cellStyle name="20% - Акцент5 9 2 2" xfId="1548"/>
    <cellStyle name="20% - Акцент5 9 2 3" xfId="3360"/>
    <cellStyle name="20% - Акцент5 9 2 4" xfId="4803"/>
    <cellStyle name="20% - Акцент5 9 2 5" xfId="6419"/>
    <cellStyle name="20% - Акцент5 9 2 6" xfId="8146"/>
    <cellStyle name="20% - Акцент5 9 2 7" xfId="9181"/>
    <cellStyle name="20% - Акцент5 9 2 8" xfId="10188"/>
    <cellStyle name="20% - Акцент5 9 2 9" xfId="11404"/>
    <cellStyle name="20% - Акцент5 9 2_Информ. по 8 отстающим" xfId="2194"/>
    <cellStyle name="20% - Акцент5 9 3" xfId="1085"/>
    <cellStyle name="20% - Акцент5 9 4" xfId="2962"/>
    <cellStyle name="20% - Акцент5 9 5" xfId="3758"/>
    <cellStyle name="20% - Акцент5 9 6" xfId="4405"/>
    <cellStyle name="20% - Акцент5 9 7" xfId="5268"/>
    <cellStyle name="20% - Акцент5 9 8" xfId="5702"/>
    <cellStyle name="20% - Акцент5 9 9" xfId="6021"/>
    <cellStyle name="20% - Акцент5 9_Информ. по 8 отстающим" xfId="1015"/>
    <cellStyle name="20% - Акцент5 90" xfId="6994"/>
    <cellStyle name="20% - Акцент5 91" xfId="7008"/>
    <cellStyle name="20% - Акцент5 92" xfId="7022"/>
    <cellStyle name="20% - Акцент5 93" xfId="7036"/>
    <cellStyle name="20% - Акцент5 94" xfId="7050"/>
    <cellStyle name="20% - Акцент5 95" xfId="7064"/>
    <cellStyle name="20% - Акцент5 96" xfId="7078"/>
    <cellStyle name="20% - Акцент5 97" xfId="7092"/>
    <cellStyle name="20% - Акцент5 98" xfId="7106"/>
    <cellStyle name="20% - Акцент5 99" xfId="7120"/>
    <cellStyle name="20% - Акцент6" xfId="11" builtinId="50" customBuiltin="1"/>
    <cellStyle name="20% - Акцент6 10" xfId="359"/>
    <cellStyle name="20% - Акцент6 10 10" xfId="7427"/>
    <cellStyle name="20% - Акцент6 10 11" xfId="7889"/>
    <cellStyle name="20% - Акцент6 10 12" xfId="8924"/>
    <cellStyle name="20% - Акцент6 10 13" xfId="9931"/>
    <cellStyle name="20% - Акцент6 10 14" xfId="10728"/>
    <cellStyle name="20% - Акцент6 10 15" xfId="11094"/>
    <cellStyle name="20% - Акцент6 10 2" xfId="774"/>
    <cellStyle name="20% - Акцент6 10 2 2" xfId="1689"/>
    <cellStyle name="20% - Акцент6 10 2 3" xfId="3501"/>
    <cellStyle name="20% - Акцент6 10 2 4" xfId="4944"/>
    <cellStyle name="20% - Акцент6 10 2 5" xfId="6560"/>
    <cellStyle name="20% - Акцент6 10 2 6" xfId="8287"/>
    <cellStyle name="20% - Акцент6 10 2 7" xfId="9322"/>
    <cellStyle name="20% - Акцент6 10 2 8" xfId="10329"/>
    <cellStyle name="20% - Акцент6 10 2 9" xfId="11545"/>
    <cellStyle name="20% - Акцент6 10 2_Информ. по 8 отстающим" xfId="2326"/>
    <cellStyle name="20% - Акцент6 10 3" xfId="1280"/>
    <cellStyle name="20% - Акцент6 10 4" xfId="3103"/>
    <cellStyle name="20% - Акцент6 10 5" xfId="3899"/>
    <cellStyle name="20% - Акцент6 10 6" xfId="4546"/>
    <cellStyle name="20% - Акцент6 10 7" xfId="5470"/>
    <cellStyle name="20% - Акцент6 10 8" xfId="5703"/>
    <cellStyle name="20% - Акцент6 10 9" xfId="6162"/>
    <cellStyle name="20% - Акцент6 10_Информ. по 8 отстающим" xfId="1996"/>
    <cellStyle name="20% - Акцент6 100" xfId="7138"/>
    <cellStyle name="20% - Акцент6 101" xfId="7152"/>
    <cellStyle name="20% - Акцент6 102" xfId="7165"/>
    <cellStyle name="20% - Акцент6 103" xfId="7178"/>
    <cellStyle name="20% - Акцент6 104" xfId="7191"/>
    <cellStyle name="20% - Акцент6 105" xfId="7204"/>
    <cellStyle name="20% - Акцент6 106" xfId="7217"/>
    <cellStyle name="20% - Акцент6 107" xfId="7230"/>
    <cellStyle name="20% - Акцент6 108" xfId="7242"/>
    <cellStyle name="20% - Акцент6 109" xfId="7254"/>
    <cellStyle name="20% - Акцент6 11" xfId="521"/>
    <cellStyle name="20% - Акцент6 11 10" xfId="7428"/>
    <cellStyle name="20% - Акцент6 11 11" xfId="8036"/>
    <cellStyle name="20% - Акцент6 11 12" xfId="9071"/>
    <cellStyle name="20% - Акцент6 11 13" xfId="10078"/>
    <cellStyle name="20% - Акцент6 11 14" xfId="10875"/>
    <cellStyle name="20% - Акцент6 11 15" xfId="11095"/>
    <cellStyle name="20% - Акцент6 11 2" xfId="931"/>
    <cellStyle name="20% - Акцент6 11 2 2" xfId="1841"/>
    <cellStyle name="20% - Акцент6 11 2 3" xfId="3648"/>
    <cellStyle name="20% - Акцент6 11 2 4" xfId="5091"/>
    <cellStyle name="20% - Акцент6 11 2 5" xfId="6707"/>
    <cellStyle name="20% - Акцент6 11 2 6" xfId="8434"/>
    <cellStyle name="20% - Акцент6 11 2 7" xfId="9469"/>
    <cellStyle name="20% - Акцент6 11 2 8" xfId="10476"/>
    <cellStyle name="20% - Акцент6 11 2 9" xfId="11692"/>
    <cellStyle name="20% - Акцент6 11 2_Информ. по 8 отстающим" xfId="2176"/>
    <cellStyle name="20% - Акцент6 11 3" xfId="1437"/>
    <cellStyle name="20% - Акцент6 11 4" xfId="3250"/>
    <cellStyle name="20% - Акцент6 11 5" xfId="4046"/>
    <cellStyle name="20% - Акцент6 11 6" xfId="4693"/>
    <cellStyle name="20% - Акцент6 11 7" xfId="5623"/>
    <cellStyle name="20% - Акцент6 11 8" xfId="5704"/>
    <cellStyle name="20% - Акцент6 11 9" xfId="6309"/>
    <cellStyle name="20% - Акцент6 11_Информ. по 8 отстающим" xfId="2261"/>
    <cellStyle name="20% - Акцент6 110" xfId="7265"/>
    <cellStyle name="20% - Акцент6 111" xfId="7276"/>
    <cellStyle name="20% - Акцент6 112" xfId="7284"/>
    <cellStyle name="20% - Акцент6 113" xfId="7295"/>
    <cellStyle name="20% - Акцент6 114" xfId="7708"/>
    <cellStyle name="20% - Акцент6 115" xfId="8515"/>
    <cellStyle name="20% - Акцент6 116" xfId="8525"/>
    <cellStyle name="20% - Акцент6 117" xfId="8532"/>
    <cellStyle name="20% - Акцент6 118" xfId="8571"/>
    <cellStyle name="20% - Акцент6 119" xfId="8585"/>
    <cellStyle name="20% - Акцент6 12" xfId="535"/>
    <cellStyle name="20% - Акцент6 12 10" xfId="7429"/>
    <cellStyle name="20% - Акцент6 12 11" xfId="8050"/>
    <cellStyle name="20% - Акцент6 12 12" xfId="9085"/>
    <cellStyle name="20% - Акцент6 12 13" xfId="10092"/>
    <cellStyle name="20% - Акцент6 12 14" xfId="10889"/>
    <cellStyle name="20% - Акцент6 12 15" xfId="11096"/>
    <cellStyle name="20% - Акцент6 12 2" xfId="945"/>
    <cellStyle name="20% - Акцент6 12 2 2" xfId="1855"/>
    <cellStyle name="20% - Акцент6 12 2 3" xfId="3662"/>
    <cellStyle name="20% - Акцент6 12 2 4" xfId="5105"/>
    <cellStyle name="20% - Акцент6 12 2 5" xfId="6721"/>
    <cellStyle name="20% - Акцент6 12 2 6" xfId="8448"/>
    <cellStyle name="20% - Акцент6 12 2 7" xfId="9483"/>
    <cellStyle name="20% - Акцент6 12 2 8" xfId="10490"/>
    <cellStyle name="20% - Акцент6 12 2 9" xfId="11706"/>
    <cellStyle name="20% - Акцент6 12 2_Информ. по 8 отстающим" xfId="2511"/>
    <cellStyle name="20% - Акцент6 12 3" xfId="1451"/>
    <cellStyle name="20% - Акцент6 12 4" xfId="3264"/>
    <cellStyle name="20% - Акцент6 12 5" xfId="4060"/>
    <cellStyle name="20% - Акцент6 12 6" xfId="4707"/>
    <cellStyle name="20% - Акцент6 12 7" xfId="5637"/>
    <cellStyle name="20% - Акцент6 12 8" xfId="5705"/>
    <cellStyle name="20% - Акцент6 12 9" xfId="6323"/>
    <cellStyle name="20% - Акцент6 12_Информ. по 8 отстающим" xfId="2363"/>
    <cellStyle name="20% - Акцент6 120" xfId="8598"/>
    <cellStyle name="20% - Акцент6 121" xfId="8612"/>
    <cellStyle name="20% - Акцент6 122" xfId="8625"/>
    <cellStyle name="20% - Акцент6 123" xfId="8639"/>
    <cellStyle name="20% - Акцент6 124" xfId="8652"/>
    <cellStyle name="20% - Акцент6 125" xfId="8664"/>
    <cellStyle name="20% - Акцент6 126" xfId="8676"/>
    <cellStyle name="20% - Акцент6 127" xfId="8688"/>
    <cellStyle name="20% - Акцент6 128" xfId="8701"/>
    <cellStyle name="20% - Акцент6 129" xfId="8711"/>
    <cellStyle name="20% - Акцент6 13" xfId="549"/>
    <cellStyle name="20% - Акцент6 13 10" xfId="7430"/>
    <cellStyle name="20% - Акцент6 13 11" xfId="8064"/>
    <cellStyle name="20% - Акцент6 13 12" xfId="9099"/>
    <cellStyle name="20% - Акцент6 13 13" xfId="10106"/>
    <cellStyle name="20% - Акцент6 13 14" xfId="10903"/>
    <cellStyle name="20% - Акцент6 13 15" xfId="11097"/>
    <cellStyle name="20% - Акцент6 13 2" xfId="959"/>
    <cellStyle name="20% - Акцент6 13 2 2" xfId="1869"/>
    <cellStyle name="20% - Акцент6 13 2 3" xfId="3676"/>
    <cellStyle name="20% - Акцент6 13 2 4" xfId="5119"/>
    <cellStyle name="20% - Акцент6 13 2 5" xfId="6735"/>
    <cellStyle name="20% - Акцент6 13 2 6" xfId="8462"/>
    <cellStyle name="20% - Акцент6 13 2 7" xfId="9497"/>
    <cellStyle name="20% - Акцент6 13 2 8" xfId="10504"/>
    <cellStyle name="20% - Акцент6 13 2 9" xfId="11720"/>
    <cellStyle name="20% - Акцент6 13 2_Информ. по 8 отстающим" xfId="2497"/>
    <cellStyle name="20% - Акцент6 13 3" xfId="1465"/>
    <cellStyle name="20% - Акцент6 13 4" xfId="3278"/>
    <cellStyle name="20% - Акцент6 13 5" xfId="4074"/>
    <cellStyle name="20% - Акцент6 13 6" xfId="4721"/>
    <cellStyle name="20% - Акцент6 13 7" xfId="5651"/>
    <cellStyle name="20% - Акцент6 13 8" xfId="5706"/>
    <cellStyle name="20% - Акцент6 13 9" xfId="6337"/>
    <cellStyle name="20% - Акцент6 13_Информ. по 8 отстающим" xfId="2333"/>
    <cellStyle name="20% - Акцент6 130" xfId="8721"/>
    <cellStyle name="20% - Акцент6 131" xfId="8728"/>
    <cellStyle name="20% - Акцент6 132" xfId="8743"/>
    <cellStyle name="20% - Акцент6 133" xfId="9562"/>
    <cellStyle name="20% - Акцент6 134" xfId="9576"/>
    <cellStyle name="20% - Акцент6 135" xfId="9590"/>
    <cellStyle name="20% - Акцент6 136" xfId="9603"/>
    <cellStyle name="20% - Акцент6 137" xfId="9617"/>
    <cellStyle name="20% - Акцент6 138" xfId="9629"/>
    <cellStyle name="20% - Акцент6 139" xfId="9643"/>
    <cellStyle name="20% - Акцент6 14" xfId="563"/>
    <cellStyle name="20% - Акцент6 14 10" xfId="7431"/>
    <cellStyle name="20% - Акцент6 14 11" xfId="8078"/>
    <cellStyle name="20% - Акцент6 14 12" xfId="9113"/>
    <cellStyle name="20% - Акцент6 14 13" xfId="10120"/>
    <cellStyle name="20% - Акцент6 14 14" xfId="10917"/>
    <cellStyle name="20% - Акцент6 14 15" xfId="11098"/>
    <cellStyle name="20% - Акцент6 14 2" xfId="973"/>
    <cellStyle name="20% - Акцент6 14 2 2" xfId="1883"/>
    <cellStyle name="20% - Акцент6 14 2 3" xfId="3690"/>
    <cellStyle name="20% - Акцент6 14 2 4" xfId="5133"/>
    <cellStyle name="20% - Акцент6 14 2 5" xfId="6749"/>
    <cellStyle name="20% - Акцент6 14 2 6" xfId="8476"/>
    <cellStyle name="20% - Акцент6 14 2 7" xfId="9511"/>
    <cellStyle name="20% - Акцент6 14 2 8" xfId="10518"/>
    <cellStyle name="20% - Акцент6 14 2 9" xfId="11734"/>
    <cellStyle name="20% - Акцент6 14 2_Информ. по 8 отстающим" xfId="1951"/>
    <cellStyle name="20% - Акцент6 14 3" xfId="1479"/>
    <cellStyle name="20% - Акцент6 14 4" xfId="3292"/>
    <cellStyle name="20% - Акцент6 14 5" xfId="4088"/>
    <cellStyle name="20% - Акцент6 14 6" xfId="4735"/>
    <cellStyle name="20% - Акцент6 14 7" xfId="5665"/>
    <cellStyle name="20% - Акцент6 14 8" xfId="5707"/>
    <cellStyle name="20% - Акцент6 14 9" xfId="6351"/>
    <cellStyle name="20% - Акцент6 14_Информ. по 8 отстающим" xfId="2207"/>
    <cellStyle name="20% - Акцент6 140" xfId="9657"/>
    <cellStyle name="20% - Акцент6 141" xfId="9671"/>
    <cellStyle name="20% - Акцент6 142" xfId="9683"/>
    <cellStyle name="20% - Акцент6 143" xfId="9695"/>
    <cellStyle name="20% - Акцент6 144" xfId="9707"/>
    <cellStyle name="20% - Акцент6 145" xfId="9718"/>
    <cellStyle name="20% - Акцент6 146" xfId="9728"/>
    <cellStyle name="20% - Акцент6 147" xfId="9735"/>
    <cellStyle name="20% - Акцент6 148" xfId="9750"/>
    <cellStyle name="20% - Акцент6 149" xfId="10546"/>
    <cellStyle name="20% - Акцент6 15" xfId="577"/>
    <cellStyle name="20% - Акцент6 15 10" xfId="7432"/>
    <cellStyle name="20% - Акцент6 15 11" xfId="8092"/>
    <cellStyle name="20% - Акцент6 15 12" xfId="9127"/>
    <cellStyle name="20% - Акцент6 15 13" xfId="10134"/>
    <cellStyle name="20% - Акцент6 15 14" xfId="10931"/>
    <cellStyle name="20% - Акцент6 15 15" xfId="11099"/>
    <cellStyle name="20% - Акцент6 15 2" xfId="987"/>
    <cellStyle name="20% - Акцент6 15 2 2" xfId="1897"/>
    <cellStyle name="20% - Акцент6 15 2 3" xfId="3704"/>
    <cellStyle name="20% - Акцент6 15 2 4" xfId="5147"/>
    <cellStyle name="20% - Акцент6 15 2 5" xfId="6763"/>
    <cellStyle name="20% - Акцент6 15 2 6" xfId="8490"/>
    <cellStyle name="20% - Акцент6 15 2 7" xfId="9525"/>
    <cellStyle name="20% - Акцент6 15 2 8" xfId="10532"/>
    <cellStyle name="20% - Акцент6 15 2 9" xfId="11748"/>
    <cellStyle name="20% - Акцент6 15 2_Информ. по 8 отстающим" xfId="2030"/>
    <cellStyle name="20% - Акцент6 15 3" xfId="1493"/>
    <cellStyle name="20% - Акцент6 15 4" xfId="3306"/>
    <cellStyle name="20% - Акцент6 15 5" xfId="4102"/>
    <cellStyle name="20% - Акцент6 15 6" xfId="4749"/>
    <cellStyle name="20% - Акцент6 15 7" xfId="5679"/>
    <cellStyle name="20% - Акцент6 15 8" xfId="5708"/>
    <cellStyle name="20% - Акцент6 15 9" xfId="6365"/>
    <cellStyle name="20% - Акцент6 15_Информ. по 8 отстающим" xfId="2316"/>
    <cellStyle name="20% - Акцент6 150" xfId="10962"/>
    <cellStyle name="20% - Акцент6 151" xfId="11783"/>
    <cellStyle name="20% - Акцент6 152" xfId="11797"/>
    <cellStyle name="20% - Акцент6 153" xfId="11809"/>
    <cellStyle name="20% - Акцент6 154" xfId="11822"/>
    <cellStyle name="20% - Акцент6 155" xfId="11834"/>
    <cellStyle name="20% - Акцент6 156" xfId="11846"/>
    <cellStyle name="20% - Акцент6 157" xfId="11857"/>
    <cellStyle name="20% - Акцент6 158" xfId="11871"/>
    <cellStyle name="20% - Акцент6 159" xfId="11883"/>
    <cellStyle name="20% - Акцент6 16" xfId="591"/>
    <cellStyle name="20% - Акцент6 16 10" xfId="9141"/>
    <cellStyle name="20% - Акцент6 16 11" xfId="10148"/>
    <cellStyle name="20% - Акцент6 16 12" xfId="10945"/>
    <cellStyle name="20% - Акцент6 16 13" xfId="11100"/>
    <cellStyle name="20% - Акцент6 16 2" xfId="1507"/>
    <cellStyle name="20% - Акцент6 16 3" xfId="3320"/>
    <cellStyle name="20% - Акцент6 16 4" xfId="4116"/>
    <cellStyle name="20% - Акцент6 16 5" xfId="4763"/>
    <cellStyle name="20% - Акцент6 16 6" xfId="5693"/>
    <cellStyle name="20% - Акцент6 16 7" xfId="6379"/>
    <cellStyle name="20% - Акцент6 16 8" xfId="7433"/>
    <cellStyle name="20% - Акцент6 16 9" xfId="8106"/>
    <cellStyle name="20% - Акцент6 16_Информ. по 8 отстающим" xfId="2292"/>
    <cellStyle name="20% - Акцент6 160" xfId="11895"/>
    <cellStyle name="20% - Акцент6 161" xfId="11907"/>
    <cellStyle name="20% - Акцент6 162" xfId="11919"/>
    <cellStyle name="20% - Акцент6 163" xfId="11930"/>
    <cellStyle name="20% - Акцент6 164" xfId="11941"/>
    <cellStyle name="20% - Акцент6 165" xfId="11950"/>
    <cellStyle name="20% - Акцент6 166" xfId="11957"/>
    <cellStyle name="20% - Акцент6 167" xfId="11981"/>
    <cellStyle name="20% - Акцент6 168" xfId="11990"/>
    <cellStyle name="20% - Акцент6 169" xfId="11997"/>
    <cellStyle name="20% - Акцент6 17" xfId="998"/>
    <cellStyle name="20% - Акцент6 18" xfId="2565"/>
    <cellStyle name="20% - Акцент6 19" xfId="2578"/>
    <cellStyle name="20% - Акцент6 2" xfId="12"/>
    <cellStyle name="20% - Акцент6 2 2" xfId="175"/>
    <cellStyle name="20% - Акцент6 2 3" xfId="238"/>
    <cellStyle name="20% - Акцент6 20" xfId="2590"/>
    <cellStyle name="20% - Акцент6 21" xfId="2602"/>
    <cellStyle name="20% - Акцент6 22" xfId="2614"/>
    <cellStyle name="20% - Акцент6 23" xfId="2626"/>
    <cellStyle name="20% - Акцент6 24" xfId="2638"/>
    <cellStyle name="20% - Акцент6 25" xfId="2650"/>
    <cellStyle name="20% - Акцент6 26" xfId="2662"/>
    <cellStyle name="20% - Акцент6 27" xfId="2674"/>
    <cellStyle name="20% - Акцент6 28" xfId="2685"/>
    <cellStyle name="20% - Акцент6 29" xfId="2696"/>
    <cellStyle name="20% - Акцент6 3" xfId="110"/>
    <cellStyle name="20% - Акцент6 3 10" xfId="5248"/>
    <cellStyle name="20% - Акцент6 3 11" xfId="6001"/>
    <cellStyle name="20% - Акцент6 3 12" xfId="7434"/>
    <cellStyle name="20% - Акцент6 3 13" xfId="7728"/>
    <cellStyle name="20% - Акцент6 3 14" xfId="8763"/>
    <cellStyle name="20% - Акцент6 3 15" xfId="9770"/>
    <cellStyle name="20% - Акцент6 3 16" xfId="10566"/>
    <cellStyle name="20% - Акцент6 3 17" xfId="11101"/>
    <cellStyle name="20% - Акцент6 3 2" xfId="292"/>
    <cellStyle name="20% - Акцент6 3 2 10" xfId="6095"/>
    <cellStyle name="20% - Акцент6 3 2 11" xfId="7435"/>
    <cellStyle name="20% - Акцент6 3 2 12" xfId="7822"/>
    <cellStyle name="20% - Акцент6 3 2 13" xfId="8857"/>
    <cellStyle name="20% - Акцент6 3 2 14" xfId="9864"/>
    <cellStyle name="20% - Акцент6 3 2 15" xfId="10661"/>
    <cellStyle name="20% - Акцент6 3 2 16" xfId="11102"/>
    <cellStyle name="20% - Акцент6 3 2 2" xfId="439"/>
    <cellStyle name="20% - Акцент6 3 2 2 10" xfId="7436"/>
    <cellStyle name="20% - Акцент6 3 2 2 11" xfId="7962"/>
    <cellStyle name="20% - Акцент6 3 2 2 12" xfId="8997"/>
    <cellStyle name="20% - Акцент6 3 2 2 13" xfId="10004"/>
    <cellStyle name="20% - Акцент6 3 2 2 14" xfId="10801"/>
    <cellStyle name="20% - Акцент6 3 2 2 15" xfId="11103"/>
    <cellStyle name="20% - Акцент6 3 2 2 2" xfId="852"/>
    <cellStyle name="20% - Акцент6 3 2 2 2 2" xfId="1766"/>
    <cellStyle name="20% - Акцент6 3 2 2 2 3" xfId="3574"/>
    <cellStyle name="20% - Акцент6 3 2 2 2 4" xfId="5017"/>
    <cellStyle name="20% - Акцент6 3 2 2 2 5" xfId="6633"/>
    <cellStyle name="20% - Акцент6 3 2 2 2 6" xfId="8360"/>
    <cellStyle name="20% - Акцент6 3 2 2 2 7" xfId="9395"/>
    <cellStyle name="20% - Акцент6 3 2 2 2 8" xfId="10402"/>
    <cellStyle name="20% - Акцент6 3 2 2 2 9" xfId="11618"/>
    <cellStyle name="20% - Акцент6 3 2 2 2_Информ. по 8 отстающим" xfId="1016"/>
    <cellStyle name="20% - Акцент6 3 2 2 3" xfId="1358"/>
    <cellStyle name="20% - Акцент6 3 2 2 4" xfId="3176"/>
    <cellStyle name="20% - Акцент6 3 2 2 5" xfId="3972"/>
    <cellStyle name="20% - Акцент6 3 2 2 6" xfId="4619"/>
    <cellStyle name="20% - Акцент6 3 2 2 7" xfId="5544"/>
    <cellStyle name="20% - Акцент6 3 2 2 8" xfId="5710"/>
    <cellStyle name="20% - Акцент6 3 2 2 9" xfId="6235"/>
    <cellStyle name="20% - Акцент6 3 2 2_Информ. по 8 отстающим" xfId="1026"/>
    <cellStyle name="20% - Акцент6 3 2 3" xfId="707"/>
    <cellStyle name="20% - Акцент6 3 2 3 2" xfId="1622"/>
    <cellStyle name="20% - Акцент6 3 2 3 3" xfId="3434"/>
    <cellStyle name="20% - Акцент6 3 2 3 4" xfId="4877"/>
    <cellStyle name="20% - Акцент6 3 2 3 5" xfId="6493"/>
    <cellStyle name="20% - Акцент6 3 2 3 6" xfId="8220"/>
    <cellStyle name="20% - Акцент6 3 2 3 7" xfId="9255"/>
    <cellStyle name="20% - Акцент6 3 2 3 8" xfId="10262"/>
    <cellStyle name="20% - Акцент6 3 2 3 9" xfId="11478"/>
    <cellStyle name="20% - Акцент6 3 2 3_Информ. по 8 отстающим" xfId="2276"/>
    <cellStyle name="20% - Акцент6 3 2 4" xfId="1213"/>
    <cellStyle name="20% - Акцент6 3 2 5" xfId="3036"/>
    <cellStyle name="20% - Акцент6 3 2 6" xfId="3832"/>
    <cellStyle name="20% - Акцент6 3 2 7" xfId="4479"/>
    <cellStyle name="20% - Акцент6 3 2 8" xfId="5403"/>
    <cellStyle name="20% - Акцент6 3 2 9" xfId="5709"/>
    <cellStyle name="20% - Акцент6 3 2_Информ. по 8 отстающим" xfId="2009"/>
    <cellStyle name="20% - Акцент6 3 3" xfId="156"/>
    <cellStyle name="20% - Акцент6 3 3 10" xfId="7437"/>
    <cellStyle name="20% - Акцент6 3 3 11" xfId="7774"/>
    <cellStyle name="20% - Акцент6 3 3 12" xfId="8809"/>
    <cellStyle name="20% - Акцент6 3 3 13" xfId="9816"/>
    <cellStyle name="20% - Акцент6 3 3 14" xfId="10612"/>
    <cellStyle name="20% - Акцент6 3 3 15" xfId="11104"/>
    <cellStyle name="20% - Акцент6 3 3 2" xfId="659"/>
    <cellStyle name="20% - Акцент6 3 3 2 2" xfId="1574"/>
    <cellStyle name="20% - Акцент6 3 3 2 3" xfId="3386"/>
    <cellStyle name="20% - Акцент6 3 3 2 4" xfId="4829"/>
    <cellStyle name="20% - Акцент6 3 3 2 5" xfId="6445"/>
    <cellStyle name="20% - Акцент6 3 3 2 6" xfId="8172"/>
    <cellStyle name="20% - Акцент6 3 3 2 7" xfId="9207"/>
    <cellStyle name="20% - Акцент6 3 3 2 8" xfId="10214"/>
    <cellStyle name="20% - Акцент6 3 3 2 9" xfId="11430"/>
    <cellStyle name="20% - Акцент6 3 3 2_Информ. по 8 отстающим" xfId="2162"/>
    <cellStyle name="20% - Акцент6 3 3 3" xfId="1111"/>
    <cellStyle name="20% - Акцент6 3 3 4" xfId="2988"/>
    <cellStyle name="20% - Акцент6 3 3 5" xfId="3784"/>
    <cellStyle name="20% - Акцент6 3 3 6" xfId="4431"/>
    <cellStyle name="20% - Акцент6 3 3 7" xfId="5294"/>
    <cellStyle name="20% - Акцент6 3 3 8" xfId="5711"/>
    <cellStyle name="20% - Акцент6 3 3 9" xfId="6047"/>
    <cellStyle name="20% - Акцент6 3 3_Информ. по 8 отстающим" xfId="1037"/>
    <cellStyle name="20% - Акцент6 3 4" xfId="386"/>
    <cellStyle name="20% - Акцент6 3 4 10" xfId="7438"/>
    <cellStyle name="20% - Акцент6 3 4 11" xfId="7914"/>
    <cellStyle name="20% - Акцент6 3 4 12" xfId="8949"/>
    <cellStyle name="20% - Акцент6 3 4 13" xfId="9956"/>
    <cellStyle name="20% - Акцент6 3 4 14" xfId="10753"/>
    <cellStyle name="20% - Акцент6 3 4 15" xfId="11105"/>
    <cellStyle name="20% - Акцент6 3 4 2" xfId="800"/>
    <cellStyle name="20% - Акцент6 3 4 2 2" xfId="1715"/>
    <cellStyle name="20% - Акцент6 3 4 2 3" xfId="3526"/>
    <cellStyle name="20% - Акцент6 3 4 2 4" xfId="4969"/>
    <cellStyle name="20% - Акцент6 3 4 2 5" xfId="6585"/>
    <cellStyle name="20% - Акцент6 3 4 2 6" xfId="8312"/>
    <cellStyle name="20% - Акцент6 3 4 2 7" xfId="9347"/>
    <cellStyle name="20% - Акцент6 3 4 2 8" xfId="10354"/>
    <cellStyle name="20% - Акцент6 3 4 2 9" xfId="11570"/>
    <cellStyle name="20% - Акцент6 3 4 2_Информ. по 8 отстающим" xfId="2217"/>
    <cellStyle name="20% - Акцент6 3 4 3" xfId="1306"/>
    <cellStyle name="20% - Акцент6 3 4 4" xfId="3128"/>
    <cellStyle name="20% - Акцент6 3 4 5" xfId="3924"/>
    <cellStyle name="20% - Акцент6 3 4 6" xfId="4571"/>
    <cellStyle name="20% - Акцент6 3 4 7" xfId="5495"/>
    <cellStyle name="20% - Акцент6 3 4 8" xfId="5712"/>
    <cellStyle name="20% - Акцент6 3 4 9" xfId="6187"/>
    <cellStyle name="20% - Акцент6 3 4_Информ. по 8 отстающим" xfId="2181"/>
    <cellStyle name="20% - Акцент6 3 5" xfId="613"/>
    <cellStyle name="20% - Акцент6 3 5 2" xfId="1528"/>
    <cellStyle name="20% - Акцент6 3 5 3" xfId="3340"/>
    <cellStyle name="20% - Акцент6 3 5 4" xfId="4783"/>
    <cellStyle name="20% - Акцент6 3 5 5" xfId="6399"/>
    <cellStyle name="20% - Акцент6 3 5 6" xfId="8126"/>
    <cellStyle name="20% - Акцент6 3 5 7" xfId="9161"/>
    <cellStyle name="20% - Акцент6 3 5 8" xfId="10168"/>
    <cellStyle name="20% - Акцент6 3 5 9" xfId="11384"/>
    <cellStyle name="20% - Акцент6 3 5_Информ. по 8 отстающим" xfId="1915"/>
    <cellStyle name="20% - Акцент6 3 6" xfId="1065"/>
    <cellStyle name="20% - Акцент6 3 7" xfId="2942"/>
    <cellStyle name="20% - Акцент6 3 8" xfId="3738"/>
    <cellStyle name="20% - Акцент6 3 9" xfId="4385"/>
    <cellStyle name="20% - Акцент6 3_Информ. по 8 отстающим" xfId="2184"/>
    <cellStyle name="20% - Акцент6 30" xfId="2705"/>
    <cellStyle name="20% - Акцент6 31" xfId="2712"/>
    <cellStyle name="20% - Акцент6 32" xfId="2740"/>
    <cellStyle name="20% - Акцент6 33" xfId="2753"/>
    <cellStyle name="20% - Акцент6 34" xfId="2764"/>
    <cellStyle name="20% - Акцент6 35" xfId="2775"/>
    <cellStyle name="20% - Акцент6 36" xfId="2784"/>
    <cellStyle name="20% - Акцент6 37" xfId="2791"/>
    <cellStyle name="20% - Акцент6 38" xfId="2822"/>
    <cellStyle name="20% - Акцент6 39" xfId="2834"/>
    <cellStyle name="20% - Акцент6 4" xfId="124"/>
    <cellStyle name="20% - Акцент6 4 10" xfId="5262"/>
    <cellStyle name="20% - Акцент6 4 11" xfId="6015"/>
    <cellStyle name="20% - Акцент6 4 12" xfId="7439"/>
    <cellStyle name="20% - Акцент6 4 13" xfId="7742"/>
    <cellStyle name="20% - Акцент6 4 14" xfId="8777"/>
    <cellStyle name="20% - Акцент6 4 15" xfId="9784"/>
    <cellStyle name="20% - Акцент6 4 16" xfId="10580"/>
    <cellStyle name="20% - Акцент6 4 17" xfId="11106"/>
    <cellStyle name="20% - Акцент6 4 2" xfId="306"/>
    <cellStyle name="20% - Акцент6 4 2 10" xfId="6109"/>
    <cellStyle name="20% - Акцент6 4 2 11" xfId="7440"/>
    <cellStyle name="20% - Акцент6 4 2 12" xfId="7836"/>
    <cellStyle name="20% - Акцент6 4 2 13" xfId="8871"/>
    <cellStyle name="20% - Акцент6 4 2 14" xfId="9878"/>
    <cellStyle name="20% - Акцент6 4 2 15" xfId="10675"/>
    <cellStyle name="20% - Акцент6 4 2 16" xfId="11107"/>
    <cellStyle name="20% - Акцент6 4 2 2" xfId="453"/>
    <cellStyle name="20% - Акцент6 4 2 2 10" xfId="7441"/>
    <cellStyle name="20% - Акцент6 4 2 2 11" xfId="7976"/>
    <cellStyle name="20% - Акцент6 4 2 2 12" xfId="9011"/>
    <cellStyle name="20% - Акцент6 4 2 2 13" xfId="10018"/>
    <cellStyle name="20% - Акцент6 4 2 2 14" xfId="10815"/>
    <cellStyle name="20% - Акцент6 4 2 2 15" xfId="11108"/>
    <cellStyle name="20% - Акцент6 4 2 2 2" xfId="866"/>
    <cellStyle name="20% - Акцент6 4 2 2 2 2" xfId="1780"/>
    <cellStyle name="20% - Акцент6 4 2 2 2 3" xfId="3588"/>
    <cellStyle name="20% - Акцент6 4 2 2 2 4" xfId="5031"/>
    <cellStyle name="20% - Акцент6 4 2 2 2 5" xfId="6647"/>
    <cellStyle name="20% - Акцент6 4 2 2 2 6" xfId="8374"/>
    <cellStyle name="20% - Акцент6 4 2 2 2 7" xfId="9409"/>
    <cellStyle name="20% - Акцент6 4 2 2 2 8" xfId="10416"/>
    <cellStyle name="20% - Акцент6 4 2 2 2 9" xfId="11632"/>
    <cellStyle name="20% - Акцент6 4 2 2 2_Информ. по 8 отстающим" xfId="2473"/>
    <cellStyle name="20% - Акцент6 4 2 2 3" xfId="1372"/>
    <cellStyle name="20% - Акцент6 4 2 2 4" xfId="3190"/>
    <cellStyle name="20% - Акцент6 4 2 2 5" xfId="3986"/>
    <cellStyle name="20% - Акцент6 4 2 2 6" xfId="4633"/>
    <cellStyle name="20% - Акцент6 4 2 2 7" xfId="5558"/>
    <cellStyle name="20% - Акцент6 4 2 2 8" xfId="5714"/>
    <cellStyle name="20% - Акцент6 4 2 2 9" xfId="6249"/>
    <cellStyle name="20% - Акцент6 4 2 2_Информ. по 8 отстающим" xfId="1972"/>
    <cellStyle name="20% - Акцент6 4 2 3" xfId="721"/>
    <cellStyle name="20% - Акцент6 4 2 3 2" xfId="1636"/>
    <cellStyle name="20% - Акцент6 4 2 3 3" xfId="3448"/>
    <cellStyle name="20% - Акцент6 4 2 3 4" xfId="4891"/>
    <cellStyle name="20% - Акцент6 4 2 3 5" xfId="6507"/>
    <cellStyle name="20% - Акцент6 4 2 3 6" xfId="8234"/>
    <cellStyle name="20% - Акцент6 4 2 3 7" xfId="9269"/>
    <cellStyle name="20% - Акцент6 4 2 3 8" xfId="10276"/>
    <cellStyle name="20% - Акцент6 4 2 3 9" xfId="11492"/>
    <cellStyle name="20% - Акцент6 4 2 3_Информ. по 8 отстающим" xfId="2161"/>
    <cellStyle name="20% - Акцент6 4 2 4" xfId="1227"/>
    <cellStyle name="20% - Акцент6 4 2 5" xfId="3050"/>
    <cellStyle name="20% - Акцент6 4 2 6" xfId="3846"/>
    <cellStyle name="20% - Акцент6 4 2 7" xfId="4493"/>
    <cellStyle name="20% - Акцент6 4 2 8" xfId="5417"/>
    <cellStyle name="20% - Акцент6 4 2 9" xfId="5713"/>
    <cellStyle name="20% - Акцент6 4 2_Информ. по 8 отстающим" xfId="1048"/>
    <cellStyle name="20% - Акцент6 4 3" xfId="170"/>
    <cellStyle name="20% - Акцент6 4 3 10" xfId="7442"/>
    <cellStyle name="20% - Акцент6 4 3 11" xfId="7788"/>
    <cellStyle name="20% - Акцент6 4 3 12" xfId="8823"/>
    <cellStyle name="20% - Акцент6 4 3 13" xfId="9830"/>
    <cellStyle name="20% - Акцент6 4 3 14" xfId="10626"/>
    <cellStyle name="20% - Акцент6 4 3 15" xfId="11109"/>
    <cellStyle name="20% - Акцент6 4 3 2" xfId="673"/>
    <cellStyle name="20% - Акцент6 4 3 2 2" xfId="1588"/>
    <cellStyle name="20% - Акцент6 4 3 2 3" xfId="3400"/>
    <cellStyle name="20% - Акцент6 4 3 2 4" xfId="4843"/>
    <cellStyle name="20% - Акцент6 4 3 2 5" xfId="6459"/>
    <cellStyle name="20% - Акцент6 4 3 2 6" xfId="8186"/>
    <cellStyle name="20% - Акцент6 4 3 2 7" xfId="9221"/>
    <cellStyle name="20% - Акцент6 4 3 2 8" xfId="10228"/>
    <cellStyle name="20% - Акцент6 4 3 2 9" xfId="11444"/>
    <cellStyle name="20% - Акцент6 4 3 2_Информ. по 8 отстающим" xfId="2278"/>
    <cellStyle name="20% - Акцент6 4 3 3" xfId="1125"/>
    <cellStyle name="20% - Акцент6 4 3 4" xfId="3002"/>
    <cellStyle name="20% - Акцент6 4 3 5" xfId="3798"/>
    <cellStyle name="20% - Акцент6 4 3 6" xfId="4445"/>
    <cellStyle name="20% - Акцент6 4 3 7" xfId="5308"/>
    <cellStyle name="20% - Акцент6 4 3 8" xfId="5715"/>
    <cellStyle name="20% - Акцент6 4 3 9" xfId="6061"/>
    <cellStyle name="20% - Акцент6 4 3_Информ. по 8 отстающим" xfId="2305"/>
    <cellStyle name="20% - Акцент6 4 4" xfId="400"/>
    <cellStyle name="20% - Акцент6 4 4 10" xfId="7443"/>
    <cellStyle name="20% - Акцент6 4 4 11" xfId="7928"/>
    <cellStyle name="20% - Акцент6 4 4 12" xfId="8963"/>
    <cellStyle name="20% - Акцент6 4 4 13" xfId="9970"/>
    <cellStyle name="20% - Акцент6 4 4 14" xfId="10767"/>
    <cellStyle name="20% - Акцент6 4 4 15" xfId="11110"/>
    <cellStyle name="20% - Акцент6 4 4 2" xfId="814"/>
    <cellStyle name="20% - Акцент6 4 4 2 2" xfId="1729"/>
    <cellStyle name="20% - Акцент6 4 4 2 3" xfId="3540"/>
    <cellStyle name="20% - Акцент6 4 4 2 4" xfId="4983"/>
    <cellStyle name="20% - Акцент6 4 4 2 5" xfId="6599"/>
    <cellStyle name="20% - Акцент6 4 4 2 6" xfId="8326"/>
    <cellStyle name="20% - Акцент6 4 4 2 7" xfId="9361"/>
    <cellStyle name="20% - Акцент6 4 4 2 8" xfId="10368"/>
    <cellStyle name="20% - Акцент6 4 4 2 9" xfId="11584"/>
    <cellStyle name="20% - Акцент6 4 4 2_Информ. по 8 отстающим" xfId="2397"/>
    <cellStyle name="20% - Акцент6 4 4 3" xfId="1320"/>
    <cellStyle name="20% - Акцент6 4 4 4" xfId="3142"/>
    <cellStyle name="20% - Акцент6 4 4 5" xfId="3938"/>
    <cellStyle name="20% - Акцент6 4 4 6" xfId="4585"/>
    <cellStyle name="20% - Акцент6 4 4 7" xfId="5509"/>
    <cellStyle name="20% - Акцент6 4 4 8" xfId="5716"/>
    <cellStyle name="20% - Акцент6 4 4 9" xfId="6201"/>
    <cellStyle name="20% - Акцент6 4 4_Информ. по 8 отстающим" xfId="2343"/>
    <cellStyle name="20% - Акцент6 4 5" xfId="627"/>
    <cellStyle name="20% - Акцент6 4 5 2" xfId="1542"/>
    <cellStyle name="20% - Акцент6 4 5 3" xfId="3354"/>
    <cellStyle name="20% - Акцент6 4 5 4" xfId="4797"/>
    <cellStyle name="20% - Акцент6 4 5 5" xfId="6413"/>
    <cellStyle name="20% - Акцент6 4 5 6" xfId="8140"/>
    <cellStyle name="20% - Акцент6 4 5 7" xfId="9175"/>
    <cellStyle name="20% - Акцент6 4 5 8" xfId="10182"/>
    <cellStyle name="20% - Акцент6 4 5 9" xfId="11398"/>
    <cellStyle name="20% - Акцент6 4 5_Информ. по 8 отстающим" xfId="2065"/>
    <cellStyle name="20% - Акцент6 4 6" xfId="1079"/>
    <cellStyle name="20% - Акцент6 4 7" xfId="2956"/>
    <cellStyle name="20% - Акцент6 4 8" xfId="3752"/>
    <cellStyle name="20% - Акцент6 4 9" xfId="4399"/>
    <cellStyle name="20% - Акцент6 4_Информ. по 8 отстающим" xfId="2142"/>
    <cellStyle name="20% - Акцент6 40" xfId="2846"/>
    <cellStyle name="20% - Акцент6 41" xfId="2858"/>
    <cellStyle name="20% - Акцент6 42" xfId="2870"/>
    <cellStyle name="20% - Акцент6 43" xfId="2881"/>
    <cellStyle name="20% - Акцент6 44" xfId="2892"/>
    <cellStyle name="20% - Акцент6 45" xfId="2901"/>
    <cellStyle name="20% - Акцент6 46" xfId="2908"/>
    <cellStyle name="20% - Акцент6 47" xfId="2922"/>
    <cellStyle name="20% - Акцент6 48" xfId="3718"/>
    <cellStyle name="20% - Акцент6 49" xfId="4142"/>
    <cellStyle name="20% - Акцент6 5" xfId="210"/>
    <cellStyle name="20% - Акцент6 5 10" xfId="6075"/>
    <cellStyle name="20% - Акцент6 5 11" xfId="7444"/>
    <cellStyle name="20% - Акцент6 5 12" xfId="7802"/>
    <cellStyle name="20% - Акцент6 5 13" xfId="8837"/>
    <cellStyle name="20% - Акцент6 5 14" xfId="9844"/>
    <cellStyle name="20% - Акцент6 5 15" xfId="10640"/>
    <cellStyle name="20% - Акцент6 5 16" xfId="11111"/>
    <cellStyle name="20% - Акцент6 5 2" xfId="415"/>
    <cellStyle name="20% - Акцент6 5 2 10" xfId="7445"/>
    <cellStyle name="20% - Акцент6 5 2 11" xfId="7942"/>
    <cellStyle name="20% - Акцент6 5 2 12" xfId="8977"/>
    <cellStyle name="20% - Акцент6 5 2 13" xfId="9984"/>
    <cellStyle name="20% - Акцент6 5 2 14" xfId="10781"/>
    <cellStyle name="20% - Акцент6 5 2 15" xfId="11112"/>
    <cellStyle name="20% - Акцент6 5 2 2" xfId="829"/>
    <cellStyle name="20% - Акцент6 5 2 2 2" xfId="1744"/>
    <cellStyle name="20% - Акцент6 5 2 2 3" xfId="3554"/>
    <cellStyle name="20% - Акцент6 5 2 2 4" xfId="4997"/>
    <cellStyle name="20% - Акцент6 5 2 2 5" xfId="6613"/>
    <cellStyle name="20% - Акцент6 5 2 2 6" xfId="8340"/>
    <cellStyle name="20% - Акцент6 5 2 2 7" xfId="9375"/>
    <cellStyle name="20% - Акцент6 5 2 2 8" xfId="10382"/>
    <cellStyle name="20% - Акцент6 5 2 2 9" xfId="11598"/>
    <cellStyle name="20% - Акцент6 5 2 2_Информ. по 8 отстающим" xfId="2430"/>
    <cellStyle name="20% - Акцент6 5 2 3" xfId="1335"/>
    <cellStyle name="20% - Акцент6 5 2 4" xfId="3156"/>
    <cellStyle name="20% - Акцент6 5 2 5" xfId="3952"/>
    <cellStyle name="20% - Акцент6 5 2 6" xfId="4599"/>
    <cellStyle name="20% - Акцент6 5 2 7" xfId="5523"/>
    <cellStyle name="20% - Акцент6 5 2 8" xfId="5718"/>
    <cellStyle name="20% - Акцент6 5 2 9" xfId="6215"/>
    <cellStyle name="20% - Акцент6 5 2_Информ. по 8 отстающим" xfId="2387"/>
    <cellStyle name="20% - Акцент6 5 3" xfId="687"/>
    <cellStyle name="20% - Акцент6 5 3 2" xfId="1602"/>
    <cellStyle name="20% - Акцент6 5 3 3" xfId="3414"/>
    <cellStyle name="20% - Акцент6 5 3 4" xfId="4857"/>
    <cellStyle name="20% - Акцент6 5 3 5" xfId="6473"/>
    <cellStyle name="20% - Акцент6 5 3 6" xfId="8200"/>
    <cellStyle name="20% - Акцент6 5 3 7" xfId="9235"/>
    <cellStyle name="20% - Акцент6 5 3 8" xfId="10242"/>
    <cellStyle name="20% - Акцент6 5 3 9" xfId="11458"/>
    <cellStyle name="20% - Акцент6 5 3_Информ. по 8 отстающим" xfId="2076"/>
    <cellStyle name="20% - Акцент6 5 4" xfId="1156"/>
    <cellStyle name="20% - Акцент6 5 5" xfId="3016"/>
    <cellStyle name="20% - Акцент6 5 6" xfId="3812"/>
    <cellStyle name="20% - Акцент6 5 7" xfId="4459"/>
    <cellStyle name="20% - Акцент6 5 8" xfId="5340"/>
    <cellStyle name="20% - Акцент6 5 9" xfId="5717"/>
    <cellStyle name="20% - Акцент6 5_Информ. по 8 отстающим" xfId="1003"/>
    <cellStyle name="20% - Акцент6 50" xfId="4154"/>
    <cellStyle name="20% - Акцент6 51" xfId="4163"/>
    <cellStyle name="20% - Акцент6 52" xfId="4187"/>
    <cellStyle name="20% - Акцент6 53" xfId="4200"/>
    <cellStyle name="20% - Акцент6 54" xfId="4212"/>
    <cellStyle name="20% - Акцент6 55" xfId="4223"/>
    <cellStyle name="20% - Акцент6 56" xfId="4238"/>
    <cellStyle name="20% - Акцент6 57" xfId="4250"/>
    <cellStyle name="20% - Акцент6 58" xfId="4263"/>
    <cellStyle name="20% - Акцент6 59" xfId="4274"/>
    <cellStyle name="20% - Акцент6 6" xfId="320"/>
    <cellStyle name="20% - Акцент6 6 10" xfId="6123"/>
    <cellStyle name="20% - Акцент6 6 11" xfId="7446"/>
    <cellStyle name="20% - Акцент6 6 12" xfId="7850"/>
    <cellStyle name="20% - Акцент6 6 13" xfId="8885"/>
    <cellStyle name="20% - Акцент6 6 14" xfId="9892"/>
    <cellStyle name="20% - Акцент6 6 15" xfId="10689"/>
    <cellStyle name="20% - Акцент6 6 16" xfId="11113"/>
    <cellStyle name="20% - Акцент6 6 2" xfId="467"/>
    <cellStyle name="20% - Акцент6 6 2 10" xfId="7447"/>
    <cellStyle name="20% - Акцент6 6 2 11" xfId="7990"/>
    <cellStyle name="20% - Акцент6 6 2 12" xfId="9025"/>
    <cellStyle name="20% - Акцент6 6 2 13" xfId="10032"/>
    <cellStyle name="20% - Акцент6 6 2 14" xfId="10829"/>
    <cellStyle name="20% - Акцент6 6 2 15" xfId="11114"/>
    <cellStyle name="20% - Акцент6 6 2 2" xfId="880"/>
    <cellStyle name="20% - Акцент6 6 2 2 2" xfId="1794"/>
    <cellStyle name="20% - Акцент6 6 2 2 3" xfId="3602"/>
    <cellStyle name="20% - Акцент6 6 2 2 4" xfId="5045"/>
    <cellStyle name="20% - Акцент6 6 2 2 5" xfId="6661"/>
    <cellStyle name="20% - Акцент6 6 2 2 6" xfId="8388"/>
    <cellStyle name="20% - Акцент6 6 2 2 7" xfId="9423"/>
    <cellStyle name="20% - Акцент6 6 2 2 8" xfId="10430"/>
    <cellStyle name="20% - Акцент6 6 2 2 9" xfId="11646"/>
    <cellStyle name="20% - Акцент6 6 2 2_Информ. по 8 отстающим" xfId="2476"/>
    <cellStyle name="20% - Акцент6 6 2 3" xfId="1386"/>
    <cellStyle name="20% - Акцент6 6 2 4" xfId="3204"/>
    <cellStyle name="20% - Акцент6 6 2 5" xfId="4000"/>
    <cellStyle name="20% - Акцент6 6 2 6" xfId="4647"/>
    <cellStyle name="20% - Акцент6 6 2 7" xfId="5572"/>
    <cellStyle name="20% - Акцент6 6 2 8" xfId="5720"/>
    <cellStyle name="20% - Акцент6 6 2 9" xfId="6263"/>
    <cellStyle name="20% - Акцент6 6 2_Информ. по 8 отстающим" xfId="2390"/>
    <cellStyle name="20% - Акцент6 6 3" xfId="735"/>
    <cellStyle name="20% - Акцент6 6 3 2" xfId="1650"/>
    <cellStyle name="20% - Акцент6 6 3 3" xfId="3462"/>
    <cellStyle name="20% - Акцент6 6 3 4" xfId="4905"/>
    <cellStyle name="20% - Акцент6 6 3 5" xfId="6521"/>
    <cellStyle name="20% - Акцент6 6 3 6" xfId="8248"/>
    <cellStyle name="20% - Акцент6 6 3 7" xfId="9283"/>
    <cellStyle name="20% - Акцент6 6 3 8" xfId="10290"/>
    <cellStyle name="20% - Акцент6 6 3 9" xfId="11506"/>
    <cellStyle name="20% - Акцент6 6 3_Информ. по 8 отстающим" xfId="2518"/>
    <cellStyle name="20% - Акцент6 6 4" xfId="1241"/>
    <cellStyle name="20% - Акцент6 6 5" xfId="3064"/>
    <cellStyle name="20% - Акцент6 6 6" xfId="3860"/>
    <cellStyle name="20% - Акцент6 6 7" xfId="4507"/>
    <cellStyle name="20% - Акцент6 6 8" xfId="5431"/>
    <cellStyle name="20% - Акцент6 6 9" xfId="5719"/>
    <cellStyle name="20% - Акцент6 6_Информ. по 8 отстающим" xfId="2255"/>
    <cellStyle name="20% - Акцент6 60" xfId="4288"/>
    <cellStyle name="20% - Акцент6 61" xfId="4299"/>
    <cellStyle name="20% - Акцент6 62" xfId="4310"/>
    <cellStyle name="20% - Акцент6 63" xfId="4321"/>
    <cellStyle name="20% - Акцент6 64" xfId="4335"/>
    <cellStyle name="20% - Акцент6 65" xfId="4344"/>
    <cellStyle name="20% - Акцент6 66" xfId="4351"/>
    <cellStyle name="20% - Акцент6 67" xfId="4365"/>
    <cellStyle name="20% - Акцент6 68" xfId="5161"/>
    <cellStyle name="20% - Акцент6 69" xfId="5193"/>
    <cellStyle name="20% - Акцент6 7" xfId="334"/>
    <cellStyle name="20% - Акцент6 7 10" xfId="6137"/>
    <cellStyle name="20% - Акцент6 7 11" xfId="7448"/>
    <cellStyle name="20% - Акцент6 7 12" xfId="7864"/>
    <cellStyle name="20% - Акцент6 7 13" xfId="8899"/>
    <cellStyle name="20% - Акцент6 7 14" xfId="9906"/>
    <cellStyle name="20% - Акцент6 7 15" xfId="10703"/>
    <cellStyle name="20% - Акцент6 7 16" xfId="11115"/>
    <cellStyle name="20% - Акцент6 7 2" xfId="481"/>
    <cellStyle name="20% - Акцент6 7 2 10" xfId="7449"/>
    <cellStyle name="20% - Акцент6 7 2 11" xfId="8004"/>
    <cellStyle name="20% - Акцент6 7 2 12" xfId="9039"/>
    <cellStyle name="20% - Акцент6 7 2 13" xfId="10046"/>
    <cellStyle name="20% - Акцент6 7 2 14" xfId="10843"/>
    <cellStyle name="20% - Акцент6 7 2 15" xfId="11116"/>
    <cellStyle name="20% - Акцент6 7 2 2" xfId="894"/>
    <cellStyle name="20% - Акцент6 7 2 2 2" xfId="1808"/>
    <cellStyle name="20% - Акцент6 7 2 2 3" xfId="3616"/>
    <cellStyle name="20% - Акцент6 7 2 2 4" xfId="5059"/>
    <cellStyle name="20% - Акцент6 7 2 2 5" xfId="6675"/>
    <cellStyle name="20% - Акцент6 7 2 2 6" xfId="8402"/>
    <cellStyle name="20% - Акцент6 7 2 2 7" xfId="9437"/>
    <cellStyle name="20% - Акцент6 7 2 2 8" xfId="10444"/>
    <cellStyle name="20% - Акцент6 7 2 2 9" xfId="11660"/>
    <cellStyle name="20% - Акцент6 7 2 2_Информ. по 8 отстающим" xfId="2052"/>
    <cellStyle name="20% - Акцент6 7 2 3" xfId="1400"/>
    <cellStyle name="20% - Акцент6 7 2 4" xfId="3218"/>
    <cellStyle name="20% - Акцент6 7 2 5" xfId="4014"/>
    <cellStyle name="20% - Акцент6 7 2 6" xfId="4661"/>
    <cellStyle name="20% - Акцент6 7 2 7" xfId="5586"/>
    <cellStyle name="20% - Акцент6 7 2 8" xfId="5722"/>
    <cellStyle name="20% - Акцент6 7 2 9" xfId="6277"/>
    <cellStyle name="20% - Акцент6 7 2_Информ. по 8 отстающим" xfId="2236"/>
    <cellStyle name="20% - Акцент6 7 3" xfId="749"/>
    <cellStyle name="20% - Акцент6 7 3 2" xfId="1664"/>
    <cellStyle name="20% - Акцент6 7 3 3" xfId="3476"/>
    <cellStyle name="20% - Акцент6 7 3 4" xfId="4919"/>
    <cellStyle name="20% - Акцент6 7 3 5" xfId="6535"/>
    <cellStyle name="20% - Акцент6 7 3 6" xfId="8262"/>
    <cellStyle name="20% - Акцент6 7 3 7" xfId="9297"/>
    <cellStyle name="20% - Акцент6 7 3 8" xfId="10304"/>
    <cellStyle name="20% - Акцент6 7 3 9" xfId="11520"/>
    <cellStyle name="20% - Акцент6 7 3_Информ. по 8 отстающим" xfId="2083"/>
    <cellStyle name="20% - Акцент6 7 4" xfId="1255"/>
    <cellStyle name="20% - Акцент6 7 5" xfId="3078"/>
    <cellStyle name="20% - Акцент6 7 6" xfId="3874"/>
    <cellStyle name="20% - Акцент6 7 7" xfId="4521"/>
    <cellStyle name="20% - Акцент6 7 8" xfId="5445"/>
    <cellStyle name="20% - Акцент6 7 9" xfId="5721"/>
    <cellStyle name="20% - Акцент6 7_Информ. по 8 отстающим" xfId="1942"/>
    <cellStyle name="20% - Акцент6 70" xfId="5226"/>
    <cellStyle name="20% - Акцент6 71" xfId="5940"/>
    <cellStyle name="20% - Акцент6 72" xfId="5950"/>
    <cellStyle name="20% - Акцент6 73" xfId="5960"/>
    <cellStyle name="20% - Акцент6 74" xfId="5967"/>
    <cellStyle name="20% - Акцент6 75" xfId="5981"/>
    <cellStyle name="20% - Акцент6 76" xfId="6802"/>
    <cellStyle name="20% - Акцент6 77" xfId="6816"/>
    <cellStyle name="20% - Акцент6 78" xfId="6830"/>
    <cellStyle name="20% - Акцент6 79" xfId="6843"/>
    <cellStyle name="20% - Акцент6 8" xfId="348"/>
    <cellStyle name="20% - Акцент6 8 10" xfId="6151"/>
    <cellStyle name="20% - Акцент6 8 11" xfId="7450"/>
    <cellStyle name="20% - Акцент6 8 12" xfId="7878"/>
    <cellStyle name="20% - Акцент6 8 13" xfId="8913"/>
    <cellStyle name="20% - Акцент6 8 14" xfId="9920"/>
    <cellStyle name="20% - Акцент6 8 15" xfId="10717"/>
    <cellStyle name="20% - Акцент6 8 16" xfId="11117"/>
    <cellStyle name="20% - Акцент6 8 2" xfId="495"/>
    <cellStyle name="20% - Акцент6 8 2 10" xfId="7451"/>
    <cellStyle name="20% - Акцент6 8 2 11" xfId="8018"/>
    <cellStyle name="20% - Акцент6 8 2 12" xfId="9053"/>
    <cellStyle name="20% - Акцент6 8 2 13" xfId="10060"/>
    <cellStyle name="20% - Акцент6 8 2 14" xfId="10857"/>
    <cellStyle name="20% - Акцент6 8 2 15" xfId="11118"/>
    <cellStyle name="20% - Акцент6 8 2 2" xfId="908"/>
    <cellStyle name="20% - Акцент6 8 2 2 2" xfId="1822"/>
    <cellStyle name="20% - Акцент6 8 2 2 3" xfId="3630"/>
    <cellStyle name="20% - Акцент6 8 2 2 4" xfId="5073"/>
    <cellStyle name="20% - Акцент6 8 2 2 5" xfId="6689"/>
    <cellStyle name="20% - Акцент6 8 2 2 6" xfId="8416"/>
    <cellStyle name="20% - Акцент6 8 2 2 7" xfId="9451"/>
    <cellStyle name="20% - Акцент6 8 2 2 8" xfId="10458"/>
    <cellStyle name="20% - Акцент6 8 2 2 9" xfId="11674"/>
    <cellStyle name="20% - Акцент6 8 2 2_Информ. по 8 отстающим" xfId="2425"/>
    <cellStyle name="20% - Акцент6 8 2 3" xfId="1414"/>
    <cellStyle name="20% - Акцент6 8 2 4" xfId="3232"/>
    <cellStyle name="20% - Акцент6 8 2 5" xfId="4028"/>
    <cellStyle name="20% - Акцент6 8 2 6" xfId="4675"/>
    <cellStyle name="20% - Акцент6 8 2 7" xfId="5600"/>
    <cellStyle name="20% - Акцент6 8 2 8" xfId="5724"/>
    <cellStyle name="20% - Акцент6 8 2 9" xfId="6291"/>
    <cellStyle name="20% - Акцент6 8 2_Информ. по 8 отстающим" xfId="2160"/>
    <cellStyle name="20% - Акцент6 8 3" xfId="763"/>
    <cellStyle name="20% - Акцент6 8 3 2" xfId="1678"/>
    <cellStyle name="20% - Акцент6 8 3 3" xfId="3490"/>
    <cellStyle name="20% - Акцент6 8 3 4" xfId="4933"/>
    <cellStyle name="20% - Акцент6 8 3 5" xfId="6549"/>
    <cellStyle name="20% - Акцент6 8 3 6" xfId="8276"/>
    <cellStyle name="20% - Акцент6 8 3 7" xfId="9311"/>
    <cellStyle name="20% - Акцент6 8 3 8" xfId="10318"/>
    <cellStyle name="20% - Акцент6 8 3 9" xfId="11534"/>
    <cellStyle name="20% - Акцент6 8 3_Информ. по 8 отстающим" xfId="2126"/>
    <cellStyle name="20% - Акцент6 8 4" xfId="1269"/>
    <cellStyle name="20% - Акцент6 8 5" xfId="3092"/>
    <cellStyle name="20% - Акцент6 8 6" xfId="3888"/>
    <cellStyle name="20% - Акцент6 8 7" xfId="4535"/>
    <cellStyle name="20% - Акцент6 8 8" xfId="5459"/>
    <cellStyle name="20% - Акцент6 8 9" xfId="5723"/>
    <cellStyle name="20% - Акцент6 8_Информ. по 8 отстающим" xfId="1190"/>
    <cellStyle name="20% - Акцент6 80" xfId="6856"/>
    <cellStyle name="20% - Акцент6 81" xfId="6869"/>
    <cellStyle name="20% - Акцент6 82" xfId="6882"/>
    <cellStyle name="20% - Акцент6 83" xfId="6895"/>
    <cellStyle name="20% - Акцент6 84" xfId="6908"/>
    <cellStyle name="20% - Акцент6 85" xfId="6920"/>
    <cellStyle name="20% - Акцент6 86" xfId="6932"/>
    <cellStyle name="20% - Акцент6 87" xfId="6942"/>
    <cellStyle name="20% - Акцент6 88" xfId="6952"/>
    <cellStyle name="20% - Акцент6 89" xfId="6959"/>
    <cellStyle name="20% - Акцент6 9" xfId="131"/>
    <cellStyle name="20% - Акцент6 9 10" xfId="7452"/>
    <cellStyle name="20% - Акцент6 9 11" xfId="7749"/>
    <cellStyle name="20% - Акцент6 9 12" xfId="8784"/>
    <cellStyle name="20% - Акцент6 9 13" xfId="9791"/>
    <cellStyle name="20% - Акцент6 9 14" xfId="10587"/>
    <cellStyle name="20% - Акцент6 9 15" xfId="11119"/>
    <cellStyle name="20% - Акцент6 9 2" xfId="634"/>
    <cellStyle name="20% - Акцент6 9 2 2" xfId="1549"/>
    <cellStyle name="20% - Акцент6 9 2 3" xfId="3361"/>
    <cellStyle name="20% - Акцент6 9 2 4" xfId="4804"/>
    <cellStyle name="20% - Акцент6 9 2 5" xfId="6420"/>
    <cellStyle name="20% - Акцент6 9 2 6" xfId="8147"/>
    <cellStyle name="20% - Акцент6 9 2 7" xfId="9182"/>
    <cellStyle name="20% - Акцент6 9 2 8" xfId="10189"/>
    <cellStyle name="20% - Акцент6 9 2 9" xfId="11405"/>
    <cellStyle name="20% - Акцент6 9 2_Информ. по 8 отстающим" xfId="2525"/>
    <cellStyle name="20% - Акцент6 9 3" xfId="1086"/>
    <cellStyle name="20% - Акцент6 9 4" xfId="2963"/>
    <cellStyle name="20% - Акцент6 9 5" xfId="3759"/>
    <cellStyle name="20% - Акцент6 9 6" xfId="4406"/>
    <cellStyle name="20% - Акцент6 9 7" xfId="5269"/>
    <cellStyle name="20% - Акцент6 9 8" xfId="5725"/>
    <cellStyle name="20% - Акцент6 9 9" xfId="6022"/>
    <cellStyle name="20% - Акцент6 9_Информ. по 8 отстающим" xfId="2339"/>
    <cellStyle name="20% - Акцент6 90" xfId="6998"/>
    <cellStyle name="20% - Акцент6 91" xfId="7012"/>
    <cellStyle name="20% - Акцент6 92" xfId="7026"/>
    <cellStyle name="20% - Акцент6 93" xfId="7040"/>
    <cellStyle name="20% - Акцент6 94" xfId="7054"/>
    <cellStyle name="20% - Акцент6 95" xfId="7068"/>
    <cellStyle name="20% - Акцент6 96" xfId="7082"/>
    <cellStyle name="20% - Акцент6 97" xfId="7096"/>
    <cellStyle name="20% - Акцент6 98" xfId="7110"/>
    <cellStyle name="20% - Акцент6 99" xfId="7124"/>
    <cellStyle name="40% - Акцент1" xfId="13" builtinId="31" customBuiltin="1"/>
    <cellStyle name="40% - Акцент1 10" xfId="360"/>
    <cellStyle name="40% - Акцент1 10 10" xfId="7453"/>
    <cellStyle name="40% - Акцент1 10 11" xfId="7890"/>
    <cellStyle name="40% - Акцент1 10 12" xfId="8925"/>
    <cellStyle name="40% - Акцент1 10 13" xfId="9932"/>
    <cellStyle name="40% - Акцент1 10 14" xfId="10729"/>
    <cellStyle name="40% - Акцент1 10 15" xfId="11120"/>
    <cellStyle name="40% - Акцент1 10 2" xfId="775"/>
    <cellStyle name="40% - Акцент1 10 2 2" xfId="1690"/>
    <cellStyle name="40% - Акцент1 10 2 3" xfId="3502"/>
    <cellStyle name="40% - Акцент1 10 2 4" xfId="4945"/>
    <cellStyle name="40% - Акцент1 10 2 5" xfId="6561"/>
    <cellStyle name="40% - Акцент1 10 2 6" xfId="8288"/>
    <cellStyle name="40% - Акцент1 10 2 7" xfId="9323"/>
    <cellStyle name="40% - Акцент1 10 2 8" xfId="10330"/>
    <cellStyle name="40% - Акцент1 10 2 9" xfId="11546"/>
    <cellStyle name="40% - Акцент1 10 2_Информ. по 8 отстающим" xfId="2017"/>
    <cellStyle name="40% - Акцент1 10 3" xfId="1281"/>
    <cellStyle name="40% - Акцент1 10 4" xfId="3104"/>
    <cellStyle name="40% - Акцент1 10 5" xfId="3900"/>
    <cellStyle name="40% - Акцент1 10 6" xfId="4547"/>
    <cellStyle name="40% - Акцент1 10 7" xfId="5471"/>
    <cellStyle name="40% - Акцент1 10 8" xfId="5726"/>
    <cellStyle name="40% - Акцент1 10 9" xfId="6163"/>
    <cellStyle name="40% - Акцент1 10_Информ. по 8 отстающим" xfId="2282"/>
    <cellStyle name="40% - Акцент1 100" xfId="7112"/>
    <cellStyle name="40% - Акцент1 101" xfId="7126"/>
    <cellStyle name="40% - Акцент1 102" xfId="7140"/>
    <cellStyle name="40% - Акцент1 103" xfId="7154"/>
    <cellStyle name="40% - Акцент1 104" xfId="7167"/>
    <cellStyle name="40% - Акцент1 105" xfId="7180"/>
    <cellStyle name="40% - Акцент1 106" xfId="7193"/>
    <cellStyle name="40% - Акцент1 107" xfId="7206"/>
    <cellStyle name="40% - Акцент1 108" xfId="7219"/>
    <cellStyle name="40% - Акцент1 109" xfId="7232"/>
    <cellStyle name="40% - Акцент1 11" xfId="512"/>
    <cellStyle name="40% - Акцент1 11 10" xfId="7454"/>
    <cellStyle name="40% - Акцент1 11 11" xfId="8027"/>
    <cellStyle name="40% - Акцент1 11 12" xfId="9062"/>
    <cellStyle name="40% - Акцент1 11 13" xfId="10069"/>
    <cellStyle name="40% - Акцент1 11 14" xfId="10866"/>
    <cellStyle name="40% - Акцент1 11 15" xfId="11121"/>
    <cellStyle name="40% - Акцент1 11 2" xfId="922"/>
    <cellStyle name="40% - Акцент1 11 2 2" xfId="1832"/>
    <cellStyle name="40% - Акцент1 11 2 3" xfId="3639"/>
    <cellStyle name="40% - Акцент1 11 2 4" xfId="5082"/>
    <cellStyle name="40% - Акцент1 11 2 5" xfId="6698"/>
    <cellStyle name="40% - Акцент1 11 2 6" xfId="8425"/>
    <cellStyle name="40% - Акцент1 11 2 7" xfId="9460"/>
    <cellStyle name="40% - Акцент1 11 2 8" xfId="10467"/>
    <cellStyle name="40% - Акцент1 11 2 9" xfId="11683"/>
    <cellStyle name="40% - Акцент1 11 2_Информ. по 8 отстающим" xfId="1962"/>
    <cellStyle name="40% - Акцент1 11 3" xfId="1428"/>
    <cellStyle name="40% - Акцент1 11 4" xfId="3241"/>
    <cellStyle name="40% - Акцент1 11 5" xfId="4037"/>
    <cellStyle name="40% - Акцент1 11 6" xfId="4684"/>
    <cellStyle name="40% - Акцент1 11 7" xfId="5614"/>
    <cellStyle name="40% - Акцент1 11 8" xfId="5727"/>
    <cellStyle name="40% - Акцент1 11 9" xfId="6300"/>
    <cellStyle name="40% - Акцент1 11_Информ. по 8 отстающим" xfId="2110"/>
    <cellStyle name="40% - Акцент1 110" xfId="7244"/>
    <cellStyle name="40% - Акцент1 111" xfId="7256"/>
    <cellStyle name="40% - Акцент1 112" xfId="7267"/>
    <cellStyle name="40% - Акцент1 113" xfId="7286"/>
    <cellStyle name="40% - Акцент1 114" xfId="7699"/>
    <cellStyle name="40% - Акцент1 115" xfId="8500"/>
    <cellStyle name="40% - Акцент1 116" xfId="8502"/>
    <cellStyle name="40% - Акцент1 117" xfId="8517"/>
    <cellStyle name="40% - Акцент1 118" xfId="8552"/>
    <cellStyle name="40% - Акцент1 119" xfId="8554"/>
    <cellStyle name="40% - Акцент1 12" xfId="526"/>
    <cellStyle name="40% - Акцент1 12 10" xfId="7455"/>
    <cellStyle name="40% - Акцент1 12 11" xfId="8041"/>
    <cellStyle name="40% - Акцент1 12 12" xfId="9076"/>
    <cellStyle name="40% - Акцент1 12 13" xfId="10083"/>
    <cellStyle name="40% - Акцент1 12 14" xfId="10880"/>
    <cellStyle name="40% - Акцент1 12 15" xfId="11122"/>
    <cellStyle name="40% - Акцент1 12 2" xfId="936"/>
    <cellStyle name="40% - Акцент1 12 2 2" xfId="1846"/>
    <cellStyle name="40% - Акцент1 12 2 3" xfId="3653"/>
    <cellStyle name="40% - Акцент1 12 2 4" xfId="5096"/>
    <cellStyle name="40% - Акцент1 12 2 5" xfId="6712"/>
    <cellStyle name="40% - Акцент1 12 2 6" xfId="8439"/>
    <cellStyle name="40% - Акцент1 12 2 7" xfId="9474"/>
    <cellStyle name="40% - Акцент1 12 2 8" xfId="10481"/>
    <cellStyle name="40% - Акцент1 12 2 9" xfId="11697"/>
    <cellStyle name="40% - Акцент1 12 2_Информ. по 8 отстающим" xfId="2458"/>
    <cellStyle name="40% - Акцент1 12 3" xfId="1442"/>
    <cellStyle name="40% - Акцент1 12 4" xfId="3255"/>
    <cellStyle name="40% - Акцент1 12 5" xfId="4051"/>
    <cellStyle name="40% - Акцент1 12 6" xfId="4698"/>
    <cellStyle name="40% - Акцент1 12 7" xfId="5628"/>
    <cellStyle name="40% - Акцент1 12 8" xfId="5728"/>
    <cellStyle name="40% - Акцент1 12 9" xfId="6314"/>
    <cellStyle name="40% - Акцент1 12_Информ. по 8 отстающим" xfId="2152"/>
    <cellStyle name="40% - Акцент1 120" xfId="8573"/>
    <cellStyle name="40% - Акцент1 121" xfId="8587"/>
    <cellStyle name="40% - Акцент1 122" xfId="8600"/>
    <cellStyle name="40% - Акцент1 123" xfId="8614"/>
    <cellStyle name="40% - Акцент1 124" xfId="8627"/>
    <cellStyle name="40% - Акцент1 125" xfId="8641"/>
    <cellStyle name="40% - Акцент1 126" xfId="8654"/>
    <cellStyle name="40% - Акцент1 127" xfId="8666"/>
    <cellStyle name="40% - Акцент1 128" xfId="8669"/>
    <cellStyle name="40% - Акцент1 129" xfId="8686"/>
    <cellStyle name="40% - Акцент1 13" xfId="540"/>
    <cellStyle name="40% - Акцент1 13 10" xfId="7456"/>
    <cellStyle name="40% - Акцент1 13 11" xfId="8055"/>
    <cellStyle name="40% - Акцент1 13 12" xfId="9090"/>
    <cellStyle name="40% - Акцент1 13 13" xfId="10097"/>
    <cellStyle name="40% - Акцент1 13 14" xfId="10894"/>
    <cellStyle name="40% - Акцент1 13 15" xfId="11123"/>
    <cellStyle name="40% - Акцент1 13 2" xfId="950"/>
    <cellStyle name="40% - Акцент1 13 2 2" xfId="1860"/>
    <cellStyle name="40% - Акцент1 13 2 3" xfId="3667"/>
    <cellStyle name="40% - Акцент1 13 2 4" xfId="5110"/>
    <cellStyle name="40% - Акцент1 13 2 5" xfId="6726"/>
    <cellStyle name="40% - Акцент1 13 2 6" xfId="8453"/>
    <cellStyle name="40% - Акцент1 13 2 7" xfId="9488"/>
    <cellStyle name="40% - Акцент1 13 2 8" xfId="10495"/>
    <cellStyle name="40% - Акцент1 13 2 9" xfId="11711"/>
    <cellStyle name="40% - Акцент1 13 2_Информ. по 8 отстающим" xfId="2092"/>
    <cellStyle name="40% - Акцент1 13 3" xfId="1456"/>
    <cellStyle name="40% - Акцент1 13 4" xfId="3269"/>
    <cellStyle name="40% - Акцент1 13 5" xfId="4065"/>
    <cellStyle name="40% - Акцент1 13 6" xfId="4712"/>
    <cellStyle name="40% - Акцент1 13 7" xfId="5642"/>
    <cellStyle name="40% - Акцент1 13 8" xfId="5729"/>
    <cellStyle name="40% - Акцент1 13 9" xfId="6328"/>
    <cellStyle name="40% - Акцент1 13_Информ. по 8 отстающим" xfId="2382"/>
    <cellStyle name="40% - Акцент1 130" xfId="8703"/>
    <cellStyle name="40% - Акцент1 131" xfId="8713"/>
    <cellStyle name="40% - Акцент1 132" xfId="8734"/>
    <cellStyle name="40% - Акцент1 133" xfId="9544"/>
    <cellStyle name="40% - Акцент1 134" xfId="9546"/>
    <cellStyle name="40% - Акцент1 135" xfId="9564"/>
    <cellStyle name="40% - Акцент1 136" xfId="9578"/>
    <cellStyle name="40% - Акцент1 137" xfId="9592"/>
    <cellStyle name="40% - Акцент1 138" xfId="9605"/>
    <cellStyle name="40% - Акцент1 139" xfId="9619"/>
    <cellStyle name="40% - Акцент1 14" xfId="554"/>
    <cellStyle name="40% - Акцент1 14 10" xfId="7457"/>
    <cellStyle name="40% - Акцент1 14 11" xfId="8069"/>
    <cellStyle name="40% - Акцент1 14 12" xfId="9104"/>
    <cellStyle name="40% - Акцент1 14 13" xfId="10111"/>
    <cellStyle name="40% - Акцент1 14 14" xfId="10908"/>
    <cellStyle name="40% - Акцент1 14 15" xfId="11124"/>
    <cellStyle name="40% - Акцент1 14 2" xfId="964"/>
    <cellStyle name="40% - Акцент1 14 2 2" xfId="1874"/>
    <cellStyle name="40% - Акцент1 14 2 3" xfId="3681"/>
    <cellStyle name="40% - Акцент1 14 2 4" xfId="5124"/>
    <cellStyle name="40% - Акцент1 14 2 5" xfId="6740"/>
    <cellStyle name="40% - Акцент1 14 2 6" xfId="8467"/>
    <cellStyle name="40% - Акцент1 14 2 7" xfId="9502"/>
    <cellStyle name="40% - Акцент1 14 2 8" xfId="10509"/>
    <cellStyle name="40% - Акцент1 14 2 9" xfId="11725"/>
    <cellStyle name="40% - Акцент1 14 2_Информ. по 8 отстающим" xfId="2464"/>
    <cellStyle name="40% - Акцент1 14 3" xfId="1470"/>
    <cellStyle name="40% - Акцент1 14 4" xfId="3283"/>
    <cellStyle name="40% - Акцент1 14 5" xfId="4079"/>
    <cellStyle name="40% - Акцент1 14 6" xfId="4726"/>
    <cellStyle name="40% - Акцент1 14 7" xfId="5656"/>
    <cellStyle name="40% - Акцент1 14 8" xfId="5730"/>
    <cellStyle name="40% - Акцент1 14 9" xfId="6342"/>
    <cellStyle name="40% - Акцент1 14_Информ. по 8 отстающим" xfId="2069"/>
    <cellStyle name="40% - Акцент1 140" xfId="9631"/>
    <cellStyle name="40% - Акцент1 141" xfId="9659"/>
    <cellStyle name="40% - Акцент1 142" xfId="9651"/>
    <cellStyle name="40% - Акцент1 143" xfId="9673"/>
    <cellStyle name="40% - Акцент1 144" xfId="9685"/>
    <cellStyle name="40% - Акцент1 145" xfId="9688"/>
    <cellStyle name="40% - Акцент1 146" xfId="9705"/>
    <cellStyle name="40% - Акцент1 147" xfId="9720"/>
    <cellStyle name="40% - Акцент1 148" xfId="9741"/>
    <cellStyle name="40% - Акцент1 149" xfId="10537"/>
    <cellStyle name="40% - Акцент1 15" xfId="568"/>
    <cellStyle name="40% - Акцент1 15 10" xfId="7458"/>
    <cellStyle name="40% - Акцент1 15 11" xfId="8083"/>
    <cellStyle name="40% - Акцент1 15 12" xfId="9118"/>
    <cellStyle name="40% - Акцент1 15 13" xfId="10125"/>
    <cellStyle name="40% - Акцент1 15 14" xfId="10922"/>
    <cellStyle name="40% - Акцент1 15 15" xfId="11125"/>
    <cellStyle name="40% - Акцент1 15 2" xfId="978"/>
    <cellStyle name="40% - Акцент1 15 2 2" xfId="1888"/>
    <cellStyle name="40% - Акцент1 15 2 3" xfId="3695"/>
    <cellStyle name="40% - Акцент1 15 2 4" xfId="5138"/>
    <cellStyle name="40% - Акцент1 15 2 5" xfId="6754"/>
    <cellStyle name="40% - Акцент1 15 2 6" xfId="8481"/>
    <cellStyle name="40% - Акцент1 15 2 7" xfId="9516"/>
    <cellStyle name="40% - Акцент1 15 2 8" xfId="10523"/>
    <cellStyle name="40% - Акцент1 15 2 9" xfId="11739"/>
    <cellStyle name="40% - Акцент1 15 2_Информ. по 8 отстающим" xfId="2357"/>
    <cellStyle name="40% - Акцент1 15 3" xfId="1484"/>
    <cellStyle name="40% - Акцент1 15 4" xfId="3297"/>
    <cellStyle name="40% - Акцент1 15 5" xfId="4093"/>
    <cellStyle name="40% - Акцент1 15 6" xfId="4740"/>
    <cellStyle name="40% - Акцент1 15 7" xfId="5670"/>
    <cellStyle name="40% - Акцент1 15 8" xfId="5731"/>
    <cellStyle name="40% - Акцент1 15 9" xfId="6356"/>
    <cellStyle name="40% - Акцент1 15_Информ. по 8 отстающим" xfId="2149"/>
    <cellStyle name="40% - Акцент1 150" xfId="10953"/>
    <cellStyle name="40% - Акцент1 151" xfId="11765"/>
    <cellStyle name="40% - Акцент1 152" xfId="11767"/>
    <cellStyle name="40% - Акцент1 153" xfId="11770"/>
    <cellStyle name="40% - Акцент1 154" xfId="11787"/>
    <cellStyle name="40% - Акцент1 155" xfId="11800"/>
    <cellStyle name="40% - Акцент1 156" xfId="11812"/>
    <cellStyle name="40% - Акцент1 157" xfId="11825"/>
    <cellStyle name="40% - Акцент1 158" xfId="11842"/>
    <cellStyle name="40% - Акцент1 159" xfId="11817"/>
    <cellStyle name="40% - Акцент1 16" xfId="582"/>
    <cellStyle name="40% - Акцент1 16 10" xfId="9132"/>
    <cellStyle name="40% - Акцент1 16 11" xfId="10139"/>
    <cellStyle name="40% - Акцент1 16 12" xfId="10936"/>
    <cellStyle name="40% - Акцент1 16 13" xfId="11126"/>
    <cellStyle name="40% - Акцент1 16 2" xfId="1498"/>
    <cellStyle name="40% - Акцент1 16 3" xfId="3311"/>
    <cellStyle name="40% - Акцент1 16 4" xfId="4107"/>
    <cellStyle name="40% - Акцент1 16 5" xfId="4754"/>
    <cellStyle name="40% - Акцент1 16 6" xfId="5684"/>
    <cellStyle name="40% - Акцент1 16 7" xfId="6370"/>
    <cellStyle name="40% - Акцент1 16 8" xfId="7459"/>
    <cellStyle name="40% - Акцент1 16 9" xfId="8097"/>
    <cellStyle name="40% - Акцент1 16_Информ. по 8 отстающим" xfId="2414"/>
    <cellStyle name="40% - Акцент1 160" xfId="11862"/>
    <cellStyle name="40% - Акцент1 161" xfId="11874"/>
    <cellStyle name="40% - Акцент1 162" xfId="11886"/>
    <cellStyle name="40% - Акцент1 163" xfId="11898"/>
    <cellStyle name="40% - Акцент1 164" xfId="11910"/>
    <cellStyle name="40% - Акцент1 165" xfId="11922"/>
    <cellStyle name="40% - Акцент1 166" xfId="11933"/>
    <cellStyle name="40% - Акцент1 167" xfId="11965"/>
    <cellStyle name="40% - Акцент1 168" xfId="11967"/>
    <cellStyle name="40% - Акцент1 169" xfId="11970"/>
    <cellStyle name="40% - Акцент1 17" xfId="999"/>
    <cellStyle name="40% - Акцент1 18" xfId="2548"/>
    <cellStyle name="40% - Акцент1 19" xfId="2550"/>
    <cellStyle name="40% - Акцент1 2" xfId="14"/>
    <cellStyle name="40% - Акцент1 2 2" xfId="179"/>
    <cellStyle name="40% - Акцент1 2 3" xfId="239"/>
    <cellStyle name="40% - Акцент1 20" xfId="2553"/>
    <cellStyle name="40% - Акцент1 21" xfId="2569"/>
    <cellStyle name="40% - Акцент1 22" xfId="2581"/>
    <cellStyle name="40% - Акцент1 23" xfId="2593"/>
    <cellStyle name="40% - Акцент1 24" xfId="2605"/>
    <cellStyle name="40% - Акцент1 25" xfId="2617"/>
    <cellStyle name="40% - Акцент1 26" xfId="2629"/>
    <cellStyle name="40% - Акцент1 27" xfId="2641"/>
    <cellStyle name="40% - Акцент1 28" xfId="2653"/>
    <cellStyle name="40% - Акцент1 29" xfId="2665"/>
    <cellStyle name="40% - Акцент1 3" xfId="101"/>
    <cellStyle name="40% - Акцент1 3 10" xfId="5239"/>
    <cellStyle name="40% - Акцент1 3 11" xfId="5992"/>
    <cellStyle name="40% - Акцент1 3 12" xfId="7460"/>
    <cellStyle name="40% - Акцент1 3 13" xfId="7719"/>
    <cellStyle name="40% - Акцент1 3 14" xfId="8754"/>
    <cellStyle name="40% - Акцент1 3 15" xfId="9761"/>
    <cellStyle name="40% - Акцент1 3 16" xfId="10557"/>
    <cellStyle name="40% - Акцент1 3 17" xfId="11127"/>
    <cellStyle name="40% - Акцент1 3 2" xfId="283"/>
    <cellStyle name="40% - Акцент1 3 2 10" xfId="6086"/>
    <cellStyle name="40% - Акцент1 3 2 11" xfId="7461"/>
    <cellStyle name="40% - Акцент1 3 2 12" xfId="7813"/>
    <cellStyle name="40% - Акцент1 3 2 13" xfId="8848"/>
    <cellStyle name="40% - Акцент1 3 2 14" xfId="9855"/>
    <cellStyle name="40% - Акцент1 3 2 15" xfId="10652"/>
    <cellStyle name="40% - Акцент1 3 2 16" xfId="11128"/>
    <cellStyle name="40% - Акцент1 3 2 2" xfId="430"/>
    <cellStyle name="40% - Акцент1 3 2 2 10" xfId="7462"/>
    <cellStyle name="40% - Акцент1 3 2 2 11" xfId="7953"/>
    <cellStyle name="40% - Акцент1 3 2 2 12" xfId="8988"/>
    <cellStyle name="40% - Акцент1 3 2 2 13" xfId="9995"/>
    <cellStyle name="40% - Акцент1 3 2 2 14" xfId="10792"/>
    <cellStyle name="40% - Акцент1 3 2 2 15" xfId="11129"/>
    <cellStyle name="40% - Акцент1 3 2 2 2" xfId="843"/>
    <cellStyle name="40% - Акцент1 3 2 2 2 2" xfId="1757"/>
    <cellStyle name="40% - Акцент1 3 2 2 2 3" xfId="3565"/>
    <cellStyle name="40% - Акцент1 3 2 2 2 4" xfId="5008"/>
    <cellStyle name="40% - Акцент1 3 2 2 2 5" xfId="6624"/>
    <cellStyle name="40% - Акцент1 3 2 2 2 6" xfId="8351"/>
    <cellStyle name="40% - Акцент1 3 2 2 2 7" xfId="9386"/>
    <cellStyle name="40% - Акцент1 3 2 2 2 8" xfId="10393"/>
    <cellStyle name="40% - Акцент1 3 2 2 2 9" xfId="11609"/>
    <cellStyle name="40% - Акцент1 3 2 2 2_Информ. по 8 отстающим" xfId="2438"/>
    <cellStyle name="40% - Акцент1 3 2 2 3" xfId="1349"/>
    <cellStyle name="40% - Акцент1 3 2 2 4" xfId="3167"/>
    <cellStyle name="40% - Акцент1 3 2 2 5" xfId="3963"/>
    <cellStyle name="40% - Акцент1 3 2 2 6" xfId="4610"/>
    <cellStyle name="40% - Акцент1 3 2 2 7" xfId="5535"/>
    <cellStyle name="40% - Акцент1 3 2 2 8" xfId="5733"/>
    <cellStyle name="40% - Акцент1 3 2 2 9" xfId="6226"/>
    <cellStyle name="40% - Акцент1 3 2 2_Информ. по 8 отстающим" xfId="1196"/>
    <cellStyle name="40% - Акцент1 3 2 3" xfId="698"/>
    <cellStyle name="40% - Акцент1 3 2 3 2" xfId="1613"/>
    <cellStyle name="40% - Акцент1 3 2 3 3" xfId="3425"/>
    <cellStyle name="40% - Акцент1 3 2 3 4" xfId="4868"/>
    <cellStyle name="40% - Акцент1 3 2 3 5" xfId="6484"/>
    <cellStyle name="40% - Акцент1 3 2 3 6" xfId="8211"/>
    <cellStyle name="40% - Акцент1 3 2 3 7" xfId="9246"/>
    <cellStyle name="40% - Акцент1 3 2 3 8" xfId="10253"/>
    <cellStyle name="40% - Акцент1 3 2 3 9" xfId="11469"/>
    <cellStyle name="40% - Акцент1 3 2 3_Информ. по 8 отстающим" xfId="1920"/>
    <cellStyle name="40% - Акцент1 3 2 4" xfId="1204"/>
    <cellStyle name="40% - Акцент1 3 2 5" xfId="3027"/>
    <cellStyle name="40% - Акцент1 3 2 6" xfId="3823"/>
    <cellStyle name="40% - Акцент1 3 2 7" xfId="4470"/>
    <cellStyle name="40% - Акцент1 3 2 8" xfId="5394"/>
    <cellStyle name="40% - Акцент1 3 2 9" xfId="5732"/>
    <cellStyle name="40% - Акцент1 3 2_Информ. по 8 отстающим" xfId="1958"/>
    <cellStyle name="40% - Акцент1 3 3" xfId="147"/>
    <cellStyle name="40% - Акцент1 3 3 10" xfId="7463"/>
    <cellStyle name="40% - Акцент1 3 3 11" xfId="7765"/>
    <cellStyle name="40% - Акцент1 3 3 12" xfId="8800"/>
    <cellStyle name="40% - Акцент1 3 3 13" xfId="9807"/>
    <cellStyle name="40% - Акцент1 3 3 14" xfId="10603"/>
    <cellStyle name="40% - Акцент1 3 3 15" xfId="11130"/>
    <cellStyle name="40% - Акцент1 3 3 2" xfId="650"/>
    <cellStyle name="40% - Акцент1 3 3 2 2" xfId="1565"/>
    <cellStyle name="40% - Акцент1 3 3 2 3" xfId="3377"/>
    <cellStyle name="40% - Акцент1 3 3 2 4" xfId="4820"/>
    <cellStyle name="40% - Акцент1 3 3 2 5" xfId="6436"/>
    <cellStyle name="40% - Акцент1 3 3 2 6" xfId="8163"/>
    <cellStyle name="40% - Акцент1 3 3 2 7" xfId="9198"/>
    <cellStyle name="40% - Акцент1 3 3 2 8" xfId="10205"/>
    <cellStyle name="40% - Акцент1 3 3 2 9" xfId="11421"/>
    <cellStyle name="40% - Акцент1 3 3 2_Информ. по 8 отстающим" xfId="1129"/>
    <cellStyle name="40% - Акцент1 3 3 3" xfId="1102"/>
    <cellStyle name="40% - Акцент1 3 3 4" xfId="2979"/>
    <cellStyle name="40% - Акцент1 3 3 5" xfId="3775"/>
    <cellStyle name="40% - Акцент1 3 3 6" xfId="4422"/>
    <cellStyle name="40% - Акцент1 3 3 7" xfId="5285"/>
    <cellStyle name="40% - Акцент1 3 3 8" xfId="5734"/>
    <cellStyle name="40% - Акцент1 3 3 9" xfId="6038"/>
    <cellStyle name="40% - Акцент1 3 3_Информ. по 8 отстающим" xfId="1178"/>
    <cellStyle name="40% - Акцент1 3 4" xfId="377"/>
    <cellStyle name="40% - Акцент1 3 4 10" xfId="7464"/>
    <cellStyle name="40% - Акцент1 3 4 11" xfId="7905"/>
    <cellStyle name="40% - Акцент1 3 4 12" xfId="8940"/>
    <cellStyle name="40% - Акцент1 3 4 13" xfId="9947"/>
    <cellStyle name="40% - Акцент1 3 4 14" xfId="10744"/>
    <cellStyle name="40% - Акцент1 3 4 15" xfId="11131"/>
    <cellStyle name="40% - Акцент1 3 4 2" xfId="791"/>
    <cellStyle name="40% - Акцент1 3 4 2 2" xfId="1706"/>
    <cellStyle name="40% - Акцент1 3 4 2 3" xfId="3517"/>
    <cellStyle name="40% - Акцент1 3 4 2 4" xfId="4960"/>
    <cellStyle name="40% - Акцент1 3 4 2 5" xfId="6576"/>
    <cellStyle name="40% - Акцент1 3 4 2 6" xfId="8303"/>
    <cellStyle name="40% - Акцент1 3 4 2 7" xfId="9338"/>
    <cellStyle name="40% - Акцент1 3 4 2 8" xfId="10345"/>
    <cellStyle name="40% - Акцент1 3 4 2 9" xfId="11561"/>
    <cellStyle name="40% - Акцент1 3 4 2_Информ. по 8 отстающим" xfId="1940"/>
    <cellStyle name="40% - Акцент1 3 4 3" xfId="1297"/>
    <cellStyle name="40% - Акцент1 3 4 4" xfId="3119"/>
    <cellStyle name="40% - Акцент1 3 4 5" xfId="3915"/>
    <cellStyle name="40% - Акцент1 3 4 6" xfId="4562"/>
    <cellStyle name="40% - Акцент1 3 4 7" xfId="5486"/>
    <cellStyle name="40% - Акцент1 3 4 8" xfId="5735"/>
    <cellStyle name="40% - Акцент1 3 4 9" xfId="6178"/>
    <cellStyle name="40% - Акцент1 3 4_Информ. по 8 отстающим" xfId="1916"/>
    <cellStyle name="40% - Акцент1 3 5" xfId="604"/>
    <cellStyle name="40% - Акцент1 3 5 2" xfId="1519"/>
    <cellStyle name="40% - Акцент1 3 5 3" xfId="3331"/>
    <cellStyle name="40% - Акцент1 3 5 4" xfId="4774"/>
    <cellStyle name="40% - Акцент1 3 5 5" xfId="6390"/>
    <cellStyle name="40% - Акцент1 3 5 6" xfId="8117"/>
    <cellStyle name="40% - Акцент1 3 5 7" xfId="9152"/>
    <cellStyle name="40% - Акцент1 3 5 8" xfId="10159"/>
    <cellStyle name="40% - Акцент1 3 5 9" xfId="11375"/>
    <cellStyle name="40% - Акцент1 3 5_Информ. по 8 отстающим" xfId="1903"/>
    <cellStyle name="40% - Акцент1 3 6" xfId="1056"/>
    <cellStyle name="40% - Акцент1 3 7" xfId="2933"/>
    <cellStyle name="40% - Акцент1 3 8" xfId="3729"/>
    <cellStyle name="40% - Акцент1 3 9" xfId="4376"/>
    <cellStyle name="40% - Акцент1 3_Информ. по 8 отстающим" xfId="1509"/>
    <cellStyle name="40% - Акцент1 30" xfId="2677"/>
    <cellStyle name="40% - Акцент1 31" xfId="2688"/>
    <cellStyle name="40% - Акцент1 32" xfId="2723"/>
    <cellStyle name="40% - Акцент1 33" xfId="2725"/>
    <cellStyle name="40% - Акцент1 34" xfId="2728"/>
    <cellStyle name="40% - Акцент1 35" xfId="2744"/>
    <cellStyle name="40% - Акцент1 36" xfId="2756"/>
    <cellStyle name="40% - Акцент1 37" xfId="2767"/>
    <cellStyle name="40% - Акцент1 38" xfId="2804"/>
    <cellStyle name="40% - Акцент1 39" xfId="2810"/>
    <cellStyle name="40% - Акцент1 4" xfId="115"/>
    <cellStyle name="40% - Акцент1 4 10" xfId="5253"/>
    <cellStyle name="40% - Акцент1 4 11" xfId="6006"/>
    <cellStyle name="40% - Акцент1 4 12" xfId="7465"/>
    <cellStyle name="40% - Акцент1 4 13" xfId="7733"/>
    <cellStyle name="40% - Акцент1 4 14" xfId="8768"/>
    <cellStyle name="40% - Акцент1 4 15" xfId="9775"/>
    <cellStyle name="40% - Акцент1 4 16" xfId="10571"/>
    <cellStyle name="40% - Акцент1 4 17" xfId="11132"/>
    <cellStyle name="40% - Акцент1 4 2" xfId="297"/>
    <cellStyle name="40% - Акцент1 4 2 10" xfId="6100"/>
    <cellStyle name="40% - Акцент1 4 2 11" xfId="7466"/>
    <cellStyle name="40% - Акцент1 4 2 12" xfId="7827"/>
    <cellStyle name="40% - Акцент1 4 2 13" xfId="8862"/>
    <cellStyle name="40% - Акцент1 4 2 14" xfId="9869"/>
    <cellStyle name="40% - Акцент1 4 2 15" xfId="10666"/>
    <cellStyle name="40% - Акцент1 4 2 16" xfId="11133"/>
    <cellStyle name="40% - Акцент1 4 2 2" xfId="444"/>
    <cellStyle name="40% - Акцент1 4 2 2 10" xfId="7467"/>
    <cellStyle name="40% - Акцент1 4 2 2 11" xfId="7967"/>
    <cellStyle name="40% - Акцент1 4 2 2 12" xfId="9002"/>
    <cellStyle name="40% - Акцент1 4 2 2 13" xfId="10009"/>
    <cellStyle name="40% - Акцент1 4 2 2 14" xfId="10806"/>
    <cellStyle name="40% - Акцент1 4 2 2 15" xfId="11134"/>
    <cellStyle name="40% - Акцент1 4 2 2 2" xfId="857"/>
    <cellStyle name="40% - Акцент1 4 2 2 2 2" xfId="1771"/>
    <cellStyle name="40% - Акцент1 4 2 2 2 3" xfId="3579"/>
    <cellStyle name="40% - Акцент1 4 2 2 2 4" xfId="5022"/>
    <cellStyle name="40% - Акцент1 4 2 2 2 5" xfId="6638"/>
    <cellStyle name="40% - Акцент1 4 2 2 2 6" xfId="8365"/>
    <cellStyle name="40% - Акцент1 4 2 2 2 7" xfId="9400"/>
    <cellStyle name="40% - Акцент1 4 2 2 2 8" xfId="10407"/>
    <cellStyle name="40% - Акцент1 4 2 2 2 9" xfId="11623"/>
    <cellStyle name="40% - Акцент1 4 2 2 2_Информ. по 8 отстающим" xfId="2038"/>
    <cellStyle name="40% - Акцент1 4 2 2 3" xfId="1363"/>
    <cellStyle name="40% - Акцент1 4 2 2 4" xfId="3181"/>
    <cellStyle name="40% - Акцент1 4 2 2 5" xfId="3977"/>
    <cellStyle name="40% - Акцент1 4 2 2 6" xfId="4624"/>
    <cellStyle name="40% - Акцент1 4 2 2 7" xfId="5549"/>
    <cellStyle name="40% - Акцент1 4 2 2 8" xfId="5737"/>
    <cellStyle name="40% - Акцент1 4 2 2 9" xfId="6240"/>
    <cellStyle name="40% - Акцент1 4 2 2_Информ. по 8 отстающим" xfId="2346"/>
    <cellStyle name="40% - Акцент1 4 2 3" xfId="712"/>
    <cellStyle name="40% - Акцент1 4 2 3 2" xfId="1627"/>
    <cellStyle name="40% - Акцент1 4 2 3 3" xfId="3439"/>
    <cellStyle name="40% - Акцент1 4 2 3 4" xfId="4882"/>
    <cellStyle name="40% - Акцент1 4 2 3 5" xfId="6498"/>
    <cellStyle name="40% - Акцент1 4 2 3 6" xfId="8225"/>
    <cellStyle name="40% - Акцент1 4 2 3 7" xfId="9260"/>
    <cellStyle name="40% - Акцент1 4 2 3 8" xfId="10267"/>
    <cellStyle name="40% - Акцент1 4 2 3 9" xfId="11483"/>
    <cellStyle name="40% - Акцент1 4 2 3_Информ. по 8 отстающим" xfId="2372"/>
    <cellStyle name="40% - Акцент1 4 2 4" xfId="1218"/>
    <cellStyle name="40% - Акцент1 4 2 5" xfId="3041"/>
    <cellStyle name="40% - Акцент1 4 2 6" xfId="3837"/>
    <cellStyle name="40% - Акцент1 4 2 7" xfId="4484"/>
    <cellStyle name="40% - Акцент1 4 2 8" xfId="5408"/>
    <cellStyle name="40% - Акцент1 4 2 9" xfId="5736"/>
    <cellStyle name="40% - Акцент1 4 2_Информ. по 8 отстающим" xfId="2379"/>
    <cellStyle name="40% - Акцент1 4 3" xfId="161"/>
    <cellStyle name="40% - Акцент1 4 3 10" xfId="7468"/>
    <cellStyle name="40% - Акцент1 4 3 11" xfId="7779"/>
    <cellStyle name="40% - Акцент1 4 3 12" xfId="8814"/>
    <cellStyle name="40% - Акцент1 4 3 13" xfId="9821"/>
    <cellStyle name="40% - Акцент1 4 3 14" xfId="10617"/>
    <cellStyle name="40% - Акцент1 4 3 15" xfId="11135"/>
    <cellStyle name="40% - Акцент1 4 3 2" xfId="664"/>
    <cellStyle name="40% - Акцент1 4 3 2 2" xfId="1579"/>
    <cellStyle name="40% - Акцент1 4 3 2 3" xfId="3391"/>
    <cellStyle name="40% - Акцент1 4 3 2 4" xfId="4834"/>
    <cellStyle name="40% - Акцент1 4 3 2 5" xfId="6450"/>
    <cellStyle name="40% - Акцент1 4 3 2 6" xfId="8177"/>
    <cellStyle name="40% - Акцент1 4 3 2 7" xfId="9212"/>
    <cellStyle name="40% - Акцент1 4 3 2 8" xfId="10219"/>
    <cellStyle name="40% - Акцент1 4 3 2 9" xfId="11435"/>
    <cellStyle name="40% - Акцент1 4 3 2_Информ. по 8 отстающим" xfId="2264"/>
    <cellStyle name="40% - Акцент1 4 3 3" xfId="1116"/>
    <cellStyle name="40% - Акцент1 4 3 4" xfId="2993"/>
    <cellStyle name="40% - Акцент1 4 3 5" xfId="3789"/>
    <cellStyle name="40% - Акцент1 4 3 6" xfId="4436"/>
    <cellStyle name="40% - Акцент1 4 3 7" xfId="5299"/>
    <cellStyle name="40% - Акцент1 4 3 8" xfId="5738"/>
    <cellStyle name="40% - Акцент1 4 3 9" xfId="6052"/>
    <cellStyle name="40% - Акцент1 4 3_Информ. по 8 отстающим" xfId="2058"/>
    <cellStyle name="40% - Акцент1 4 4" xfId="391"/>
    <cellStyle name="40% - Акцент1 4 4 10" xfId="7469"/>
    <cellStyle name="40% - Акцент1 4 4 11" xfId="7919"/>
    <cellStyle name="40% - Акцент1 4 4 12" xfId="8954"/>
    <cellStyle name="40% - Акцент1 4 4 13" xfId="9961"/>
    <cellStyle name="40% - Акцент1 4 4 14" xfId="10758"/>
    <cellStyle name="40% - Акцент1 4 4 15" xfId="11136"/>
    <cellStyle name="40% - Акцент1 4 4 2" xfId="805"/>
    <cellStyle name="40% - Акцент1 4 4 2 2" xfId="1720"/>
    <cellStyle name="40% - Акцент1 4 4 2 3" xfId="3531"/>
    <cellStyle name="40% - Акцент1 4 4 2 4" xfId="4974"/>
    <cellStyle name="40% - Акцент1 4 4 2 5" xfId="6590"/>
    <cellStyle name="40% - Акцент1 4 4 2 6" xfId="8317"/>
    <cellStyle name="40% - Акцент1 4 4 2 7" xfId="9352"/>
    <cellStyle name="40% - Акцент1 4 4 2 8" xfId="10359"/>
    <cellStyle name="40% - Акцент1 4 4 2 9" xfId="11575"/>
    <cellStyle name="40% - Акцент1 4 4 2_Информ. по 8 отстающим" xfId="1011"/>
    <cellStyle name="40% - Акцент1 4 4 3" xfId="1311"/>
    <cellStyle name="40% - Акцент1 4 4 4" xfId="3133"/>
    <cellStyle name="40% - Акцент1 4 4 5" xfId="3929"/>
    <cellStyle name="40% - Акцент1 4 4 6" xfId="4576"/>
    <cellStyle name="40% - Акцент1 4 4 7" xfId="5500"/>
    <cellStyle name="40% - Акцент1 4 4 8" xfId="5739"/>
    <cellStyle name="40% - Акцент1 4 4 9" xfId="6192"/>
    <cellStyle name="40% - Акцент1 4 4_Информ. по 8 отстающим" xfId="2104"/>
    <cellStyle name="40% - Акцент1 4 5" xfId="618"/>
    <cellStyle name="40% - Акцент1 4 5 2" xfId="1533"/>
    <cellStyle name="40% - Акцент1 4 5 3" xfId="3345"/>
    <cellStyle name="40% - Акцент1 4 5 4" xfId="4788"/>
    <cellStyle name="40% - Акцент1 4 5 5" xfId="6404"/>
    <cellStyle name="40% - Акцент1 4 5 6" xfId="8131"/>
    <cellStyle name="40% - Акцент1 4 5 7" xfId="9166"/>
    <cellStyle name="40% - Акцент1 4 5 8" xfId="10173"/>
    <cellStyle name="40% - Акцент1 4 5 9" xfId="11389"/>
    <cellStyle name="40% - Акцент1 4 5_Информ. по 8 отстающим" xfId="1021"/>
    <cellStyle name="40% - Акцент1 4 6" xfId="1070"/>
    <cellStyle name="40% - Акцент1 4 7" xfId="2947"/>
    <cellStyle name="40% - Акцент1 4 8" xfId="3743"/>
    <cellStyle name="40% - Акцент1 4 9" xfId="4390"/>
    <cellStyle name="40% - Акцент1 4_Информ. по 8 отстающим" xfId="2472"/>
    <cellStyle name="40% - Акцент1 40" xfId="2813"/>
    <cellStyle name="40% - Акцент1 41" xfId="2825"/>
    <cellStyle name="40% - Акцент1 42" xfId="2837"/>
    <cellStyle name="40% - Акцент1 43" xfId="2849"/>
    <cellStyle name="40% - Акцент1 44" xfId="2861"/>
    <cellStyle name="40% - Акцент1 45" xfId="2873"/>
    <cellStyle name="40% - Акцент1 46" xfId="2884"/>
    <cellStyle name="40% - Акцент1 47" xfId="2913"/>
    <cellStyle name="40% - Акцент1 48" xfId="3709"/>
    <cellStyle name="40% - Акцент1 49" xfId="4125"/>
    <cellStyle name="40% - Акцент1 5" xfId="191"/>
    <cellStyle name="40% - Акцент1 5 10" xfId="6066"/>
    <cellStyle name="40% - Акцент1 5 11" xfId="7470"/>
    <cellStyle name="40% - Акцент1 5 12" xfId="7793"/>
    <cellStyle name="40% - Акцент1 5 13" xfId="8828"/>
    <cellStyle name="40% - Акцент1 5 14" xfId="9835"/>
    <cellStyle name="40% - Акцент1 5 15" xfId="10631"/>
    <cellStyle name="40% - Акцент1 5 16" xfId="11137"/>
    <cellStyle name="40% - Акцент1 5 2" xfId="406"/>
    <cellStyle name="40% - Акцент1 5 2 10" xfId="7471"/>
    <cellStyle name="40% - Акцент1 5 2 11" xfId="7933"/>
    <cellStyle name="40% - Акцент1 5 2 12" xfId="8968"/>
    <cellStyle name="40% - Акцент1 5 2 13" xfId="9975"/>
    <cellStyle name="40% - Акцент1 5 2 14" xfId="10772"/>
    <cellStyle name="40% - Акцент1 5 2 15" xfId="11138"/>
    <cellStyle name="40% - Акцент1 5 2 2" xfId="820"/>
    <cellStyle name="40% - Акцент1 5 2 2 2" xfId="1735"/>
    <cellStyle name="40% - Акцент1 5 2 2 3" xfId="3545"/>
    <cellStyle name="40% - Акцент1 5 2 2 4" xfId="4988"/>
    <cellStyle name="40% - Акцент1 5 2 2 5" xfId="6604"/>
    <cellStyle name="40% - Акцент1 5 2 2 6" xfId="8331"/>
    <cellStyle name="40% - Акцент1 5 2 2 7" xfId="9366"/>
    <cellStyle name="40% - Акцент1 5 2 2 8" xfId="10373"/>
    <cellStyle name="40% - Акцент1 5 2 2 9" xfId="11589"/>
    <cellStyle name="40% - Акцент1 5 2 2_Информ. по 8 отстающим" xfId="2036"/>
    <cellStyle name="40% - Акцент1 5 2 3" xfId="1326"/>
    <cellStyle name="40% - Акцент1 5 2 4" xfId="3147"/>
    <cellStyle name="40% - Акцент1 5 2 5" xfId="3943"/>
    <cellStyle name="40% - Акцент1 5 2 6" xfId="4590"/>
    <cellStyle name="40% - Акцент1 5 2 7" xfId="5514"/>
    <cellStyle name="40% - Акцент1 5 2 8" xfId="5741"/>
    <cellStyle name="40% - Акцент1 5 2 9" xfId="6206"/>
    <cellStyle name="40% - Акцент1 5 2_Информ. по 8 отстающим" xfId="2238"/>
    <cellStyle name="40% - Акцент1 5 3" xfId="678"/>
    <cellStyle name="40% - Акцент1 5 3 2" xfId="1593"/>
    <cellStyle name="40% - Акцент1 5 3 3" xfId="3405"/>
    <cellStyle name="40% - Акцент1 5 3 4" xfId="4848"/>
    <cellStyle name="40% - Акцент1 5 3 5" xfId="6464"/>
    <cellStyle name="40% - Акцент1 5 3 6" xfId="8191"/>
    <cellStyle name="40% - Акцент1 5 3 7" xfId="9226"/>
    <cellStyle name="40% - Акцент1 5 3 8" xfId="10233"/>
    <cellStyle name="40% - Акцент1 5 3 9" xfId="11449"/>
    <cellStyle name="40% - Акцент1 5 3_Информ. по 8 отстающим" xfId="1899"/>
    <cellStyle name="40% - Акцент1 5 4" xfId="1143"/>
    <cellStyle name="40% - Акцент1 5 5" xfId="3007"/>
    <cellStyle name="40% - Акцент1 5 6" xfId="3803"/>
    <cellStyle name="40% - Акцент1 5 7" xfId="4450"/>
    <cellStyle name="40% - Акцент1 5 8" xfId="5325"/>
    <cellStyle name="40% - Акцент1 5 9" xfId="5740"/>
    <cellStyle name="40% - Акцент1 5_Информ. по 8 отстающим" xfId="2440"/>
    <cellStyle name="40% - Акцент1 50" xfId="4127"/>
    <cellStyle name="40% - Акцент1 51" xfId="4130"/>
    <cellStyle name="40% - Акцент1 52" xfId="4169"/>
    <cellStyle name="40% - Акцент1 53" xfId="4175"/>
    <cellStyle name="40% - Акцент1 54" xfId="4178"/>
    <cellStyle name="40% - Акцент1 55" xfId="4190"/>
    <cellStyle name="40% - Акцент1 56" xfId="4225"/>
    <cellStyle name="40% - Акцент1 57" xfId="4226"/>
    <cellStyle name="40% - Акцент1 58" xfId="4229"/>
    <cellStyle name="40% - Акцент1 59" xfId="4241"/>
    <cellStyle name="40% - Акцент1 6" xfId="311"/>
    <cellStyle name="40% - Акцент1 6 10" xfId="6114"/>
    <cellStyle name="40% - Акцент1 6 11" xfId="7472"/>
    <cellStyle name="40% - Акцент1 6 12" xfId="7841"/>
    <cellStyle name="40% - Акцент1 6 13" xfId="8876"/>
    <cellStyle name="40% - Акцент1 6 14" xfId="9883"/>
    <cellStyle name="40% - Акцент1 6 15" xfId="10680"/>
    <cellStyle name="40% - Акцент1 6 16" xfId="11139"/>
    <cellStyle name="40% - Акцент1 6 2" xfId="458"/>
    <cellStyle name="40% - Акцент1 6 2 10" xfId="7473"/>
    <cellStyle name="40% - Акцент1 6 2 11" xfId="7981"/>
    <cellStyle name="40% - Акцент1 6 2 12" xfId="9016"/>
    <cellStyle name="40% - Акцент1 6 2 13" xfId="10023"/>
    <cellStyle name="40% - Акцент1 6 2 14" xfId="10820"/>
    <cellStyle name="40% - Акцент1 6 2 15" xfId="11140"/>
    <cellStyle name="40% - Акцент1 6 2 2" xfId="871"/>
    <cellStyle name="40% - Акцент1 6 2 2 2" xfId="1785"/>
    <cellStyle name="40% - Акцент1 6 2 2 3" xfId="3593"/>
    <cellStyle name="40% - Акцент1 6 2 2 4" xfId="5036"/>
    <cellStyle name="40% - Акцент1 6 2 2 5" xfId="6652"/>
    <cellStyle name="40% - Акцент1 6 2 2 6" xfId="8379"/>
    <cellStyle name="40% - Акцент1 6 2 2 7" xfId="9414"/>
    <cellStyle name="40% - Акцент1 6 2 2 8" xfId="10421"/>
    <cellStyle name="40% - Акцент1 6 2 2 9" xfId="11637"/>
    <cellStyle name="40% - Акцент1 6 2 2_Информ. по 8 отстающим" xfId="2116"/>
    <cellStyle name="40% - Акцент1 6 2 3" xfId="1377"/>
    <cellStyle name="40% - Акцент1 6 2 4" xfId="3195"/>
    <cellStyle name="40% - Акцент1 6 2 5" xfId="3991"/>
    <cellStyle name="40% - Акцент1 6 2 6" xfId="4638"/>
    <cellStyle name="40% - Акцент1 6 2 7" xfId="5563"/>
    <cellStyle name="40% - Акцент1 6 2 8" xfId="5743"/>
    <cellStyle name="40% - Акцент1 6 2 9" xfId="6254"/>
    <cellStyle name="40% - Акцент1 6 2_Информ. по 8 отстающим" xfId="2254"/>
    <cellStyle name="40% - Акцент1 6 3" xfId="726"/>
    <cellStyle name="40% - Акцент1 6 3 2" xfId="1641"/>
    <cellStyle name="40% - Акцент1 6 3 3" xfId="3453"/>
    <cellStyle name="40% - Акцент1 6 3 4" xfId="4896"/>
    <cellStyle name="40% - Акцент1 6 3 5" xfId="6512"/>
    <cellStyle name="40% - Акцент1 6 3 6" xfId="8239"/>
    <cellStyle name="40% - Акцент1 6 3 7" xfId="9274"/>
    <cellStyle name="40% - Акцент1 6 3 8" xfId="10281"/>
    <cellStyle name="40% - Акцент1 6 3 9" xfId="11497"/>
    <cellStyle name="40% - Акцент1 6 3_Информ. по 8 отстающим" xfId="2079"/>
    <cellStyle name="40% - Акцент1 6 4" xfId="1232"/>
    <cellStyle name="40% - Акцент1 6 5" xfId="3055"/>
    <cellStyle name="40% - Акцент1 6 6" xfId="3851"/>
    <cellStyle name="40% - Акцент1 6 7" xfId="4498"/>
    <cellStyle name="40% - Акцент1 6 8" xfId="5422"/>
    <cellStyle name="40% - Акцент1 6 9" xfId="5742"/>
    <cellStyle name="40% - Акцент1 6_Информ. по 8 отстающим" xfId="2512"/>
    <cellStyle name="40% - Акцент1 60" xfId="4246"/>
    <cellStyle name="40% - Акцент1 61" xfId="4257"/>
    <cellStyle name="40% - Акцент1 62" xfId="4278"/>
    <cellStyle name="40% - Акцент1 63" xfId="4291"/>
    <cellStyle name="40% - Акцент1 64" xfId="4320"/>
    <cellStyle name="40% - Акцент1 65" xfId="4313"/>
    <cellStyle name="40% - Акцент1 66" xfId="4324"/>
    <cellStyle name="40% - Акцент1 67" xfId="4356"/>
    <cellStyle name="40% - Акцент1 68" xfId="5152"/>
    <cellStyle name="40% - Акцент1 69" xfId="5176"/>
    <cellStyle name="40% - Акцент1 7" xfId="325"/>
    <cellStyle name="40% - Акцент1 7 10" xfId="6128"/>
    <cellStyle name="40% - Акцент1 7 11" xfId="7474"/>
    <cellStyle name="40% - Акцент1 7 12" xfId="7855"/>
    <cellStyle name="40% - Акцент1 7 13" xfId="8890"/>
    <cellStyle name="40% - Акцент1 7 14" xfId="9897"/>
    <cellStyle name="40% - Акцент1 7 15" xfId="10694"/>
    <cellStyle name="40% - Акцент1 7 16" xfId="11141"/>
    <cellStyle name="40% - Акцент1 7 2" xfId="472"/>
    <cellStyle name="40% - Акцент1 7 2 10" xfId="7475"/>
    <cellStyle name="40% - Акцент1 7 2 11" xfId="7995"/>
    <cellStyle name="40% - Акцент1 7 2 12" xfId="9030"/>
    <cellStyle name="40% - Акцент1 7 2 13" xfId="10037"/>
    <cellStyle name="40% - Акцент1 7 2 14" xfId="10834"/>
    <cellStyle name="40% - Акцент1 7 2 15" xfId="11142"/>
    <cellStyle name="40% - Акцент1 7 2 2" xfId="885"/>
    <cellStyle name="40% - Акцент1 7 2 2 2" xfId="1799"/>
    <cellStyle name="40% - Акцент1 7 2 2 3" xfId="3607"/>
    <cellStyle name="40% - Акцент1 7 2 2 4" xfId="5050"/>
    <cellStyle name="40% - Акцент1 7 2 2 5" xfId="6666"/>
    <cellStyle name="40% - Акцент1 7 2 2 6" xfId="8393"/>
    <cellStyle name="40% - Акцент1 7 2 2 7" xfId="9428"/>
    <cellStyle name="40% - Акцент1 7 2 2 8" xfId="10435"/>
    <cellStyle name="40% - Акцент1 7 2 2 9" xfId="11651"/>
    <cellStyle name="40% - Акцент1 7 2 2_Информ. по 8 отстающим" xfId="1423"/>
    <cellStyle name="40% - Акцент1 7 2 3" xfId="1391"/>
    <cellStyle name="40% - Акцент1 7 2 4" xfId="3209"/>
    <cellStyle name="40% - Акцент1 7 2 5" xfId="4005"/>
    <cellStyle name="40% - Акцент1 7 2 6" xfId="4652"/>
    <cellStyle name="40% - Акцент1 7 2 7" xfId="5577"/>
    <cellStyle name="40% - Акцент1 7 2 8" xfId="5745"/>
    <cellStyle name="40% - Акцент1 7 2 9" xfId="6268"/>
    <cellStyle name="40% - Акцент1 7 2_Информ. по 8 отстающим" xfId="1028"/>
    <cellStyle name="40% - Акцент1 7 3" xfId="740"/>
    <cellStyle name="40% - Акцент1 7 3 2" xfId="1655"/>
    <cellStyle name="40% - Акцент1 7 3 3" xfId="3467"/>
    <cellStyle name="40% - Акцент1 7 3 4" xfId="4910"/>
    <cellStyle name="40% - Акцент1 7 3 5" xfId="6526"/>
    <cellStyle name="40% - Акцент1 7 3 6" xfId="8253"/>
    <cellStyle name="40% - Акцент1 7 3 7" xfId="9288"/>
    <cellStyle name="40% - Акцент1 7 3 8" xfId="10295"/>
    <cellStyle name="40% - Акцент1 7 3 9" xfId="11511"/>
    <cellStyle name="40% - Акцент1 7 3_Информ. по 8 отстающим" xfId="2320"/>
    <cellStyle name="40% - Акцент1 7 4" xfId="1246"/>
    <cellStyle name="40% - Акцент1 7 5" xfId="3069"/>
    <cellStyle name="40% - Акцент1 7 6" xfId="3865"/>
    <cellStyle name="40% - Акцент1 7 7" xfId="4512"/>
    <cellStyle name="40% - Акцент1 7 8" xfId="5436"/>
    <cellStyle name="40% - Акцент1 7 9" xfId="5744"/>
    <cellStyle name="40% - Акцент1 7_Информ. по 8 отстающим" xfId="1906"/>
    <cellStyle name="40% - Акцент1 70" xfId="5345"/>
    <cellStyle name="40% - Акцент1 71" xfId="5923"/>
    <cellStyle name="40% - Акцент1 72" xfId="5925"/>
    <cellStyle name="40% - Акцент1 73" xfId="5942"/>
    <cellStyle name="40% - Акцент1 74" xfId="5952"/>
    <cellStyle name="40% - Акцент1 75" xfId="5972"/>
    <cellStyle name="40% - Акцент1 76" xfId="6783"/>
    <cellStyle name="40% - Акцент1 77" xfId="6785"/>
    <cellStyle name="40% - Акцент1 78" xfId="6804"/>
    <cellStyle name="40% - Акцент1 79" xfId="6818"/>
    <cellStyle name="40% - Акцент1 8" xfId="339"/>
    <cellStyle name="40% - Акцент1 8 10" xfId="6142"/>
    <cellStyle name="40% - Акцент1 8 11" xfId="7476"/>
    <cellStyle name="40% - Акцент1 8 12" xfId="7869"/>
    <cellStyle name="40% - Акцент1 8 13" xfId="8904"/>
    <cellStyle name="40% - Акцент1 8 14" xfId="9911"/>
    <cellStyle name="40% - Акцент1 8 15" xfId="10708"/>
    <cellStyle name="40% - Акцент1 8 16" xfId="11143"/>
    <cellStyle name="40% - Акцент1 8 2" xfId="486"/>
    <cellStyle name="40% - Акцент1 8 2 10" xfId="7477"/>
    <cellStyle name="40% - Акцент1 8 2 11" xfId="8009"/>
    <cellStyle name="40% - Акцент1 8 2 12" xfId="9044"/>
    <cellStyle name="40% - Акцент1 8 2 13" xfId="10051"/>
    <cellStyle name="40% - Акцент1 8 2 14" xfId="10848"/>
    <cellStyle name="40% - Акцент1 8 2 15" xfId="11144"/>
    <cellStyle name="40% - Акцент1 8 2 2" xfId="899"/>
    <cellStyle name="40% - Акцент1 8 2 2 2" xfId="1813"/>
    <cellStyle name="40% - Акцент1 8 2 2 3" xfId="3621"/>
    <cellStyle name="40% - Акцент1 8 2 2 4" xfId="5064"/>
    <cellStyle name="40% - Акцент1 8 2 2 5" xfId="6680"/>
    <cellStyle name="40% - Акцент1 8 2 2 6" xfId="8407"/>
    <cellStyle name="40% - Акцент1 8 2 2 7" xfId="9442"/>
    <cellStyle name="40% - Акцент1 8 2 2 8" xfId="10449"/>
    <cellStyle name="40% - Акцент1 8 2 2 9" xfId="11665"/>
    <cellStyle name="40% - Акцент1 8 2 2_Информ. по 8 отстающим" xfId="2033"/>
    <cellStyle name="40% - Акцент1 8 2 3" xfId="1405"/>
    <cellStyle name="40% - Акцент1 8 2 4" xfId="3223"/>
    <cellStyle name="40% - Акцент1 8 2 5" xfId="4019"/>
    <cellStyle name="40% - Акцент1 8 2 6" xfId="4666"/>
    <cellStyle name="40% - Акцент1 8 2 7" xfId="5591"/>
    <cellStyle name="40% - Акцент1 8 2 8" xfId="5747"/>
    <cellStyle name="40% - Акцент1 8 2 9" xfId="6282"/>
    <cellStyle name="40% - Акцент1 8 2_Информ. по 8 отстающим" xfId="2221"/>
    <cellStyle name="40% - Акцент1 8 3" xfId="754"/>
    <cellStyle name="40% - Акцент1 8 3 2" xfId="1669"/>
    <cellStyle name="40% - Акцент1 8 3 3" xfId="3481"/>
    <cellStyle name="40% - Акцент1 8 3 4" xfId="4924"/>
    <cellStyle name="40% - Акцент1 8 3 5" xfId="6540"/>
    <cellStyle name="40% - Акцент1 8 3 6" xfId="8267"/>
    <cellStyle name="40% - Акцент1 8 3 7" xfId="9302"/>
    <cellStyle name="40% - Акцент1 8 3 8" xfId="10309"/>
    <cellStyle name="40% - Акцент1 8 3 9" xfId="11525"/>
    <cellStyle name="40% - Акцент1 8 3_Информ. по 8 отстающим" xfId="2237"/>
    <cellStyle name="40% - Акцент1 8 4" xfId="1260"/>
    <cellStyle name="40% - Акцент1 8 5" xfId="3083"/>
    <cellStyle name="40% - Акцент1 8 6" xfId="3879"/>
    <cellStyle name="40% - Акцент1 8 7" xfId="4526"/>
    <cellStyle name="40% - Акцент1 8 8" xfId="5450"/>
    <cellStyle name="40% - Акцент1 8 9" xfId="5746"/>
    <cellStyle name="40% - Акцент1 8_Информ. по 8 отстающим" xfId="1133"/>
    <cellStyle name="40% - Акцент1 80" xfId="6832"/>
    <cellStyle name="40% - Акцент1 81" xfId="6845"/>
    <cellStyle name="40% - Акцент1 82" xfId="6858"/>
    <cellStyle name="40% - Акцент1 83" xfId="6871"/>
    <cellStyle name="40% - Акцент1 84" xfId="6884"/>
    <cellStyle name="40% - Акцент1 85" xfId="6897"/>
    <cellStyle name="40% - Акцент1 86" xfId="6910"/>
    <cellStyle name="40% - Акцент1 87" xfId="6922"/>
    <cellStyle name="40% - Акцент1 88" xfId="6934"/>
    <cellStyle name="40% - Акцент1 89" xfId="6944"/>
    <cellStyle name="40% - Акцент1 9" xfId="132"/>
    <cellStyle name="40% - Акцент1 9 10" xfId="7478"/>
    <cellStyle name="40% - Акцент1 9 11" xfId="7750"/>
    <cellStyle name="40% - Акцент1 9 12" xfId="8785"/>
    <cellStyle name="40% - Акцент1 9 13" xfId="9792"/>
    <cellStyle name="40% - Акцент1 9 14" xfId="10588"/>
    <cellStyle name="40% - Акцент1 9 15" xfId="11145"/>
    <cellStyle name="40% - Акцент1 9 2" xfId="635"/>
    <cellStyle name="40% - Акцент1 9 2 2" xfId="1550"/>
    <cellStyle name="40% - Акцент1 9 2 3" xfId="3362"/>
    <cellStyle name="40% - Акцент1 9 2 4" xfId="4805"/>
    <cellStyle name="40% - Акцент1 9 2 5" xfId="6421"/>
    <cellStyle name="40% - Акцент1 9 2 6" xfId="8148"/>
    <cellStyle name="40% - Акцент1 9 2 7" xfId="9183"/>
    <cellStyle name="40% - Акцент1 9 2 8" xfId="10190"/>
    <cellStyle name="40% - Акцент1 9 2 9" xfId="11406"/>
    <cellStyle name="40% - Акцент1 9 2_Информ. по 8 отстающим" xfId="1179"/>
    <cellStyle name="40% - Акцент1 9 3" xfId="1087"/>
    <cellStyle name="40% - Акцент1 9 4" xfId="2964"/>
    <cellStyle name="40% - Акцент1 9 5" xfId="3760"/>
    <cellStyle name="40% - Акцент1 9 6" xfId="4407"/>
    <cellStyle name="40% - Акцент1 9 7" xfId="5270"/>
    <cellStyle name="40% - Акцент1 9 8" xfId="5748"/>
    <cellStyle name="40% - Акцент1 9 9" xfId="6023"/>
    <cellStyle name="40% - Акцент1 9_Информ. по 8 отстающим" xfId="2169"/>
    <cellStyle name="40% - Акцент1 90" xfId="6979"/>
    <cellStyle name="40% - Акцент1 91" xfId="6981"/>
    <cellStyle name="40% - Акцент1 92" xfId="7000"/>
    <cellStyle name="40% - Акцент1 93" xfId="7014"/>
    <cellStyle name="40% - Акцент1 94" xfId="7028"/>
    <cellStyle name="40% - Акцент1 95" xfId="7042"/>
    <cellStyle name="40% - Акцент1 96" xfId="7056"/>
    <cellStyle name="40% - Акцент1 97" xfId="7070"/>
    <cellStyle name="40% - Акцент1 98" xfId="7084"/>
    <cellStyle name="40% - Акцент1 99" xfId="7098"/>
    <cellStyle name="40% - Акцент2" xfId="15" builtinId="35" customBuiltin="1"/>
    <cellStyle name="40% - Акцент2 10" xfId="361"/>
    <cellStyle name="40% - Акцент2 10 10" xfId="7479"/>
    <cellStyle name="40% - Акцент2 10 11" xfId="7891"/>
    <cellStyle name="40% - Акцент2 10 12" xfId="8926"/>
    <cellStyle name="40% - Акцент2 10 13" xfId="9933"/>
    <cellStyle name="40% - Акцент2 10 14" xfId="10730"/>
    <cellStyle name="40% - Акцент2 10 15" xfId="11146"/>
    <cellStyle name="40% - Акцент2 10 2" xfId="776"/>
    <cellStyle name="40% - Акцент2 10 2 2" xfId="1691"/>
    <cellStyle name="40% - Акцент2 10 2 3" xfId="3503"/>
    <cellStyle name="40% - Акцент2 10 2 4" xfId="4946"/>
    <cellStyle name="40% - Акцент2 10 2 5" xfId="6562"/>
    <cellStyle name="40% - Акцент2 10 2 6" xfId="8289"/>
    <cellStyle name="40% - Акцент2 10 2 7" xfId="9324"/>
    <cellStyle name="40% - Акцент2 10 2 8" xfId="10331"/>
    <cellStyle name="40% - Акцент2 10 2 9" xfId="11547"/>
    <cellStyle name="40% - Акцент2 10 2_Информ. по 8 отстающим" xfId="1965"/>
    <cellStyle name="40% - Акцент2 10 3" xfId="1282"/>
    <cellStyle name="40% - Акцент2 10 4" xfId="3105"/>
    <cellStyle name="40% - Акцент2 10 5" xfId="3901"/>
    <cellStyle name="40% - Акцент2 10 6" xfId="4548"/>
    <cellStyle name="40% - Акцент2 10 7" xfId="5472"/>
    <cellStyle name="40% - Акцент2 10 8" xfId="5749"/>
    <cellStyle name="40% - Акцент2 10 9" xfId="6164"/>
    <cellStyle name="40% - Акцент2 10_Информ. по 8 отстающим" xfId="2522"/>
    <cellStyle name="40% - Акцент2 100" xfId="7118"/>
    <cellStyle name="40% - Акцент2 101" xfId="7132"/>
    <cellStyle name="40% - Акцент2 102" xfId="7146"/>
    <cellStyle name="40% - Акцент2 103" xfId="7160"/>
    <cellStyle name="40% - Акцент2 104" xfId="7173"/>
    <cellStyle name="40% - Акцент2 105" xfId="7186"/>
    <cellStyle name="40% - Акцент2 106" xfId="7199"/>
    <cellStyle name="40% - Акцент2 107" xfId="7212"/>
    <cellStyle name="40% - Акцент2 108" xfId="7225"/>
    <cellStyle name="40% - Акцент2 109" xfId="7238"/>
    <cellStyle name="40% - Акцент2 11" xfId="514"/>
    <cellStyle name="40% - Акцент2 11 10" xfId="7480"/>
    <cellStyle name="40% - Акцент2 11 11" xfId="8029"/>
    <cellStyle name="40% - Акцент2 11 12" xfId="9064"/>
    <cellStyle name="40% - Акцент2 11 13" xfId="10071"/>
    <cellStyle name="40% - Акцент2 11 14" xfId="10868"/>
    <cellStyle name="40% - Акцент2 11 15" xfId="11147"/>
    <cellStyle name="40% - Акцент2 11 2" xfId="924"/>
    <cellStyle name="40% - Акцент2 11 2 2" xfId="1834"/>
    <cellStyle name="40% - Акцент2 11 2 3" xfId="3641"/>
    <cellStyle name="40% - Акцент2 11 2 4" xfId="5084"/>
    <cellStyle name="40% - Акцент2 11 2 5" xfId="6700"/>
    <cellStyle name="40% - Акцент2 11 2 6" xfId="8427"/>
    <cellStyle name="40% - Акцент2 11 2 7" xfId="9462"/>
    <cellStyle name="40% - Акцент2 11 2 8" xfId="10469"/>
    <cellStyle name="40% - Акцент2 11 2 9" xfId="11685"/>
    <cellStyle name="40% - Акцент2 11 2_Информ. по 8 отстающим" xfId="2453"/>
    <cellStyle name="40% - Акцент2 11 3" xfId="1430"/>
    <cellStyle name="40% - Акцент2 11 4" xfId="3243"/>
    <cellStyle name="40% - Акцент2 11 5" xfId="4039"/>
    <cellStyle name="40% - Акцент2 11 6" xfId="4686"/>
    <cellStyle name="40% - Акцент2 11 7" xfId="5616"/>
    <cellStyle name="40% - Акцент2 11 8" xfId="5750"/>
    <cellStyle name="40% - Акцент2 11 9" xfId="6302"/>
    <cellStyle name="40% - Акцент2 11_Информ. по 8 отстающим" xfId="2039"/>
    <cellStyle name="40% - Акцент2 110" xfId="7250"/>
    <cellStyle name="40% - Акцент2 111" xfId="7261"/>
    <cellStyle name="40% - Акцент2 112" xfId="7271"/>
    <cellStyle name="40% - Акцент2 113" xfId="7288"/>
    <cellStyle name="40% - Акцент2 114" xfId="7701"/>
    <cellStyle name="40% - Акцент2 115" xfId="8504"/>
    <cellStyle name="40% - Акцент2 116" xfId="8511"/>
    <cellStyle name="40% - Акцент2 117" xfId="8521"/>
    <cellStyle name="40% - Акцент2 118" xfId="8556"/>
    <cellStyle name="40% - Акцент2 119" xfId="8565"/>
    <cellStyle name="40% - Акцент2 12" xfId="528"/>
    <cellStyle name="40% - Акцент2 12 10" xfId="7481"/>
    <cellStyle name="40% - Акцент2 12 11" xfId="8043"/>
    <cellStyle name="40% - Акцент2 12 12" xfId="9078"/>
    <cellStyle name="40% - Акцент2 12 13" xfId="10085"/>
    <cellStyle name="40% - Акцент2 12 14" xfId="10882"/>
    <cellStyle name="40% - Акцент2 12 15" xfId="11148"/>
    <cellStyle name="40% - Акцент2 12 2" xfId="938"/>
    <cellStyle name="40% - Акцент2 12 2 2" xfId="1848"/>
    <cellStyle name="40% - Акцент2 12 2 3" xfId="3655"/>
    <cellStyle name="40% - Акцент2 12 2 4" xfId="5098"/>
    <cellStyle name="40% - Акцент2 12 2 5" xfId="6714"/>
    <cellStyle name="40% - Акцент2 12 2 6" xfId="8441"/>
    <cellStyle name="40% - Акцент2 12 2 7" xfId="9476"/>
    <cellStyle name="40% - Акцент2 12 2 8" xfId="10483"/>
    <cellStyle name="40% - Акцент2 12 2 9" xfId="11699"/>
    <cellStyle name="40% - Акцент2 12 2_Информ. по 8 отстающим" xfId="2366"/>
    <cellStyle name="40% - Акцент2 12 3" xfId="1444"/>
    <cellStyle name="40% - Акцент2 12 4" xfId="3257"/>
    <cellStyle name="40% - Акцент2 12 5" xfId="4053"/>
    <cellStyle name="40% - Акцент2 12 6" xfId="4700"/>
    <cellStyle name="40% - Акцент2 12 7" xfId="5630"/>
    <cellStyle name="40% - Акцент2 12 8" xfId="5751"/>
    <cellStyle name="40% - Акцент2 12 9" xfId="6316"/>
    <cellStyle name="40% - Акцент2 12_Информ. по 8 отстающим" xfId="2153"/>
    <cellStyle name="40% - Акцент2 120" xfId="8579"/>
    <cellStyle name="40% - Акцент2 121" xfId="8593"/>
    <cellStyle name="40% - Акцент2 122" xfId="8606"/>
    <cellStyle name="40% - Акцент2 123" xfId="8620"/>
    <cellStyle name="40% - Акцент2 124" xfId="8633"/>
    <cellStyle name="40% - Акцент2 125" xfId="8647"/>
    <cellStyle name="40% - Акцент2 126" xfId="8660"/>
    <cellStyle name="40% - Акцент2 127" xfId="8672"/>
    <cellStyle name="40% - Акцент2 128" xfId="8680"/>
    <cellStyle name="40% - Акцент2 129" xfId="8697"/>
    <cellStyle name="40% - Акцент2 13" xfId="542"/>
    <cellStyle name="40% - Акцент2 13 10" xfId="7482"/>
    <cellStyle name="40% - Акцент2 13 11" xfId="8057"/>
    <cellStyle name="40% - Акцент2 13 12" xfId="9092"/>
    <cellStyle name="40% - Акцент2 13 13" xfId="10099"/>
    <cellStyle name="40% - Акцент2 13 14" xfId="10896"/>
    <cellStyle name="40% - Акцент2 13 15" xfId="11149"/>
    <cellStyle name="40% - Акцент2 13 2" xfId="952"/>
    <cellStyle name="40% - Акцент2 13 2 2" xfId="1862"/>
    <cellStyle name="40% - Акцент2 13 2 3" xfId="3669"/>
    <cellStyle name="40% - Акцент2 13 2 4" xfId="5112"/>
    <cellStyle name="40% - Акцент2 13 2 5" xfId="6728"/>
    <cellStyle name="40% - Акцент2 13 2 6" xfId="8455"/>
    <cellStyle name="40% - Акцент2 13 2 7" xfId="9490"/>
    <cellStyle name="40% - Акцент2 13 2 8" xfId="10497"/>
    <cellStyle name="40% - Акцент2 13 2 9" xfId="11713"/>
    <cellStyle name="40% - Акцент2 13 2_Информ. по 8 отстающим" xfId="1981"/>
    <cellStyle name="40% - Акцент2 13 3" xfId="1458"/>
    <cellStyle name="40% - Акцент2 13 4" xfId="3271"/>
    <cellStyle name="40% - Акцент2 13 5" xfId="4067"/>
    <cellStyle name="40% - Акцент2 13 6" xfId="4714"/>
    <cellStyle name="40% - Акцент2 13 7" xfId="5644"/>
    <cellStyle name="40% - Акцент2 13 8" xfId="5752"/>
    <cellStyle name="40% - Акцент2 13 9" xfId="6330"/>
    <cellStyle name="40% - Акцент2 13_Информ. по 8 отстающим" xfId="2224"/>
    <cellStyle name="40% - Акцент2 130" xfId="8707"/>
    <cellStyle name="40% - Акцент2 131" xfId="8717"/>
    <cellStyle name="40% - Акцент2 132" xfId="8736"/>
    <cellStyle name="40% - Акцент2 133" xfId="9548"/>
    <cellStyle name="40% - Акцент2 134" xfId="9557"/>
    <cellStyle name="40% - Акцент2 135" xfId="9570"/>
    <cellStyle name="40% - Акцент2 136" xfId="9584"/>
    <cellStyle name="40% - Акцент2 137" xfId="9598"/>
    <cellStyle name="40% - Акцент2 138" xfId="9611"/>
    <cellStyle name="40% - Акцент2 139" xfId="9624"/>
    <cellStyle name="40% - Акцент2 14" xfId="556"/>
    <cellStyle name="40% - Акцент2 14 10" xfId="7483"/>
    <cellStyle name="40% - Акцент2 14 11" xfId="8071"/>
    <cellStyle name="40% - Акцент2 14 12" xfId="9106"/>
    <cellStyle name="40% - Акцент2 14 13" xfId="10113"/>
    <cellStyle name="40% - Акцент2 14 14" xfId="10910"/>
    <cellStyle name="40% - Акцент2 14 15" xfId="11150"/>
    <cellStyle name="40% - Акцент2 14 2" xfId="966"/>
    <cellStyle name="40% - Акцент2 14 2 2" xfId="1876"/>
    <cellStyle name="40% - Акцент2 14 2 3" xfId="3683"/>
    <cellStyle name="40% - Акцент2 14 2 4" xfId="5126"/>
    <cellStyle name="40% - Акцент2 14 2 5" xfId="6742"/>
    <cellStyle name="40% - Акцент2 14 2 6" xfId="8469"/>
    <cellStyle name="40% - Акцент2 14 2 7" xfId="9504"/>
    <cellStyle name="40% - Акцент2 14 2 8" xfId="10511"/>
    <cellStyle name="40% - Акцент2 14 2 9" xfId="11727"/>
    <cellStyle name="40% - Акцент2 14 2_Информ. по 8 отстающим" xfId="2462"/>
    <cellStyle name="40% - Акцент2 14 3" xfId="1472"/>
    <cellStyle name="40% - Акцент2 14 4" xfId="3285"/>
    <cellStyle name="40% - Акцент2 14 5" xfId="4081"/>
    <cellStyle name="40% - Акцент2 14 6" xfId="4728"/>
    <cellStyle name="40% - Акцент2 14 7" xfId="5658"/>
    <cellStyle name="40% - Акцент2 14 8" xfId="5753"/>
    <cellStyle name="40% - Акцент2 14 9" xfId="6344"/>
    <cellStyle name="40% - Акцент2 14_Информ. по 8 отстающим" xfId="2050"/>
    <cellStyle name="40% - Акцент2 140" xfId="9637"/>
    <cellStyle name="40% - Акцент2 141" xfId="9633"/>
    <cellStyle name="40% - Акцент2 142" xfId="9667"/>
    <cellStyle name="40% - Акцент2 143" xfId="9679"/>
    <cellStyle name="40% - Акцент2 144" xfId="9691"/>
    <cellStyle name="40% - Акцент2 145" xfId="9699"/>
    <cellStyle name="40% - Акцент2 146" xfId="9714"/>
    <cellStyle name="40% - Акцент2 147" xfId="9724"/>
    <cellStyle name="40% - Акцент2 148" xfId="9743"/>
    <cellStyle name="40% - Акцент2 149" xfId="10539"/>
    <cellStyle name="40% - Акцент2 15" xfId="570"/>
    <cellStyle name="40% - Акцент2 15 10" xfId="7484"/>
    <cellStyle name="40% - Акцент2 15 11" xfId="8085"/>
    <cellStyle name="40% - Акцент2 15 12" xfId="9120"/>
    <cellStyle name="40% - Акцент2 15 13" xfId="10127"/>
    <cellStyle name="40% - Акцент2 15 14" xfId="10924"/>
    <cellStyle name="40% - Акцент2 15 15" xfId="11151"/>
    <cellStyle name="40% - Акцент2 15 2" xfId="980"/>
    <cellStyle name="40% - Акцент2 15 2 2" xfId="1890"/>
    <cellStyle name="40% - Акцент2 15 2 3" xfId="3697"/>
    <cellStyle name="40% - Акцент2 15 2 4" xfId="5140"/>
    <cellStyle name="40% - Акцент2 15 2 5" xfId="6756"/>
    <cellStyle name="40% - Акцент2 15 2 6" xfId="8483"/>
    <cellStyle name="40% - Акцент2 15 2 7" xfId="9518"/>
    <cellStyle name="40% - Акцент2 15 2 8" xfId="10525"/>
    <cellStyle name="40% - Акцент2 15 2 9" xfId="11741"/>
    <cellStyle name="40% - Акцент2 15 2_Информ. по 8 отстающим" xfId="2463"/>
    <cellStyle name="40% - Акцент2 15 3" xfId="1486"/>
    <cellStyle name="40% - Акцент2 15 4" xfId="3299"/>
    <cellStyle name="40% - Акцент2 15 5" xfId="4095"/>
    <cellStyle name="40% - Акцент2 15 6" xfId="4742"/>
    <cellStyle name="40% - Акцент2 15 7" xfId="5672"/>
    <cellStyle name="40% - Акцент2 15 8" xfId="5754"/>
    <cellStyle name="40% - Акцент2 15 9" xfId="6358"/>
    <cellStyle name="40% - Акцент2 15_Информ. по 8 отстающим" xfId="2150"/>
    <cellStyle name="40% - Акцент2 150" xfId="10955"/>
    <cellStyle name="40% - Акцент2 151" xfId="11769"/>
    <cellStyle name="40% - Акцент2 152" xfId="11778"/>
    <cellStyle name="40% - Акцент2 153" xfId="11795"/>
    <cellStyle name="40% - Акцент2 154" xfId="11808"/>
    <cellStyle name="40% - Акцент2 155" xfId="11820"/>
    <cellStyle name="40% - Акцент2 156" xfId="11833"/>
    <cellStyle name="40% - Акцент2 157" xfId="11845"/>
    <cellStyle name="40% - Акцент2 158" xfId="11849"/>
    <cellStyle name="40% - Акцент2 159" xfId="11870"/>
    <cellStyle name="40% - Акцент2 16" xfId="584"/>
    <cellStyle name="40% - Акцент2 16 10" xfId="9134"/>
    <cellStyle name="40% - Акцент2 16 11" xfId="10141"/>
    <cellStyle name="40% - Акцент2 16 12" xfId="10938"/>
    <cellStyle name="40% - Акцент2 16 13" xfId="11152"/>
    <cellStyle name="40% - Акцент2 16 2" xfId="1500"/>
    <cellStyle name="40% - Акцент2 16 3" xfId="3313"/>
    <cellStyle name="40% - Акцент2 16 4" xfId="4109"/>
    <cellStyle name="40% - Акцент2 16 5" xfId="4756"/>
    <cellStyle name="40% - Акцент2 16 6" xfId="5686"/>
    <cellStyle name="40% - Акцент2 16 7" xfId="6372"/>
    <cellStyle name="40% - Акцент2 16 8" xfId="7485"/>
    <cellStyle name="40% - Акцент2 16 9" xfId="8099"/>
    <cellStyle name="40% - Акцент2 16_Информ. по 8 отстающим" xfId="1195"/>
    <cellStyle name="40% - Акцент2 160" xfId="11882"/>
    <cellStyle name="40% - Акцент2 161" xfId="11894"/>
    <cellStyle name="40% - Акцент2 162" xfId="11906"/>
    <cellStyle name="40% - Акцент2 163" xfId="11918"/>
    <cellStyle name="40% - Акцент2 164" xfId="11929"/>
    <cellStyle name="40% - Акцент2 165" xfId="11940"/>
    <cellStyle name="40% - Акцент2 166" xfId="11949"/>
    <cellStyle name="40% - Акцент2 167" xfId="11969"/>
    <cellStyle name="40% - Акцент2 168" xfId="11977"/>
    <cellStyle name="40% - Акцент2 169" xfId="11989"/>
    <cellStyle name="40% - Акцент2 17" xfId="1001"/>
    <cellStyle name="40% - Акцент2 18" xfId="2552"/>
    <cellStyle name="40% - Акцент2 19" xfId="2561"/>
    <cellStyle name="40% - Акцент2 2" xfId="16"/>
    <cellStyle name="40% - Акцент2 2 2" xfId="176"/>
    <cellStyle name="40% - Акцент2 2 3" xfId="240"/>
    <cellStyle name="40% - Акцент2 20" xfId="2577"/>
    <cellStyle name="40% - Акцент2 21" xfId="2589"/>
    <cellStyle name="40% - Акцент2 22" xfId="2601"/>
    <cellStyle name="40% - Акцент2 23" xfId="2613"/>
    <cellStyle name="40% - Акцент2 24" xfId="2625"/>
    <cellStyle name="40% - Акцент2 25" xfId="2637"/>
    <cellStyle name="40% - Акцент2 26" xfId="2649"/>
    <cellStyle name="40% - Акцент2 27" xfId="2661"/>
    <cellStyle name="40% - Акцент2 28" xfId="2673"/>
    <cellStyle name="40% - Акцент2 29" xfId="2684"/>
    <cellStyle name="40% - Акцент2 3" xfId="103"/>
    <cellStyle name="40% - Акцент2 3 10" xfId="5241"/>
    <cellStyle name="40% - Акцент2 3 11" xfId="5994"/>
    <cellStyle name="40% - Акцент2 3 12" xfId="7486"/>
    <cellStyle name="40% - Акцент2 3 13" xfId="7721"/>
    <cellStyle name="40% - Акцент2 3 14" xfId="8756"/>
    <cellStyle name="40% - Акцент2 3 15" xfId="9763"/>
    <cellStyle name="40% - Акцент2 3 16" xfId="10559"/>
    <cellStyle name="40% - Акцент2 3 17" xfId="11153"/>
    <cellStyle name="40% - Акцент2 3 2" xfId="285"/>
    <cellStyle name="40% - Акцент2 3 2 10" xfId="6088"/>
    <cellStyle name="40% - Акцент2 3 2 11" xfId="7487"/>
    <cellStyle name="40% - Акцент2 3 2 12" xfId="7815"/>
    <cellStyle name="40% - Акцент2 3 2 13" xfId="8850"/>
    <cellStyle name="40% - Акцент2 3 2 14" xfId="9857"/>
    <cellStyle name="40% - Акцент2 3 2 15" xfId="10654"/>
    <cellStyle name="40% - Акцент2 3 2 16" xfId="11154"/>
    <cellStyle name="40% - Акцент2 3 2 2" xfId="432"/>
    <cellStyle name="40% - Акцент2 3 2 2 10" xfId="7488"/>
    <cellStyle name="40% - Акцент2 3 2 2 11" xfId="7955"/>
    <cellStyle name="40% - Акцент2 3 2 2 12" xfId="8990"/>
    <cellStyle name="40% - Акцент2 3 2 2 13" xfId="9997"/>
    <cellStyle name="40% - Акцент2 3 2 2 14" xfId="10794"/>
    <cellStyle name="40% - Акцент2 3 2 2 15" xfId="11155"/>
    <cellStyle name="40% - Акцент2 3 2 2 2" xfId="845"/>
    <cellStyle name="40% - Акцент2 3 2 2 2 2" xfId="1759"/>
    <cellStyle name="40% - Акцент2 3 2 2 2 3" xfId="3567"/>
    <cellStyle name="40% - Акцент2 3 2 2 2 4" xfId="5010"/>
    <cellStyle name="40% - Акцент2 3 2 2 2 5" xfId="6626"/>
    <cellStyle name="40% - Акцент2 3 2 2 2 6" xfId="8353"/>
    <cellStyle name="40% - Акцент2 3 2 2 2 7" xfId="9388"/>
    <cellStyle name="40% - Акцент2 3 2 2 2 8" xfId="10395"/>
    <cellStyle name="40% - Акцент2 3 2 2 2 9" xfId="11611"/>
    <cellStyle name="40% - Акцент2 3 2 2 2_Информ. по 8 отстающим" xfId="1136"/>
    <cellStyle name="40% - Акцент2 3 2 2 3" xfId="1351"/>
    <cellStyle name="40% - Акцент2 3 2 2 4" xfId="3169"/>
    <cellStyle name="40% - Акцент2 3 2 2 5" xfId="3965"/>
    <cellStyle name="40% - Акцент2 3 2 2 6" xfId="4612"/>
    <cellStyle name="40% - Акцент2 3 2 2 7" xfId="5537"/>
    <cellStyle name="40% - Акцент2 3 2 2 8" xfId="5756"/>
    <cellStyle name="40% - Акцент2 3 2 2 9" xfId="6228"/>
    <cellStyle name="40% - Акцент2 3 2 2_Информ. по 8 отстающим" xfId="2242"/>
    <cellStyle name="40% - Акцент2 3 2 3" xfId="700"/>
    <cellStyle name="40% - Акцент2 3 2 3 2" xfId="1615"/>
    <cellStyle name="40% - Акцент2 3 2 3 3" xfId="3427"/>
    <cellStyle name="40% - Акцент2 3 2 3 4" xfId="4870"/>
    <cellStyle name="40% - Акцент2 3 2 3 5" xfId="6486"/>
    <cellStyle name="40% - Акцент2 3 2 3 6" xfId="8213"/>
    <cellStyle name="40% - Акцент2 3 2 3 7" xfId="9248"/>
    <cellStyle name="40% - Акцент2 3 2 3 8" xfId="10255"/>
    <cellStyle name="40% - Акцент2 3 2 3 9" xfId="11471"/>
    <cellStyle name="40% - Акцент2 3 2 3_Информ. по 8 отстающим" xfId="1155"/>
    <cellStyle name="40% - Акцент2 3 2 4" xfId="1206"/>
    <cellStyle name="40% - Акцент2 3 2 5" xfId="3029"/>
    <cellStyle name="40% - Акцент2 3 2 6" xfId="3825"/>
    <cellStyle name="40% - Акцент2 3 2 7" xfId="4472"/>
    <cellStyle name="40% - Акцент2 3 2 8" xfId="5396"/>
    <cellStyle name="40% - Акцент2 3 2 9" xfId="5755"/>
    <cellStyle name="40% - Акцент2 3 2_Информ. по 8 отстающим" xfId="2113"/>
    <cellStyle name="40% - Акцент2 3 3" xfId="149"/>
    <cellStyle name="40% - Акцент2 3 3 10" xfId="7489"/>
    <cellStyle name="40% - Акцент2 3 3 11" xfId="7767"/>
    <cellStyle name="40% - Акцент2 3 3 12" xfId="8802"/>
    <cellStyle name="40% - Акцент2 3 3 13" xfId="9809"/>
    <cellStyle name="40% - Акцент2 3 3 14" xfId="10605"/>
    <cellStyle name="40% - Акцент2 3 3 15" xfId="11156"/>
    <cellStyle name="40% - Акцент2 3 3 2" xfId="652"/>
    <cellStyle name="40% - Акцент2 3 3 2 2" xfId="1567"/>
    <cellStyle name="40% - Акцент2 3 3 2 3" xfId="3379"/>
    <cellStyle name="40% - Акцент2 3 3 2 4" xfId="4822"/>
    <cellStyle name="40% - Акцент2 3 3 2 5" xfId="6438"/>
    <cellStyle name="40% - Акцент2 3 3 2 6" xfId="8165"/>
    <cellStyle name="40% - Акцент2 3 3 2 7" xfId="9200"/>
    <cellStyle name="40% - Акцент2 3 3 2 8" xfId="10207"/>
    <cellStyle name="40% - Акцент2 3 3 2 9" xfId="11423"/>
    <cellStyle name="40% - Акцент2 3 3 2_Информ. по 8 отстающим" xfId="2115"/>
    <cellStyle name="40% - Акцент2 3 3 3" xfId="1104"/>
    <cellStyle name="40% - Акцент2 3 3 4" xfId="2981"/>
    <cellStyle name="40% - Акцент2 3 3 5" xfId="3777"/>
    <cellStyle name="40% - Акцент2 3 3 6" xfId="4424"/>
    <cellStyle name="40% - Акцент2 3 3 7" xfId="5287"/>
    <cellStyle name="40% - Акцент2 3 3 8" xfId="5757"/>
    <cellStyle name="40% - Акцент2 3 3 9" xfId="6040"/>
    <cellStyle name="40% - Акцент2 3 3_Информ. по 8 отстающим" xfId="2520"/>
    <cellStyle name="40% - Акцент2 3 4" xfId="379"/>
    <cellStyle name="40% - Акцент2 3 4 10" xfId="7490"/>
    <cellStyle name="40% - Акцент2 3 4 11" xfId="7907"/>
    <cellStyle name="40% - Акцент2 3 4 12" xfId="8942"/>
    <cellStyle name="40% - Акцент2 3 4 13" xfId="9949"/>
    <cellStyle name="40% - Акцент2 3 4 14" xfId="10746"/>
    <cellStyle name="40% - Акцент2 3 4 15" xfId="11157"/>
    <cellStyle name="40% - Акцент2 3 4 2" xfId="793"/>
    <cellStyle name="40% - Акцент2 3 4 2 2" xfId="1708"/>
    <cellStyle name="40% - Акцент2 3 4 2 3" xfId="3519"/>
    <cellStyle name="40% - Акцент2 3 4 2 4" xfId="4962"/>
    <cellStyle name="40% - Акцент2 3 4 2 5" xfId="6578"/>
    <cellStyle name="40% - Акцент2 3 4 2 6" xfId="8305"/>
    <cellStyle name="40% - Акцент2 3 4 2 7" xfId="9340"/>
    <cellStyle name="40% - Акцент2 3 4 2 8" xfId="10347"/>
    <cellStyle name="40% - Акцент2 3 4 2 9" xfId="11563"/>
    <cellStyle name="40% - Акцент2 3 4 2_Информ. по 8 отстающим" xfId="2135"/>
    <cellStyle name="40% - Акцент2 3 4 3" xfId="1299"/>
    <cellStyle name="40% - Акцент2 3 4 4" xfId="3121"/>
    <cellStyle name="40% - Акцент2 3 4 5" xfId="3917"/>
    <cellStyle name="40% - Акцент2 3 4 6" xfId="4564"/>
    <cellStyle name="40% - Акцент2 3 4 7" xfId="5488"/>
    <cellStyle name="40% - Акцент2 3 4 8" xfId="5758"/>
    <cellStyle name="40% - Акцент2 3 4 9" xfId="6180"/>
    <cellStyle name="40% - Акцент2 3 4_Информ. по 8 отстающим" xfId="2197"/>
    <cellStyle name="40% - Акцент2 3 5" xfId="606"/>
    <cellStyle name="40% - Акцент2 3 5 2" xfId="1521"/>
    <cellStyle name="40% - Акцент2 3 5 3" xfId="3333"/>
    <cellStyle name="40% - Акцент2 3 5 4" xfId="4776"/>
    <cellStyle name="40% - Акцент2 3 5 5" xfId="6392"/>
    <cellStyle name="40% - Акцент2 3 5 6" xfId="8119"/>
    <cellStyle name="40% - Акцент2 3 5 7" xfId="9154"/>
    <cellStyle name="40% - Акцент2 3 5 8" xfId="10161"/>
    <cellStyle name="40% - Акцент2 3 5 9" xfId="11377"/>
    <cellStyle name="40% - Акцент2 3 5_Информ. по 8 отстающим" xfId="2380"/>
    <cellStyle name="40% - Акцент2 3 6" xfId="1058"/>
    <cellStyle name="40% - Акцент2 3 7" xfId="2935"/>
    <cellStyle name="40% - Акцент2 3 8" xfId="3731"/>
    <cellStyle name="40% - Акцент2 3 9" xfId="4378"/>
    <cellStyle name="40% - Акцент2 3_Информ. по 8 отстающим" xfId="2279"/>
    <cellStyle name="40% - Акцент2 30" xfId="2695"/>
    <cellStyle name="40% - Акцент2 31" xfId="2704"/>
    <cellStyle name="40% - Акцент2 32" xfId="2727"/>
    <cellStyle name="40% - Акцент2 33" xfId="2736"/>
    <cellStyle name="40% - Акцент2 34" xfId="2752"/>
    <cellStyle name="40% - Акцент2 35" xfId="2763"/>
    <cellStyle name="40% - Акцент2 36" xfId="2774"/>
    <cellStyle name="40% - Акцент2 37" xfId="2783"/>
    <cellStyle name="40% - Акцент2 38" xfId="2808"/>
    <cellStyle name="40% - Акцент2 39" xfId="2821"/>
    <cellStyle name="40% - Акцент2 4" xfId="117"/>
    <cellStyle name="40% - Акцент2 4 10" xfId="5255"/>
    <cellStyle name="40% - Акцент2 4 11" xfId="6008"/>
    <cellStyle name="40% - Акцент2 4 12" xfId="7491"/>
    <cellStyle name="40% - Акцент2 4 13" xfId="7735"/>
    <cellStyle name="40% - Акцент2 4 14" xfId="8770"/>
    <cellStyle name="40% - Акцент2 4 15" xfId="9777"/>
    <cellStyle name="40% - Акцент2 4 16" xfId="10573"/>
    <cellStyle name="40% - Акцент2 4 17" xfId="11158"/>
    <cellStyle name="40% - Акцент2 4 2" xfId="299"/>
    <cellStyle name="40% - Акцент2 4 2 10" xfId="6102"/>
    <cellStyle name="40% - Акцент2 4 2 11" xfId="7492"/>
    <cellStyle name="40% - Акцент2 4 2 12" xfId="7829"/>
    <cellStyle name="40% - Акцент2 4 2 13" xfId="8864"/>
    <cellStyle name="40% - Акцент2 4 2 14" xfId="9871"/>
    <cellStyle name="40% - Акцент2 4 2 15" xfId="10668"/>
    <cellStyle name="40% - Акцент2 4 2 16" xfId="11159"/>
    <cellStyle name="40% - Акцент2 4 2 2" xfId="446"/>
    <cellStyle name="40% - Акцент2 4 2 2 10" xfId="7493"/>
    <cellStyle name="40% - Акцент2 4 2 2 11" xfId="7969"/>
    <cellStyle name="40% - Акцент2 4 2 2 12" xfId="9004"/>
    <cellStyle name="40% - Акцент2 4 2 2 13" xfId="10011"/>
    <cellStyle name="40% - Акцент2 4 2 2 14" xfId="10808"/>
    <cellStyle name="40% - Акцент2 4 2 2 15" xfId="11160"/>
    <cellStyle name="40% - Акцент2 4 2 2 2" xfId="859"/>
    <cellStyle name="40% - Акцент2 4 2 2 2 2" xfId="1773"/>
    <cellStyle name="40% - Акцент2 4 2 2 2 3" xfId="3581"/>
    <cellStyle name="40% - Акцент2 4 2 2 2 4" xfId="5024"/>
    <cellStyle name="40% - Акцент2 4 2 2 2 5" xfId="6640"/>
    <cellStyle name="40% - Акцент2 4 2 2 2 6" xfId="8367"/>
    <cellStyle name="40% - Акцент2 4 2 2 2 7" xfId="9402"/>
    <cellStyle name="40% - Акцент2 4 2 2 2 8" xfId="10409"/>
    <cellStyle name="40% - Акцент2 4 2 2 2 9" xfId="11625"/>
    <cellStyle name="40% - Акцент2 4 2 2 2_Информ. по 8 отстающим" xfId="2393"/>
    <cellStyle name="40% - Акцент2 4 2 2 3" xfId="1365"/>
    <cellStyle name="40% - Акцент2 4 2 2 4" xfId="3183"/>
    <cellStyle name="40% - Акцент2 4 2 2 5" xfId="3979"/>
    <cellStyle name="40% - Акцент2 4 2 2 6" xfId="4626"/>
    <cellStyle name="40% - Акцент2 4 2 2 7" xfId="5551"/>
    <cellStyle name="40% - Акцент2 4 2 2 8" xfId="5760"/>
    <cellStyle name="40% - Акцент2 4 2 2 9" xfId="6242"/>
    <cellStyle name="40% - Акцент2 4 2 2_Информ. по 8 отстающим" xfId="2360"/>
    <cellStyle name="40% - Акцент2 4 2 3" xfId="714"/>
    <cellStyle name="40% - Акцент2 4 2 3 2" xfId="1629"/>
    <cellStyle name="40% - Акцент2 4 2 3 3" xfId="3441"/>
    <cellStyle name="40% - Акцент2 4 2 3 4" xfId="4884"/>
    <cellStyle name="40% - Акцент2 4 2 3 5" xfId="6500"/>
    <cellStyle name="40% - Акцент2 4 2 3 6" xfId="8227"/>
    <cellStyle name="40% - Акцент2 4 2 3 7" xfId="9262"/>
    <cellStyle name="40% - Акцент2 4 2 3 8" xfId="10269"/>
    <cellStyle name="40% - Акцент2 4 2 3 9" xfId="11485"/>
    <cellStyle name="40% - Акцент2 4 2 3_Информ. по 8 отстающим" xfId="2178"/>
    <cellStyle name="40% - Акцент2 4 2 4" xfId="1220"/>
    <cellStyle name="40% - Акцент2 4 2 5" xfId="3043"/>
    <cellStyle name="40% - Акцент2 4 2 6" xfId="3839"/>
    <cellStyle name="40% - Акцент2 4 2 7" xfId="4486"/>
    <cellStyle name="40% - Акцент2 4 2 8" xfId="5410"/>
    <cellStyle name="40% - Акцент2 4 2 9" xfId="5759"/>
    <cellStyle name="40% - Акцент2 4 2_Информ. по 8 отстающим" xfId="1998"/>
    <cellStyle name="40% - Акцент2 4 3" xfId="163"/>
    <cellStyle name="40% - Акцент2 4 3 10" xfId="7494"/>
    <cellStyle name="40% - Акцент2 4 3 11" xfId="7781"/>
    <cellStyle name="40% - Акцент2 4 3 12" xfId="8816"/>
    <cellStyle name="40% - Акцент2 4 3 13" xfId="9823"/>
    <cellStyle name="40% - Акцент2 4 3 14" xfId="10619"/>
    <cellStyle name="40% - Акцент2 4 3 15" xfId="11161"/>
    <cellStyle name="40% - Акцент2 4 3 2" xfId="666"/>
    <cellStyle name="40% - Акцент2 4 3 2 2" xfId="1581"/>
    <cellStyle name="40% - Акцент2 4 3 2 3" xfId="3393"/>
    <cellStyle name="40% - Акцент2 4 3 2 4" xfId="4836"/>
    <cellStyle name="40% - Акцент2 4 3 2 5" xfId="6452"/>
    <cellStyle name="40% - Акцент2 4 3 2 6" xfId="8179"/>
    <cellStyle name="40% - Акцент2 4 3 2 7" xfId="9214"/>
    <cellStyle name="40% - Акцент2 4 3 2 8" xfId="10221"/>
    <cellStyle name="40% - Акцент2 4 3 2 9" xfId="11437"/>
    <cellStyle name="40% - Акцент2 4 3 2_Информ. по 8 отстающим" xfId="2297"/>
    <cellStyle name="40% - Акцент2 4 3 3" xfId="1118"/>
    <cellStyle name="40% - Акцент2 4 3 4" xfId="2995"/>
    <cellStyle name="40% - Акцент2 4 3 5" xfId="3791"/>
    <cellStyle name="40% - Акцент2 4 3 6" xfId="4438"/>
    <cellStyle name="40% - Акцент2 4 3 7" xfId="5301"/>
    <cellStyle name="40% - Акцент2 4 3 8" xfId="5761"/>
    <cellStyle name="40% - Акцент2 4 3 9" xfId="6054"/>
    <cellStyle name="40% - Акцент2 4 3_Информ. по 8 отстающим" xfId="2253"/>
    <cellStyle name="40% - Акцент2 4 4" xfId="393"/>
    <cellStyle name="40% - Акцент2 4 4 10" xfId="7495"/>
    <cellStyle name="40% - Акцент2 4 4 11" xfId="7921"/>
    <cellStyle name="40% - Акцент2 4 4 12" xfId="8956"/>
    <cellStyle name="40% - Акцент2 4 4 13" xfId="9963"/>
    <cellStyle name="40% - Акцент2 4 4 14" xfId="10760"/>
    <cellStyle name="40% - Акцент2 4 4 15" xfId="11162"/>
    <cellStyle name="40% - Акцент2 4 4 2" xfId="807"/>
    <cellStyle name="40% - Акцент2 4 4 2 2" xfId="1722"/>
    <cellStyle name="40% - Акцент2 4 4 2 3" xfId="3533"/>
    <cellStyle name="40% - Акцент2 4 4 2 4" xfId="4976"/>
    <cellStyle name="40% - Акцент2 4 4 2 5" xfId="6592"/>
    <cellStyle name="40% - Акцент2 4 4 2 6" xfId="8319"/>
    <cellStyle name="40% - Акцент2 4 4 2 7" xfId="9354"/>
    <cellStyle name="40% - Акцент2 4 4 2 8" xfId="10361"/>
    <cellStyle name="40% - Акцент2 4 4 2 9" xfId="11577"/>
    <cellStyle name="40% - Акцент2 4 4 2_Информ. по 8 отстающим" xfId="1000"/>
    <cellStyle name="40% - Акцент2 4 4 3" xfId="1313"/>
    <cellStyle name="40% - Акцент2 4 4 4" xfId="3135"/>
    <cellStyle name="40% - Акцент2 4 4 5" xfId="3931"/>
    <cellStyle name="40% - Акцент2 4 4 6" xfId="4578"/>
    <cellStyle name="40% - Акцент2 4 4 7" xfId="5502"/>
    <cellStyle name="40% - Акцент2 4 4 8" xfId="5762"/>
    <cellStyle name="40% - Акцент2 4 4 9" xfId="6194"/>
    <cellStyle name="40% - Акцент2 4 4_Информ. по 8 отстающим" xfId="2492"/>
    <cellStyle name="40% - Акцент2 4 5" xfId="620"/>
    <cellStyle name="40% - Акцент2 4 5 2" xfId="1535"/>
    <cellStyle name="40% - Акцент2 4 5 3" xfId="3347"/>
    <cellStyle name="40% - Акцент2 4 5 4" xfId="4790"/>
    <cellStyle name="40% - Акцент2 4 5 5" xfId="6406"/>
    <cellStyle name="40% - Акцент2 4 5 6" xfId="8133"/>
    <cellStyle name="40% - Акцент2 4 5 7" xfId="9168"/>
    <cellStyle name="40% - Акцент2 4 5 8" xfId="10175"/>
    <cellStyle name="40% - Акцент2 4 5 9" xfId="11391"/>
    <cellStyle name="40% - Акцент2 4 5_Информ. по 8 отстающим" xfId="2158"/>
    <cellStyle name="40% - Акцент2 4 6" xfId="1072"/>
    <cellStyle name="40% - Акцент2 4 7" xfId="2949"/>
    <cellStyle name="40% - Акцент2 4 8" xfId="3745"/>
    <cellStyle name="40% - Акцент2 4 9" xfId="4392"/>
    <cellStyle name="40% - Акцент2 4_Информ. по 8 отстающим" xfId="2003"/>
    <cellStyle name="40% - Акцент2 40" xfId="2833"/>
    <cellStyle name="40% - Акцент2 41" xfId="2845"/>
    <cellStyle name="40% - Акцент2 42" xfId="2857"/>
    <cellStyle name="40% - Акцент2 43" xfId="2869"/>
    <cellStyle name="40% - Акцент2 44" xfId="2880"/>
    <cellStyle name="40% - Акцент2 45" xfId="2891"/>
    <cellStyle name="40% - Акцент2 46" xfId="2900"/>
    <cellStyle name="40% - Акцент2 47" xfId="2915"/>
    <cellStyle name="40% - Акцент2 48" xfId="3711"/>
    <cellStyle name="40% - Акцент2 49" xfId="4129"/>
    <cellStyle name="40% - Акцент2 5" xfId="195"/>
    <cellStyle name="40% - Акцент2 5 10" xfId="6068"/>
    <cellStyle name="40% - Акцент2 5 11" xfId="7496"/>
    <cellStyle name="40% - Акцент2 5 12" xfId="7795"/>
    <cellStyle name="40% - Акцент2 5 13" xfId="8830"/>
    <cellStyle name="40% - Акцент2 5 14" xfId="9837"/>
    <cellStyle name="40% - Акцент2 5 15" xfId="10633"/>
    <cellStyle name="40% - Акцент2 5 16" xfId="11163"/>
    <cellStyle name="40% - Акцент2 5 2" xfId="408"/>
    <cellStyle name="40% - Акцент2 5 2 10" xfId="7497"/>
    <cellStyle name="40% - Акцент2 5 2 11" xfId="7935"/>
    <cellStyle name="40% - Акцент2 5 2 12" xfId="8970"/>
    <cellStyle name="40% - Акцент2 5 2 13" xfId="9977"/>
    <cellStyle name="40% - Акцент2 5 2 14" xfId="10774"/>
    <cellStyle name="40% - Акцент2 5 2 15" xfId="11164"/>
    <cellStyle name="40% - Акцент2 5 2 2" xfId="822"/>
    <cellStyle name="40% - Акцент2 5 2 2 2" xfId="1737"/>
    <cellStyle name="40% - Акцент2 5 2 2 3" xfId="3547"/>
    <cellStyle name="40% - Акцент2 5 2 2 4" xfId="4990"/>
    <cellStyle name="40% - Акцент2 5 2 2 5" xfId="6606"/>
    <cellStyle name="40% - Акцент2 5 2 2 6" xfId="8333"/>
    <cellStyle name="40% - Акцент2 5 2 2 7" xfId="9368"/>
    <cellStyle name="40% - Акцент2 5 2 2 8" xfId="10375"/>
    <cellStyle name="40% - Акцент2 5 2 2 9" xfId="11591"/>
    <cellStyle name="40% - Акцент2 5 2 2_Информ. по 8 отстающим" xfId="2233"/>
    <cellStyle name="40% - Акцент2 5 2 3" xfId="1328"/>
    <cellStyle name="40% - Акцент2 5 2 4" xfId="3149"/>
    <cellStyle name="40% - Акцент2 5 2 5" xfId="3945"/>
    <cellStyle name="40% - Акцент2 5 2 6" xfId="4592"/>
    <cellStyle name="40% - Акцент2 5 2 7" xfId="5516"/>
    <cellStyle name="40% - Акцент2 5 2 8" xfId="5764"/>
    <cellStyle name="40% - Акцент2 5 2 9" xfId="6208"/>
    <cellStyle name="40% - Акцент2 5 2_Информ. по 8 отстающим" xfId="2315"/>
    <cellStyle name="40% - Акцент2 5 3" xfId="680"/>
    <cellStyle name="40% - Акцент2 5 3 2" xfId="1595"/>
    <cellStyle name="40% - Акцент2 5 3 3" xfId="3407"/>
    <cellStyle name="40% - Акцент2 5 3 4" xfId="4850"/>
    <cellStyle name="40% - Акцент2 5 3 5" xfId="6466"/>
    <cellStyle name="40% - Акцент2 5 3 6" xfId="8193"/>
    <cellStyle name="40% - Акцент2 5 3 7" xfId="9228"/>
    <cellStyle name="40% - Акцент2 5 3 8" xfId="10235"/>
    <cellStyle name="40% - Акцент2 5 3 9" xfId="11451"/>
    <cellStyle name="40% - Акцент2 5 3_Информ. по 8 отстающим" xfId="2006"/>
    <cellStyle name="40% - Акцент2 5 4" xfId="1146"/>
    <cellStyle name="40% - Акцент2 5 5" xfId="3009"/>
    <cellStyle name="40% - Акцент2 5 6" xfId="3805"/>
    <cellStyle name="40% - Акцент2 5 7" xfId="4452"/>
    <cellStyle name="40% - Акцент2 5 8" xfId="5328"/>
    <cellStyle name="40% - Акцент2 5 9" xfId="5763"/>
    <cellStyle name="40% - Акцент2 5_Информ. по 8 отстающим" xfId="1975"/>
    <cellStyle name="40% - Акцент2 50" xfId="4138"/>
    <cellStyle name="40% - Акцент2 51" xfId="4153"/>
    <cellStyle name="40% - Акцент2 52" xfId="4173"/>
    <cellStyle name="40% - Акцент2 53" xfId="4186"/>
    <cellStyle name="40% - Акцент2 54" xfId="4198"/>
    <cellStyle name="40% - Акцент2 55" xfId="4210"/>
    <cellStyle name="40% - Акцент2 56" xfId="4206"/>
    <cellStyle name="40% - Акцент2 57" xfId="4237"/>
    <cellStyle name="40% - Акцент2 58" xfId="4249"/>
    <cellStyle name="40% - Акцент2 59" xfId="4261"/>
    <cellStyle name="40% - Акцент2 6" xfId="313"/>
    <cellStyle name="40% - Акцент2 6 10" xfId="6116"/>
    <cellStyle name="40% - Акцент2 6 11" xfId="7498"/>
    <cellStyle name="40% - Акцент2 6 12" xfId="7843"/>
    <cellStyle name="40% - Акцент2 6 13" xfId="8878"/>
    <cellStyle name="40% - Акцент2 6 14" xfId="9885"/>
    <cellStyle name="40% - Акцент2 6 15" xfId="10682"/>
    <cellStyle name="40% - Акцент2 6 16" xfId="11165"/>
    <cellStyle name="40% - Акцент2 6 2" xfId="460"/>
    <cellStyle name="40% - Акцент2 6 2 10" xfId="7499"/>
    <cellStyle name="40% - Акцент2 6 2 11" xfId="7983"/>
    <cellStyle name="40% - Акцент2 6 2 12" xfId="9018"/>
    <cellStyle name="40% - Акцент2 6 2 13" xfId="10025"/>
    <cellStyle name="40% - Акцент2 6 2 14" xfId="10822"/>
    <cellStyle name="40% - Акцент2 6 2 15" xfId="11166"/>
    <cellStyle name="40% - Акцент2 6 2 2" xfId="873"/>
    <cellStyle name="40% - Акцент2 6 2 2 2" xfId="1787"/>
    <cellStyle name="40% - Акцент2 6 2 2 3" xfId="3595"/>
    <cellStyle name="40% - Акцент2 6 2 2 4" xfId="5038"/>
    <cellStyle name="40% - Акцент2 6 2 2 5" xfId="6654"/>
    <cellStyle name="40% - Акцент2 6 2 2 6" xfId="8381"/>
    <cellStyle name="40% - Акцент2 6 2 2 7" xfId="9416"/>
    <cellStyle name="40% - Акцент2 6 2 2 8" xfId="10423"/>
    <cellStyle name="40% - Акцент2 6 2 2 9" xfId="11639"/>
    <cellStyle name="40% - Акцент2 6 2 2_Информ. по 8 отстающим" xfId="1999"/>
    <cellStyle name="40% - Акцент2 6 2 3" xfId="1379"/>
    <cellStyle name="40% - Акцент2 6 2 4" xfId="3197"/>
    <cellStyle name="40% - Акцент2 6 2 5" xfId="3993"/>
    <cellStyle name="40% - Акцент2 6 2 6" xfId="4640"/>
    <cellStyle name="40% - Акцент2 6 2 7" xfId="5565"/>
    <cellStyle name="40% - Акцент2 6 2 8" xfId="5766"/>
    <cellStyle name="40% - Акцент2 6 2 9" xfId="6256"/>
    <cellStyle name="40% - Акцент2 6 2_Информ. по 8 отстающим" xfId="2336"/>
    <cellStyle name="40% - Акцент2 6 3" xfId="728"/>
    <cellStyle name="40% - Акцент2 6 3 2" xfId="1643"/>
    <cellStyle name="40% - Акцент2 6 3 3" xfId="3455"/>
    <cellStyle name="40% - Акцент2 6 3 4" xfId="4898"/>
    <cellStyle name="40% - Акцент2 6 3 5" xfId="6514"/>
    <cellStyle name="40% - Акцент2 6 3 6" xfId="8241"/>
    <cellStyle name="40% - Акцент2 6 3 7" xfId="9276"/>
    <cellStyle name="40% - Акцент2 6 3 8" xfId="10283"/>
    <cellStyle name="40% - Акцент2 6 3 9" xfId="11499"/>
    <cellStyle name="40% - Акцент2 6 3_Информ. по 8 отстающим" xfId="2212"/>
    <cellStyle name="40% - Акцент2 6 4" xfId="1234"/>
    <cellStyle name="40% - Акцент2 6 5" xfId="3057"/>
    <cellStyle name="40% - Акцент2 6 6" xfId="3853"/>
    <cellStyle name="40% - Акцент2 6 7" xfId="4500"/>
    <cellStyle name="40% - Акцент2 6 8" xfId="5424"/>
    <cellStyle name="40% - Акцент2 6 9" xfId="5765"/>
    <cellStyle name="40% - Акцент2 6_Информ. по 8 отстающим" xfId="1006"/>
    <cellStyle name="40% - Акцент2 60" xfId="4270"/>
    <cellStyle name="40% - Акцент2 61" xfId="4286"/>
    <cellStyle name="40% - Акцент2 62" xfId="4298"/>
    <cellStyle name="40% - Акцент2 63" xfId="4309"/>
    <cellStyle name="40% - Акцент2 64" xfId="4283"/>
    <cellStyle name="40% - Акцент2 65" xfId="4331"/>
    <cellStyle name="40% - Акцент2 66" xfId="4343"/>
    <cellStyle name="40% - Акцент2 67" xfId="4358"/>
    <cellStyle name="40% - Акцент2 68" xfId="5154"/>
    <cellStyle name="40% - Акцент2 69" xfId="5179"/>
    <cellStyle name="40% - Акцент2 7" xfId="327"/>
    <cellStyle name="40% - Акцент2 7 10" xfId="6130"/>
    <cellStyle name="40% - Акцент2 7 11" xfId="7500"/>
    <cellStyle name="40% - Акцент2 7 12" xfId="7857"/>
    <cellStyle name="40% - Акцент2 7 13" xfId="8892"/>
    <cellStyle name="40% - Акцент2 7 14" xfId="9899"/>
    <cellStyle name="40% - Акцент2 7 15" xfId="10696"/>
    <cellStyle name="40% - Акцент2 7 16" xfId="11167"/>
    <cellStyle name="40% - Акцент2 7 2" xfId="474"/>
    <cellStyle name="40% - Акцент2 7 2 10" xfId="7501"/>
    <cellStyle name="40% - Акцент2 7 2 11" xfId="7997"/>
    <cellStyle name="40% - Акцент2 7 2 12" xfId="9032"/>
    <cellStyle name="40% - Акцент2 7 2 13" xfId="10039"/>
    <cellStyle name="40% - Акцент2 7 2 14" xfId="10836"/>
    <cellStyle name="40% - Акцент2 7 2 15" xfId="11168"/>
    <cellStyle name="40% - Акцент2 7 2 2" xfId="887"/>
    <cellStyle name="40% - Акцент2 7 2 2 2" xfId="1801"/>
    <cellStyle name="40% - Акцент2 7 2 2 3" xfId="3609"/>
    <cellStyle name="40% - Акцент2 7 2 2 4" xfId="5052"/>
    <cellStyle name="40% - Акцент2 7 2 2 5" xfId="6668"/>
    <cellStyle name="40% - Акцент2 7 2 2 6" xfId="8395"/>
    <cellStyle name="40% - Акцент2 7 2 2 7" xfId="9430"/>
    <cellStyle name="40% - Акцент2 7 2 2 8" xfId="10437"/>
    <cellStyle name="40% - Акцент2 7 2 2 9" xfId="11653"/>
    <cellStyle name="40% - Акцент2 7 2 2_Информ. по 8 отстающим" xfId="1994"/>
    <cellStyle name="40% - Акцент2 7 2 3" xfId="1393"/>
    <cellStyle name="40% - Акцент2 7 2 4" xfId="3211"/>
    <cellStyle name="40% - Акцент2 7 2 5" xfId="4007"/>
    <cellStyle name="40% - Акцент2 7 2 6" xfId="4654"/>
    <cellStyle name="40% - Акцент2 7 2 7" xfId="5579"/>
    <cellStyle name="40% - Акцент2 7 2 8" xfId="5768"/>
    <cellStyle name="40% - Акцент2 7 2 9" xfId="6270"/>
    <cellStyle name="40% - Акцент2 7 2_Информ. по 8 отстающим" xfId="2146"/>
    <cellStyle name="40% - Акцент2 7 3" xfId="742"/>
    <cellStyle name="40% - Акцент2 7 3 2" xfId="1657"/>
    <cellStyle name="40% - Акцент2 7 3 3" xfId="3469"/>
    <cellStyle name="40% - Акцент2 7 3 4" xfId="4912"/>
    <cellStyle name="40% - Акцент2 7 3 5" xfId="6528"/>
    <cellStyle name="40% - Акцент2 7 3 6" xfId="8255"/>
    <cellStyle name="40% - Акцент2 7 3 7" xfId="9290"/>
    <cellStyle name="40% - Акцент2 7 3 8" xfId="10297"/>
    <cellStyle name="40% - Акцент2 7 3 9" xfId="11513"/>
    <cellStyle name="40% - Акцент2 7 3_Информ. по 8 отстающим" xfId="2011"/>
    <cellStyle name="40% - Акцент2 7 4" xfId="1248"/>
    <cellStyle name="40% - Акцент2 7 5" xfId="3071"/>
    <cellStyle name="40% - Акцент2 7 6" xfId="3867"/>
    <cellStyle name="40% - Акцент2 7 7" xfId="4514"/>
    <cellStyle name="40% - Акцент2 7 8" xfId="5438"/>
    <cellStyle name="40% - Акцент2 7 9" xfId="5767"/>
    <cellStyle name="40% - Акцент2 7_Информ. по 8 отстающим" xfId="2157"/>
    <cellStyle name="40% - Акцент2 70" xfId="5329"/>
    <cellStyle name="40% - Акцент2 71" xfId="5927"/>
    <cellStyle name="40% - Акцент2 72" xfId="5936"/>
    <cellStyle name="40% - Акцент2 73" xfId="5946"/>
    <cellStyle name="40% - Акцент2 74" xfId="5956"/>
    <cellStyle name="40% - Акцент2 75" xfId="5974"/>
    <cellStyle name="40% - Акцент2 76" xfId="6787"/>
    <cellStyle name="40% - Акцент2 77" xfId="6796"/>
    <cellStyle name="40% - Акцент2 78" xfId="6810"/>
    <cellStyle name="40% - Акцент2 79" xfId="6824"/>
    <cellStyle name="40% - Акцент2 8" xfId="341"/>
    <cellStyle name="40% - Акцент2 8 10" xfId="6144"/>
    <cellStyle name="40% - Акцент2 8 11" xfId="7502"/>
    <cellStyle name="40% - Акцент2 8 12" xfId="7871"/>
    <cellStyle name="40% - Акцент2 8 13" xfId="8906"/>
    <cellStyle name="40% - Акцент2 8 14" xfId="9913"/>
    <cellStyle name="40% - Акцент2 8 15" xfId="10710"/>
    <cellStyle name="40% - Акцент2 8 16" xfId="11169"/>
    <cellStyle name="40% - Акцент2 8 2" xfId="488"/>
    <cellStyle name="40% - Акцент2 8 2 10" xfId="7503"/>
    <cellStyle name="40% - Акцент2 8 2 11" xfId="8011"/>
    <cellStyle name="40% - Акцент2 8 2 12" xfId="9046"/>
    <cellStyle name="40% - Акцент2 8 2 13" xfId="10053"/>
    <cellStyle name="40% - Акцент2 8 2 14" xfId="10850"/>
    <cellStyle name="40% - Акцент2 8 2 15" xfId="11170"/>
    <cellStyle name="40% - Акцент2 8 2 2" xfId="901"/>
    <cellStyle name="40% - Акцент2 8 2 2 2" xfId="1815"/>
    <cellStyle name="40% - Акцент2 8 2 2 3" xfId="3623"/>
    <cellStyle name="40% - Акцент2 8 2 2 4" xfId="5066"/>
    <cellStyle name="40% - Акцент2 8 2 2 5" xfId="6682"/>
    <cellStyle name="40% - Акцент2 8 2 2 6" xfId="8409"/>
    <cellStyle name="40% - Акцент2 8 2 2 7" xfId="9444"/>
    <cellStyle name="40% - Акцент2 8 2 2 8" xfId="10451"/>
    <cellStyle name="40% - Акцент2 8 2 2 9" xfId="11667"/>
    <cellStyle name="40% - Акцент2 8 2 2_Информ. по 8 отстающим" xfId="2243"/>
    <cellStyle name="40% - Акцент2 8 2 3" xfId="1407"/>
    <cellStyle name="40% - Акцент2 8 2 4" xfId="3225"/>
    <cellStyle name="40% - Акцент2 8 2 5" xfId="4021"/>
    <cellStyle name="40% - Акцент2 8 2 6" xfId="4668"/>
    <cellStyle name="40% - Акцент2 8 2 7" xfId="5593"/>
    <cellStyle name="40% - Акцент2 8 2 8" xfId="5770"/>
    <cellStyle name="40% - Акцент2 8 2 9" xfId="6284"/>
    <cellStyle name="40% - Акцент2 8 2_Информ. по 8 отстающим" xfId="1953"/>
    <cellStyle name="40% - Акцент2 8 3" xfId="756"/>
    <cellStyle name="40% - Акцент2 8 3 2" xfId="1671"/>
    <cellStyle name="40% - Акцент2 8 3 3" xfId="3483"/>
    <cellStyle name="40% - Акцент2 8 3 4" xfId="4926"/>
    <cellStyle name="40% - Акцент2 8 3 5" xfId="6542"/>
    <cellStyle name="40% - Акцент2 8 3 6" xfId="8269"/>
    <cellStyle name="40% - Акцент2 8 3 7" xfId="9304"/>
    <cellStyle name="40% - Акцент2 8 3 8" xfId="10311"/>
    <cellStyle name="40% - Акцент2 8 3 9" xfId="11527"/>
    <cellStyle name="40% - Акцент2 8 3_Информ. по 8 отстающим" xfId="2032"/>
    <cellStyle name="40% - Акцент2 8 4" xfId="1262"/>
    <cellStyle name="40% - Акцент2 8 5" xfId="3085"/>
    <cellStyle name="40% - Акцент2 8 6" xfId="3881"/>
    <cellStyle name="40% - Акцент2 8 7" xfId="4528"/>
    <cellStyle name="40% - Акцент2 8 8" xfId="5452"/>
    <cellStyle name="40% - Акцент2 8 9" xfId="5769"/>
    <cellStyle name="40% - Акцент2 8_Информ. по 8 отстающим" xfId="2266"/>
    <cellStyle name="40% - Акцент2 80" xfId="6838"/>
    <cellStyle name="40% - Акцент2 81" xfId="6851"/>
    <cellStyle name="40% - Акцент2 82" xfId="6864"/>
    <cellStyle name="40% - Акцент2 83" xfId="6877"/>
    <cellStyle name="40% - Акцент2 84" xfId="6890"/>
    <cellStyle name="40% - Акцент2 85" xfId="6903"/>
    <cellStyle name="40% - Акцент2 86" xfId="6916"/>
    <cellStyle name="40% - Акцент2 87" xfId="6928"/>
    <cellStyle name="40% - Акцент2 88" xfId="6938"/>
    <cellStyle name="40% - Акцент2 89" xfId="6948"/>
    <cellStyle name="40% - Акцент2 9" xfId="133"/>
    <cellStyle name="40% - Акцент2 9 10" xfId="7504"/>
    <cellStyle name="40% - Акцент2 9 11" xfId="7751"/>
    <cellStyle name="40% - Акцент2 9 12" xfId="8786"/>
    <cellStyle name="40% - Акцент2 9 13" xfId="9793"/>
    <cellStyle name="40% - Акцент2 9 14" xfId="10589"/>
    <cellStyle name="40% - Акцент2 9 15" xfId="11171"/>
    <cellStyle name="40% - Акцент2 9 2" xfId="636"/>
    <cellStyle name="40% - Акцент2 9 2 2" xfId="1551"/>
    <cellStyle name="40% - Акцент2 9 2 3" xfId="3363"/>
    <cellStyle name="40% - Акцент2 9 2 4" xfId="4806"/>
    <cellStyle name="40% - Акцент2 9 2 5" xfId="6422"/>
    <cellStyle name="40% - Акцент2 9 2 6" xfId="8149"/>
    <cellStyle name="40% - Акцент2 9 2 7" xfId="9184"/>
    <cellStyle name="40% - Акцент2 9 2 8" xfId="10191"/>
    <cellStyle name="40% - Акцент2 9 2 9" xfId="11407"/>
    <cellStyle name="40% - Акцент2 9 2_Информ. по 8 отстающим" xfId="2252"/>
    <cellStyle name="40% - Акцент2 9 3" xfId="1088"/>
    <cellStyle name="40% - Акцент2 9 4" xfId="2965"/>
    <cellStyle name="40% - Акцент2 9 5" xfId="3761"/>
    <cellStyle name="40% - Акцент2 9 6" xfId="4408"/>
    <cellStyle name="40% - Акцент2 9 7" xfId="5271"/>
    <cellStyle name="40% - Акцент2 9 8" xfId="5771"/>
    <cellStyle name="40% - Акцент2 9 9" xfId="6024"/>
    <cellStyle name="40% - Акцент2 9_Информ. по 8 отстающим" xfId="1937"/>
    <cellStyle name="40% - Акцент2 90" xfId="6983"/>
    <cellStyle name="40% - Акцент2 91" xfId="6992"/>
    <cellStyle name="40% - Акцент2 92" xfId="7006"/>
    <cellStyle name="40% - Акцент2 93" xfId="7020"/>
    <cellStyle name="40% - Акцент2 94" xfId="7034"/>
    <cellStyle name="40% - Акцент2 95" xfId="7048"/>
    <cellStyle name="40% - Акцент2 96" xfId="7062"/>
    <cellStyle name="40% - Акцент2 97" xfId="7076"/>
    <cellStyle name="40% - Акцент2 98" xfId="7090"/>
    <cellStyle name="40% - Акцент2 99" xfId="7104"/>
    <cellStyle name="40% - Акцент3" xfId="17" builtinId="39" customBuiltin="1"/>
    <cellStyle name="40% - Акцент3 10" xfId="362"/>
    <cellStyle name="40% - Акцент3 10 10" xfId="7505"/>
    <cellStyle name="40% - Акцент3 10 11" xfId="7892"/>
    <cellStyle name="40% - Акцент3 10 12" xfId="8927"/>
    <cellStyle name="40% - Акцент3 10 13" xfId="9934"/>
    <cellStyle name="40% - Акцент3 10 14" xfId="10731"/>
    <cellStyle name="40% - Акцент3 10 15" xfId="11172"/>
    <cellStyle name="40% - Акцент3 10 2" xfId="777"/>
    <cellStyle name="40% - Акцент3 10 2 2" xfId="1692"/>
    <cellStyle name="40% - Акцент3 10 2 3" xfId="3504"/>
    <cellStyle name="40% - Акцент3 10 2 4" xfId="4947"/>
    <cellStyle name="40% - Акцент3 10 2 5" xfId="6563"/>
    <cellStyle name="40% - Акцент3 10 2 6" xfId="8290"/>
    <cellStyle name="40% - Акцент3 10 2 7" xfId="9325"/>
    <cellStyle name="40% - Акцент3 10 2 8" xfId="10332"/>
    <cellStyle name="40% - Акцент3 10 2 9" xfId="11548"/>
    <cellStyle name="40% - Акцент3 10 2_Информ. по 8 отстающим" xfId="2479"/>
    <cellStyle name="40% - Акцент3 10 3" xfId="1283"/>
    <cellStyle name="40% - Акцент3 10 4" xfId="3106"/>
    <cellStyle name="40% - Акцент3 10 5" xfId="3902"/>
    <cellStyle name="40% - Акцент3 10 6" xfId="4549"/>
    <cellStyle name="40% - Акцент3 10 7" xfId="5473"/>
    <cellStyle name="40% - Акцент3 10 8" xfId="5772"/>
    <cellStyle name="40% - Акцент3 10 9" xfId="6165"/>
    <cellStyle name="40% - Акцент3 10_Информ. по 8 отстающим" xfId="1164"/>
    <cellStyle name="40% - Акцент3 100" xfId="7127"/>
    <cellStyle name="40% - Акцент3 101" xfId="7141"/>
    <cellStyle name="40% - Акцент3 102" xfId="7155"/>
    <cellStyle name="40% - Акцент3 103" xfId="7168"/>
    <cellStyle name="40% - Акцент3 104" xfId="7181"/>
    <cellStyle name="40% - Акцент3 105" xfId="7194"/>
    <cellStyle name="40% - Акцент3 106" xfId="7207"/>
    <cellStyle name="40% - Акцент3 107" xfId="7220"/>
    <cellStyle name="40% - Акцент3 108" xfId="7233"/>
    <cellStyle name="40% - Акцент3 109" xfId="7245"/>
    <cellStyle name="40% - Акцент3 11" xfId="516"/>
    <cellStyle name="40% - Акцент3 11 10" xfId="7506"/>
    <cellStyle name="40% - Акцент3 11 11" xfId="8031"/>
    <cellStyle name="40% - Акцент3 11 12" xfId="9066"/>
    <cellStyle name="40% - Акцент3 11 13" xfId="10073"/>
    <cellStyle name="40% - Акцент3 11 14" xfId="10870"/>
    <cellStyle name="40% - Акцент3 11 15" xfId="11173"/>
    <cellStyle name="40% - Акцент3 11 2" xfId="926"/>
    <cellStyle name="40% - Акцент3 11 2 2" xfId="1836"/>
    <cellStyle name="40% - Акцент3 11 2 3" xfId="3643"/>
    <cellStyle name="40% - Акцент3 11 2 4" xfId="5086"/>
    <cellStyle name="40% - Акцент3 11 2 5" xfId="6702"/>
    <cellStyle name="40% - Акцент3 11 2 6" xfId="8429"/>
    <cellStyle name="40% - Акцент3 11 2 7" xfId="9464"/>
    <cellStyle name="40% - Акцент3 11 2 8" xfId="10471"/>
    <cellStyle name="40% - Акцент3 11 2 9" xfId="11687"/>
    <cellStyle name="40% - Акцент3 11 2_Информ. по 8 отстающим" xfId="1978"/>
    <cellStyle name="40% - Акцент3 11 3" xfId="1432"/>
    <cellStyle name="40% - Акцент3 11 4" xfId="3245"/>
    <cellStyle name="40% - Акцент3 11 5" xfId="4041"/>
    <cellStyle name="40% - Акцент3 11 6" xfId="4688"/>
    <cellStyle name="40% - Акцент3 11 7" xfId="5618"/>
    <cellStyle name="40% - Акцент3 11 8" xfId="5773"/>
    <cellStyle name="40% - Акцент3 11 9" xfId="6304"/>
    <cellStyle name="40% - Акцент3 11_Информ. по 8 отстающим" xfId="1945"/>
    <cellStyle name="40% - Акцент3 110" xfId="7257"/>
    <cellStyle name="40% - Акцент3 111" xfId="7268"/>
    <cellStyle name="40% - Акцент3 112" xfId="7278"/>
    <cellStyle name="40% - Акцент3 113" xfId="7290"/>
    <cellStyle name="40% - Акцент3 114" xfId="7703"/>
    <cellStyle name="40% - Акцент3 115" xfId="8508"/>
    <cellStyle name="40% - Акцент3 116" xfId="8518"/>
    <cellStyle name="40% - Акцент3 117" xfId="8527"/>
    <cellStyle name="40% - Акцент3 118" xfId="8560"/>
    <cellStyle name="40% - Акцент3 119" xfId="8574"/>
    <cellStyle name="40% - Акцент3 12" xfId="530"/>
    <cellStyle name="40% - Акцент3 12 10" xfId="7507"/>
    <cellStyle name="40% - Акцент3 12 11" xfId="8045"/>
    <cellStyle name="40% - Акцент3 12 12" xfId="9080"/>
    <cellStyle name="40% - Акцент3 12 13" xfId="10087"/>
    <cellStyle name="40% - Акцент3 12 14" xfId="10884"/>
    <cellStyle name="40% - Акцент3 12 15" xfId="11174"/>
    <cellStyle name="40% - Акцент3 12 2" xfId="940"/>
    <cellStyle name="40% - Акцент3 12 2 2" xfId="1850"/>
    <cellStyle name="40% - Акцент3 12 2 3" xfId="3657"/>
    <cellStyle name="40% - Акцент3 12 2 4" xfId="5100"/>
    <cellStyle name="40% - Акцент3 12 2 5" xfId="6716"/>
    <cellStyle name="40% - Акцент3 12 2 6" xfId="8443"/>
    <cellStyle name="40% - Акцент3 12 2 7" xfId="9478"/>
    <cellStyle name="40% - Акцент3 12 2 8" xfId="10485"/>
    <cellStyle name="40% - Акцент3 12 2 9" xfId="11701"/>
    <cellStyle name="40% - Акцент3 12 2_Информ. по 8 отстающим" xfId="1990"/>
    <cellStyle name="40% - Акцент3 12 3" xfId="1446"/>
    <cellStyle name="40% - Акцент3 12 4" xfId="3259"/>
    <cellStyle name="40% - Акцент3 12 5" xfId="4055"/>
    <cellStyle name="40% - Акцент3 12 6" xfId="4702"/>
    <cellStyle name="40% - Акцент3 12 7" xfId="5632"/>
    <cellStyle name="40% - Акцент3 12 8" xfId="5774"/>
    <cellStyle name="40% - Акцент3 12 9" xfId="6318"/>
    <cellStyle name="40% - Акцент3 12_Информ. по 8 отстающим" xfId="2287"/>
    <cellStyle name="40% - Акцент3 120" xfId="8588"/>
    <cellStyle name="40% - Акцент3 121" xfId="8601"/>
    <cellStyle name="40% - Акцент3 122" xfId="8615"/>
    <cellStyle name="40% - Акцент3 123" xfId="8628"/>
    <cellStyle name="40% - Акцент3 124" xfId="8642"/>
    <cellStyle name="40% - Акцент3 125" xfId="8655"/>
    <cellStyle name="40% - Акцент3 126" xfId="8667"/>
    <cellStyle name="40% - Акцент3 127" xfId="8679"/>
    <cellStyle name="40% - Акцент3 128" xfId="8692"/>
    <cellStyle name="40% - Акцент3 129" xfId="8704"/>
    <cellStyle name="40% - Акцент3 13" xfId="544"/>
    <cellStyle name="40% - Акцент3 13 10" xfId="7508"/>
    <cellStyle name="40% - Акцент3 13 11" xfId="8059"/>
    <cellStyle name="40% - Акцент3 13 12" xfId="9094"/>
    <cellStyle name="40% - Акцент3 13 13" xfId="10101"/>
    <cellStyle name="40% - Акцент3 13 14" xfId="10898"/>
    <cellStyle name="40% - Акцент3 13 15" xfId="11175"/>
    <cellStyle name="40% - Акцент3 13 2" xfId="954"/>
    <cellStyle name="40% - Акцент3 13 2 2" xfId="1864"/>
    <cellStyle name="40% - Акцент3 13 2 3" xfId="3671"/>
    <cellStyle name="40% - Акцент3 13 2 4" xfId="5114"/>
    <cellStyle name="40% - Акцент3 13 2 5" xfId="6730"/>
    <cellStyle name="40% - Акцент3 13 2 6" xfId="8457"/>
    <cellStyle name="40% - Акцент3 13 2 7" xfId="9492"/>
    <cellStyle name="40% - Акцент3 13 2 8" xfId="10499"/>
    <cellStyle name="40% - Акцент3 13 2 9" xfId="11715"/>
    <cellStyle name="40% - Акцент3 13 2_Информ. по 8 отстающим" xfId="2290"/>
    <cellStyle name="40% - Акцент3 13 3" xfId="1460"/>
    <cellStyle name="40% - Акцент3 13 4" xfId="3273"/>
    <cellStyle name="40% - Акцент3 13 5" xfId="4069"/>
    <cellStyle name="40% - Акцент3 13 6" xfId="4716"/>
    <cellStyle name="40% - Акцент3 13 7" xfId="5646"/>
    <cellStyle name="40% - Акцент3 13 8" xfId="5775"/>
    <cellStyle name="40% - Акцент3 13 9" xfId="6332"/>
    <cellStyle name="40% - Акцент3 13_Информ. по 8 отстающим" xfId="2198"/>
    <cellStyle name="40% - Акцент3 130" xfId="8714"/>
    <cellStyle name="40% - Акцент3 131" xfId="8723"/>
    <cellStyle name="40% - Акцент3 132" xfId="8738"/>
    <cellStyle name="40% - Акцент3 133" xfId="9552"/>
    <cellStyle name="40% - Акцент3 134" xfId="9565"/>
    <cellStyle name="40% - Акцент3 135" xfId="9579"/>
    <cellStyle name="40% - Акцент3 136" xfId="9593"/>
    <cellStyle name="40% - Акцент3 137" xfId="9606"/>
    <cellStyle name="40% - Акцент3 138" xfId="9620"/>
    <cellStyle name="40% - Акцент3 139" xfId="9632"/>
    <cellStyle name="40% - Акцент3 14" xfId="558"/>
    <cellStyle name="40% - Акцент3 14 10" xfId="7509"/>
    <cellStyle name="40% - Акцент3 14 11" xfId="8073"/>
    <cellStyle name="40% - Акцент3 14 12" xfId="9108"/>
    <cellStyle name="40% - Акцент3 14 13" xfId="10115"/>
    <cellStyle name="40% - Акцент3 14 14" xfId="10912"/>
    <cellStyle name="40% - Акцент3 14 15" xfId="11176"/>
    <cellStyle name="40% - Акцент3 14 2" xfId="968"/>
    <cellStyle name="40% - Акцент3 14 2 2" xfId="1878"/>
    <cellStyle name="40% - Акцент3 14 2 3" xfId="3685"/>
    <cellStyle name="40% - Акцент3 14 2 4" xfId="5128"/>
    <cellStyle name="40% - Акцент3 14 2 5" xfId="6744"/>
    <cellStyle name="40% - Акцент3 14 2 6" xfId="8471"/>
    <cellStyle name="40% - Акцент3 14 2 7" xfId="9506"/>
    <cellStyle name="40% - Акцент3 14 2 8" xfId="10513"/>
    <cellStyle name="40% - Акцент3 14 2 9" xfId="11729"/>
    <cellStyle name="40% - Акцент3 14 2_Информ. по 8 отстающим" xfId="2459"/>
    <cellStyle name="40% - Акцент3 14 3" xfId="1474"/>
    <cellStyle name="40% - Акцент3 14 4" xfId="3287"/>
    <cellStyle name="40% - Акцент3 14 5" xfId="4083"/>
    <cellStyle name="40% - Акцент3 14 6" xfId="4730"/>
    <cellStyle name="40% - Акцент3 14 7" xfId="5660"/>
    <cellStyle name="40% - Акцент3 14 8" xfId="5776"/>
    <cellStyle name="40% - Акцент3 14 9" xfId="6346"/>
    <cellStyle name="40% - Акцент3 14_Информ. по 8 отстающим" xfId="2034"/>
    <cellStyle name="40% - Акцент3 140" xfId="9646"/>
    <cellStyle name="40% - Акцент3 141" xfId="9662"/>
    <cellStyle name="40% - Акцент3 142" xfId="9674"/>
    <cellStyle name="40% - Акцент3 143" xfId="9686"/>
    <cellStyle name="40% - Акцент3 144" xfId="9698"/>
    <cellStyle name="40% - Акцент3 145" xfId="9711"/>
    <cellStyle name="40% - Акцент3 146" xfId="9721"/>
    <cellStyle name="40% - Акцент3 147" xfId="9730"/>
    <cellStyle name="40% - Акцент3 148" xfId="9745"/>
    <cellStyle name="40% - Акцент3 149" xfId="10541"/>
    <cellStyle name="40% - Акцент3 15" xfId="572"/>
    <cellStyle name="40% - Акцент3 15 10" xfId="7510"/>
    <cellStyle name="40% - Акцент3 15 11" xfId="8087"/>
    <cellStyle name="40% - Акцент3 15 12" xfId="9122"/>
    <cellStyle name="40% - Акцент3 15 13" xfId="10129"/>
    <cellStyle name="40% - Акцент3 15 14" xfId="10926"/>
    <cellStyle name="40% - Акцент3 15 15" xfId="11177"/>
    <cellStyle name="40% - Акцент3 15 2" xfId="982"/>
    <cellStyle name="40% - Акцент3 15 2 2" xfId="1892"/>
    <cellStyle name="40% - Акцент3 15 2 3" xfId="3699"/>
    <cellStyle name="40% - Акцент3 15 2 4" xfId="5142"/>
    <cellStyle name="40% - Акцент3 15 2 5" xfId="6758"/>
    <cellStyle name="40% - Акцент3 15 2 6" xfId="8485"/>
    <cellStyle name="40% - Акцент3 15 2 7" xfId="9520"/>
    <cellStyle name="40% - Акцент3 15 2 8" xfId="10527"/>
    <cellStyle name="40% - Акцент3 15 2 9" xfId="11743"/>
    <cellStyle name="40% - Акцент3 15 2_Информ. по 8 отстающим" xfId="2421"/>
    <cellStyle name="40% - Акцент3 15 3" xfId="1488"/>
    <cellStyle name="40% - Акцент3 15 4" xfId="3301"/>
    <cellStyle name="40% - Акцент3 15 5" xfId="4097"/>
    <cellStyle name="40% - Акцент3 15 6" xfId="4744"/>
    <cellStyle name="40% - Акцент3 15 7" xfId="5674"/>
    <cellStyle name="40% - Акцент3 15 8" xfId="5777"/>
    <cellStyle name="40% - Акцент3 15 9" xfId="6360"/>
    <cellStyle name="40% - Акцент3 15_Информ. по 8 отстающим" xfId="2129"/>
    <cellStyle name="40% - Акцент3 150" xfId="10957"/>
    <cellStyle name="40% - Акцент3 151" xfId="11773"/>
    <cellStyle name="40% - Акцент3 152" xfId="11786"/>
    <cellStyle name="40% - Акцент3 153" xfId="11763"/>
    <cellStyle name="40% - Акцент3 154" xfId="11785"/>
    <cellStyle name="40% - Акцент3 155" xfId="11775"/>
    <cellStyle name="40% - Акцент3 156" xfId="11792"/>
    <cellStyle name="40% - Акцент3 157" xfId="11805"/>
    <cellStyle name="40% - Акцент3 158" xfId="11861"/>
    <cellStyle name="40% - Акцент3 159" xfId="11859"/>
    <cellStyle name="40% - Акцент3 16" xfId="586"/>
    <cellStyle name="40% - Акцент3 16 10" xfId="9136"/>
    <cellStyle name="40% - Акцент3 16 11" xfId="10143"/>
    <cellStyle name="40% - Акцент3 16 12" xfId="10940"/>
    <cellStyle name="40% - Акцент3 16 13" xfId="11178"/>
    <cellStyle name="40% - Акцент3 16 2" xfId="1502"/>
    <cellStyle name="40% - Акцент3 16 3" xfId="3315"/>
    <cellStyle name="40% - Акцент3 16 4" xfId="4111"/>
    <cellStyle name="40% - Акцент3 16 5" xfId="4758"/>
    <cellStyle name="40% - Акцент3 16 6" xfId="5688"/>
    <cellStyle name="40% - Акцент3 16 7" xfId="6374"/>
    <cellStyle name="40% - Акцент3 16 8" xfId="7511"/>
    <cellStyle name="40% - Акцент3 16 9" xfId="8101"/>
    <cellStyle name="40% - Акцент3 16_Информ. по 8 отстающим" xfId="2399"/>
    <cellStyle name="40% - Акцент3 160" xfId="11855"/>
    <cellStyle name="40% - Акцент3 161" xfId="11837"/>
    <cellStyle name="40% - Акцент3 162" xfId="11867"/>
    <cellStyle name="40% - Акцент3 163" xfId="11879"/>
    <cellStyle name="40% - Акцент3 164" xfId="11891"/>
    <cellStyle name="40% - Акцент3 165" xfId="11903"/>
    <cellStyle name="40% - Акцент3 166" xfId="11915"/>
    <cellStyle name="40% - Акцент3 167" xfId="11973"/>
    <cellStyle name="40% - Акцент3 168" xfId="11983"/>
    <cellStyle name="40% - Акцент3 169" xfId="11963"/>
    <cellStyle name="40% - Акцент3 17" xfId="1002"/>
    <cellStyle name="40% - Акцент3 18" xfId="2556"/>
    <cellStyle name="40% - Акцент3 19" xfId="2568"/>
    <cellStyle name="40% - Акцент3 2" xfId="18"/>
    <cellStyle name="40% - Акцент3 2 2" xfId="178"/>
    <cellStyle name="40% - Акцент3 2 3" xfId="241"/>
    <cellStyle name="40% - Акцент3 20" xfId="2546"/>
    <cellStyle name="40% - Акцент3 21" xfId="2567"/>
    <cellStyle name="40% - Акцент3 22" xfId="2558"/>
    <cellStyle name="40% - Акцент3 23" xfId="2574"/>
    <cellStyle name="40% - Акцент3 24" xfId="2586"/>
    <cellStyle name="40% - Акцент3 25" xfId="2598"/>
    <cellStyle name="40% - Акцент3 26" xfId="2610"/>
    <cellStyle name="40% - Акцент3 27" xfId="2622"/>
    <cellStyle name="40% - Акцент3 28" xfId="2634"/>
    <cellStyle name="40% - Акцент3 29" xfId="2646"/>
    <cellStyle name="40% - Акцент3 3" xfId="105"/>
    <cellStyle name="40% - Акцент3 3 10" xfId="5243"/>
    <cellStyle name="40% - Акцент3 3 11" xfId="5996"/>
    <cellStyle name="40% - Акцент3 3 12" xfId="7512"/>
    <cellStyle name="40% - Акцент3 3 13" xfId="7723"/>
    <cellStyle name="40% - Акцент3 3 14" xfId="8758"/>
    <cellStyle name="40% - Акцент3 3 15" xfId="9765"/>
    <cellStyle name="40% - Акцент3 3 16" xfId="10561"/>
    <cellStyle name="40% - Акцент3 3 17" xfId="11179"/>
    <cellStyle name="40% - Акцент3 3 2" xfId="287"/>
    <cellStyle name="40% - Акцент3 3 2 10" xfId="6090"/>
    <cellStyle name="40% - Акцент3 3 2 11" xfId="7513"/>
    <cellStyle name="40% - Акцент3 3 2 12" xfId="7817"/>
    <cellStyle name="40% - Акцент3 3 2 13" xfId="8852"/>
    <cellStyle name="40% - Акцент3 3 2 14" xfId="9859"/>
    <cellStyle name="40% - Акцент3 3 2 15" xfId="10656"/>
    <cellStyle name="40% - Акцент3 3 2 16" xfId="11180"/>
    <cellStyle name="40% - Акцент3 3 2 2" xfId="434"/>
    <cellStyle name="40% - Акцент3 3 2 2 10" xfId="7514"/>
    <cellStyle name="40% - Акцент3 3 2 2 11" xfId="7957"/>
    <cellStyle name="40% - Акцент3 3 2 2 12" xfId="8992"/>
    <cellStyle name="40% - Акцент3 3 2 2 13" xfId="9999"/>
    <cellStyle name="40% - Акцент3 3 2 2 14" xfId="10796"/>
    <cellStyle name="40% - Акцент3 3 2 2 15" xfId="11181"/>
    <cellStyle name="40% - Акцент3 3 2 2 2" xfId="847"/>
    <cellStyle name="40% - Акцент3 3 2 2 2 2" xfId="1761"/>
    <cellStyle name="40% - Акцент3 3 2 2 2 3" xfId="3569"/>
    <cellStyle name="40% - Акцент3 3 2 2 2 4" xfId="5012"/>
    <cellStyle name="40% - Акцент3 3 2 2 2 5" xfId="6628"/>
    <cellStyle name="40% - Акцент3 3 2 2 2 6" xfId="8355"/>
    <cellStyle name="40% - Акцент3 3 2 2 2 7" xfId="9390"/>
    <cellStyle name="40% - Акцент3 3 2 2 2 8" xfId="10397"/>
    <cellStyle name="40% - Акцент3 3 2 2 2 9" xfId="11613"/>
    <cellStyle name="40% - Акцент3 3 2 2 2_Информ. по 8 отстающим" xfId="1180"/>
    <cellStyle name="40% - Акцент3 3 2 2 3" xfId="1353"/>
    <cellStyle name="40% - Акцент3 3 2 2 4" xfId="3171"/>
    <cellStyle name="40% - Акцент3 3 2 2 5" xfId="3967"/>
    <cellStyle name="40% - Акцент3 3 2 2 6" xfId="4614"/>
    <cellStyle name="40% - Акцент3 3 2 2 7" xfId="5539"/>
    <cellStyle name="40% - Акцент3 3 2 2 8" xfId="5779"/>
    <cellStyle name="40% - Акцент3 3 2 2 9" xfId="6230"/>
    <cellStyle name="40% - Акцент3 3 2 2_Информ. по 8 отстающим" xfId="1922"/>
    <cellStyle name="40% - Акцент3 3 2 3" xfId="702"/>
    <cellStyle name="40% - Акцент3 3 2 3 2" xfId="1617"/>
    <cellStyle name="40% - Акцент3 3 2 3 3" xfId="3429"/>
    <cellStyle name="40% - Акцент3 3 2 3 4" xfId="4872"/>
    <cellStyle name="40% - Акцент3 3 2 3 5" xfId="6488"/>
    <cellStyle name="40% - Акцент3 3 2 3 6" xfId="8215"/>
    <cellStyle name="40% - Акцент3 3 2 3 7" xfId="9250"/>
    <cellStyle name="40% - Акцент3 3 2 3 8" xfId="10257"/>
    <cellStyle name="40% - Акцент3 3 2 3 9" xfId="11473"/>
    <cellStyle name="40% - Акцент3 3 2 3_Информ. по 8 отстающим" xfId="2102"/>
    <cellStyle name="40% - Акцент3 3 2 4" xfId="1208"/>
    <cellStyle name="40% - Акцент3 3 2 5" xfId="3031"/>
    <cellStyle name="40% - Акцент3 3 2 6" xfId="3827"/>
    <cellStyle name="40% - Акцент3 3 2 7" xfId="4474"/>
    <cellStyle name="40% - Акцент3 3 2 8" xfId="5398"/>
    <cellStyle name="40% - Акцент3 3 2 9" xfId="5778"/>
    <cellStyle name="40% - Акцент3 3 2_Информ. по 8 отстающим" xfId="2211"/>
    <cellStyle name="40% - Акцент3 3 3" xfId="151"/>
    <cellStyle name="40% - Акцент3 3 3 10" xfId="7515"/>
    <cellStyle name="40% - Акцент3 3 3 11" xfId="7769"/>
    <cellStyle name="40% - Акцент3 3 3 12" xfId="8804"/>
    <cellStyle name="40% - Акцент3 3 3 13" xfId="9811"/>
    <cellStyle name="40% - Акцент3 3 3 14" xfId="10607"/>
    <cellStyle name="40% - Акцент3 3 3 15" xfId="11182"/>
    <cellStyle name="40% - Акцент3 3 3 2" xfId="654"/>
    <cellStyle name="40% - Акцент3 3 3 2 2" xfId="1569"/>
    <cellStyle name="40% - Акцент3 3 3 2 3" xfId="3381"/>
    <cellStyle name="40% - Акцент3 3 3 2 4" xfId="4824"/>
    <cellStyle name="40% - Акцент3 3 3 2 5" xfId="6440"/>
    <cellStyle name="40% - Акцент3 3 3 2 6" xfId="8167"/>
    <cellStyle name="40% - Акцент3 3 3 2 7" xfId="9202"/>
    <cellStyle name="40% - Акцент3 3 3 2 8" xfId="10209"/>
    <cellStyle name="40% - Акцент3 3 3 2 9" xfId="11425"/>
    <cellStyle name="40% - Акцент3 3 3 2_Информ. по 8 отстающим" xfId="2341"/>
    <cellStyle name="40% - Акцент3 3 3 3" xfId="1106"/>
    <cellStyle name="40% - Акцент3 3 3 4" xfId="2983"/>
    <cellStyle name="40% - Акцент3 3 3 5" xfId="3779"/>
    <cellStyle name="40% - Акцент3 3 3 6" xfId="4426"/>
    <cellStyle name="40% - Акцент3 3 3 7" xfId="5289"/>
    <cellStyle name="40% - Акцент3 3 3 8" xfId="5780"/>
    <cellStyle name="40% - Акцент3 3 3 9" xfId="6042"/>
    <cellStyle name="40% - Акцент3 3 3_Информ. по 8 отстающим" xfId="1966"/>
    <cellStyle name="40% - Акцент3 3 4" xfId="381"/>
    <cellStyle name="40% - Акцент3 3 4 10" xfId="7516"/>
    <cellStyle name="40% - Акцент3 3 4 11" xfId="7909"/>
    <cellStyle name="40% - Акцент3 3 4 12" xfId="8944"/>
    <cellStyle name="40% - Акцент3 3 4 13" xfId="9951"/>
    <cellStyle name="40% - Акцент3 3 4 14" xfId="10748"/>
    <cellStyle name="40% - Акцент3 3 4 15" xfId="11183"/>
    <cellStyle name="40% - Акцент3 3 4 2" xfId="795"/>
    <cellStyle name="40% - Акцент3 3 4 2 2" xfId="1710"/>
    <cellStyle name="40% - Акцент3 3 4 2 3" xfId="3521"/>
    <cellStyle name="40% - Акцент3 3 4 2 4" xfId="4964"/>
    <cellStyle name="40% - Акцент3 3 4 2 5" xfId="6580"/>
    <cellStyle name="40% - Акцент3 3 4 2 6" xfId="8307"/>
    <cellStyle name="40% - Акцент3 3 4 2 7" xfId="9342"/>
    <cellStyle name="40% - Акцент3 3 4 2 8" xfId="10349"/>
    <cellStyle name="40% - Акцент3 3 4 2 9" xfId="11565"/>
    <cellStyle name="40% - Акцент3 3 4 2_Информ. по 8 отстающим" xfId="2048"/>
    <cellStyle name="40% - Акцент3 3 4 3" xfId="1301"/>
    <cellStyle name="40% - Акцент3 3 4 4" xfId="3123"/>
    <cellStyle name="40% - Акцент3 3 4 5" xfId="3919"/>
    <cellStyle name="40% - Акцент3 3 4 6" xfId="4566"/>
    <cellStyle name="40% - Акцент3 3 4 7" xfId="5490"/>
    <cellStyle name="40% - Акцент3 3 4 8" xfId="5781"/>
    <cellStyle name="40% - Акцент3 3 4 9" xfId="6182"/>
    <cellStyle name="40% - Акцент3 3 4_Информ. по 8 отстающим" xfId="2256"/>
    <cellStyle name="40% - Акцент3 3 5" xfId="608"/>
    <cellStyle name="40% - Акцент3 3 5 2" xfId="1523"/>
    <cellStyle name="40% - Акцент3 3 5 3" xfId="3335"/>
    <cellStyle name="40% - Акцент3 3 5 4" xfId="4778"/>
    <cellStyle name="40% - Акцент3 3 5 5" xfId="6394"/>
    <cellStyle name="40% - Акцент3 3 5 6" xfId="8121"/>
    <cellStyle name="40% - Акцент3 3 5 7" xfId="9156"/>
    <cellStyle name="40% - Акцент3 3 5 8" xfId="10163"/>
    <cellStyle name="40% - Акцент3 3 5 9" xfId="11379"/>
    <cellStyle name="40% - Акцент3 3 5_Информ. по 8 отстающим" xfId="1968"/>
    <cellStyle name="40% - Акцент3 3 6" xfId="1060"/>
    <cellStyle name="40% - Акцент3 3 7" xfId="2937"/>
    <cellStyle name="40% - Акцент3 3 8" xfId="3733"/>
    <cellStyle name="40% - Акцент3 3 9" xfId="4380"/>
    <cellStyle name="40% - Акцент3 3_Информ. по 8 отстающим" xfId="2193"/>
    <cellStyle name="40% - Акцент3 30" xfId="2658"/>
    <cellStyle name="40% - Акцент3 31" xfId="2670"/>
    <cellStyle name="40% - Акцент3 32" xfId="2731"/>
    <cellStyle name="40% - Акцент3 33" xfId="2743"/>
    <cellStyle name="40% - Акцент3 34" xfId="2721"/>
    <cellStyle name="40% - Акцент3 35" xfId="2742"/>
    <cellStyle name="40% - Акцент3 36" xfId="2733"/>
    <cellStyle name="40% - Акцент3 37" xfId="2749"/>
    <cellStyle name="40% - Акцент3 38" xfId="2812"/>
    <cellStyle name="40% - Акцент3 39" xfId="2805"/>
    <cellStyle name="40% - Акцент3 4" xfId="119"/>
    <cellStyle name="40% - Акцент3 4 10" xfId="5257"/>
    <cellStyle name="40% - Акцент3 4 11" xfId="6010"/>
    <cellStyle name="40% - Акцент3 4 12" xfId="7517"/>
    <cellStyle name="40% - Акцент3 4 13" xfId="7737"/>
    <cellStyle name="40% - Акцент3 4 14" xfId="8772"/>
    <cellStyle name="40% - Акцент3 4 15" xfId="9779"/>
    <cellStyle name="40% - Акцент3 4 16" xfId="10575"/>
    <cellStyle name="40% - Акцент3 4 17" xfId="11184"/>
    <cellStyle name="40% - Акцент3 4 2" xfId="301"/>
    <cellStyle name="40% - Акцент3 4 2 10" xfId="6104"/>
    <cellStyle name="40% - Акцент3 4 2 11" xfId="7518"/>
    <cellStyle name="40% - Акцент3 4 2 12" xfId="7831"/>
    <cellStyle name="40% - Акцент3 4 2 13" xfId="8866"/>
    <cellStyle name="40% - Акцент3 4 2 14" xfId="9873"/>
    <cellStyle name="40% - Акцент3 4 2 15" xfId="10670"/>
    <cellStyle name="40% - Акцент3 4 2 16" xfId="11185"/>
    <cellStyle name="40% - Акцент3 4 2 2" xfId="448"/>
    <cellStyle name="40% - Акцент3 4 2 2 10" xfId="7519"/>
    <cellStyle name="40% - Акцент3 4 2 2 11" xfId="7971"/>
    <cellStyle name="40% - Акцент3 4 2 2 12" xfId="9006"/>
    <cellStyle name="40% - Акцент3 4 2 2 13" xfId="10013"/>
    <cellStyle name="40% - Акцент3 4 2 2 14" xfId="10810"/>
    <cellStyle name="40% - Акцент3 4 2 2 15" xfId="11186"/>
    <cellStyle name="40% - Акцент3 4 2 2 2" xfId="861"/>
    <cellStyle name="40% - Акцент3 4 2 2 2 2" xfId="1775"/>
    <cellStyle name="40% - Акцент3 4 2 2 2 3" xfId="3583"/>
    <cellStyle name="40% - Акцент3 4 2 2 2 4" xfId="5026"/>
    <cellStyle name="40% - Акцент3 4 2 2 2 5" xfId="6642"/>
    <cellStyle name="40% - Акцент3 4 2 2 2 6" xfId="8369"/>
    <cellStyle name="40% - Акцент3 4 2 2 2 7" xfId="9404"/>
    <cellStyle name="40% - Акцент3 4 2 2 2 8" xfId="10411"/>
    <cellStyle name="40% - Акцент3 4 2 2 2 9" xfId="11627"/>
    <cellStyle name="40% - Акцент3 4 2 2 2_Информ. по 8 отстающим" xfId="2208"/>
    <cellStyle name="40% - Акцент3 4 2 2 3" xfId="1367"/>
    <cellStyle name="40% - Акцент3 4 2 2 4" xfId="3185"/>
    <cellStyle name="40% - Акцент3 4 2 2 5" xfId="3981"/>
    <cellStyle name="40% - Акцент3 4 2 2 6" xfId="4628"/>
    <cellStyle name="40% - Акцент3 4 2 2 7" xfId="5553"/>
    <cellStyle name="40% - Акцент3 4 2 2 8" xfId="5783"/>
    <cellStyle name="40% - Акцент3 4 2 2 9" xfId="6244"/>
    <cellStyle name="40% - Акцент3 4 2 2_Информ. по 8 отстающим" xfId="2106"/>
    <cellStyle name="40% - Акцент3 4 2 3" xfId="716"/>
    <cellStyle name="40% - Акцент3 4 2 3 2" xfId="1631"/>
    <cellStyle name="40% - Акцент3 4 2 3 3" xfId="3443"/>
    <cellStyle name="40% - Акцент3 4 2 3 4" xfId="4886"/>
    <cellStyle name="40% - Акцент3 4 2 3 5" xfId="6502"/>
    <cellStyle name="40% - Акцент3 4 2 3 6" xfId="8229"/>
    <cellStyle name="40% - Акцент3 4 2 3 7" xfId="9264"/>
    <cellStyle name="40% - Акцент3 4 2 3 8" xfId="10271"/>
    <cellStyle name="40% - Акцент3 4 2 3 9" xfId="11487"/>
    <cellStyle name="40% - Акцент3 4 2 3_Информ. по 8 отстающим" xfId="2283"/>
    <cellStyle name="40% - Акцент3 4 2 4" xfId="1222"/>
    <cellStyle name="40% - Акцент3 4 2 5" xfId="3045"/>
    <cellStyle name="40% - Акцент3 4 2 6" xfId="3841"/>
    <cellStyle name="40% - Акцент3 4 2 7" xfId="4488"/>
    <cellStyle name="40% - Акцент3 4 2 8" xfId="5412"/>
    <cellStyle name="40% - Акцент3 4 2 9" xfId="5782"/>
    <cellStyle name="40% - Акцент3 4 2_Информ. по 8 отстающим" xfId="2059"/>
    <cellStyle name="40% - Акцент3 4 3" xfId="165"/>
    <cellStyle name="40% - Акцент3 4 3 10" xfId="7520"/>
    <cellStyle name="40% - Акцент3 4 3 11" xfId="7783"/>
    <cellStyle name="40% - Акцент3 4 3 12" xfId="8818"/>
    <cellStyle name="40% - Акцент3 4 3 13" xfId="9825"/>
    <cellStyle name="40% - Акцент3 4 3 14" xfId="10621"/>
    <cellStyle name="40% - Акцент3 4 3 15" xfId="11187"/>
    <cellStyle name="40% - Акцент3 4 3 2" xfId="668"/>
    <cellStyle name="40% - Акцент3 4 3 2 2" xfId="1583"/>
    <cellStyle name="40% - Акцент3 4 3 2 3" xfId="3395"/>
    <cellStyle name="40% - Акцент3 4 3 2 4" xfId="4838"/>
    <cellStyle name="40% - Акцент3 4 3 2 5" xfId="6454"/>
    <cellStyle name="40% - Акцент3 4 3 2 6" xfId="8181"/>
    <cellStyle name="40% - Акцент3 4 3 2 7" xfId="9216"/>
    <cellStyle name="40% - Акцент3 4 3 2 8" xfId="10223"/>
    <cellStyle name="40% - Акцент3 4 3 2 9" xfId="11439"/>
    <cellStyle name="40% - Акцент3 4 3 2_Информ. по 8 отстающим" xfId="2156"/>
    <cellStyle name="40% - Акцент3 4 3 3" xfId="1120"/>
    <cellStyle name="40% - Акцент3 4 3 4" xfId="2997"/>
    <cellStyle name="40% - Акцент3 4 3 5" xfId="3793"/>
    <cellStyle name="40% - Акцент3 4 3 6" xfId="4440"/>
    <cellStyle name="40% - Акцент3 4 3 7" xfId="5303"/>
    <cellStyle name="40% - Акцент3 4 3 8" xfId="5784"/>
    <cellStyle name="40% - Акцент3 4 3 9" xfId="6056"/>
    <cellStyle name="40% - Акцент3 4 3_Информ. по 8 отстающим" xfId="2489"/>
    <cellStyle name="40% - Акцент3 4 4" xfId="395"/>
    <cellStyle name="40% - Акцент3 4 4 10" xfId="7521"/>
    <cellStyle name="40% - Акцент3 4 4 11" xfId="7923"/>
    <cellStyle name="40% - Акцент3 4 4 12" xfId="8958"/>
    <cellStyle name="40% - Акцент3 4 4 13" xfId="9965"/>
    <cellStyle name="40% - Акцент3 4 4 14" xfId="10762"/>
    <cellStyle name="40% - Акцент3 4 4 15" xfId="11188"/>
    <cellStyle name="40% - Акцент3 4 4 2" xfId="809"/>
    <cellStyle name="40% - Акцент3 4 4 2 2" xfId="1724"/>
    <cellStyle name="40% - Акцент3 4 4 2 3" xfId="3535"/>
    <cellStyle name="40% - Акцент3 4 4 2 4" xfId="4978"/>
    <cellStyle name="40% - Акцент3 4 4 2 5" xfId="6594"/>
    <cellStyle name="40% - Акцент3 4 4 2 6" xfId="8321"/>
    <cellStyle name="40% - Акцент3 4 4 2 7" xfId="9356"/>
    <cellStyle name="40% - Акцент3 4 4 2 8" xfId="10363"/>
    <cellStyle name="40% - Акцент3 4 4 2 9" xfId="11579"/>
    <cellStyle name="40% - Акцент3 4 4 2_Информ. по 8 отстающим" xfId="1025"/>
    <cellStyle name="40% - Акцент3 4 4 3" xfId="1315"/>
    <cellStyle name="40% - Акцент3 4 4 4" xfId="3137"/>
    <cellStyle name="40% - Акцент3 4 4 5" xfId="3933"/>
    <cellStyle name="40% - Акцент3 4 4 6" xfId="4580"/>
    <cellStyle name="40% - Акцент3 4 4 7" xfId="5504"/>
    <cellStyle name="40% - Акцент3 4 4 8" xfId="5785"/>
    <cellStyle name="40% - Акцент3 4 4 9" xfId="6196"/>
    <cellStyle name="40% - Акцент3 4 4_Информ. по 8 отстающим" xfId="2293"/>
    <cellStyle name="40% - Акцент3 4 5" xfId="622"/>
    <cellStyle name="40% - Акцент3 4 5 2" xfId="1537"/>
    <cellStyle name="40% - Акцент3 4 5 3" xfId="3349"/>
    <cellStyle name="40% - Акцент3 4 5 4" xfId="4792"/>
    <cellStyle name="40% - Акцент3 4 5 5" xfId="6408"/>
    <cellStyle name="40% - Акцент3 4 5 6" xfId="8135"/>
    <cellStyle name="40% - Акцент3 4 5 7" xfId="9170"/>
    <cellStyle name="40% - Акцент3 4 5 8" xfId="10177"/>
    <cellStyle name="40% - Акцент3 4 5 9" xfId="11393"/>
    <cellStyle name="40% - Акцент3 4 5_Информ. по 8 отстающим" xfId="2490"/>
    <cellStyle name="40% - Акцент3 4 6" xfId="1074"/>
    <cellStyle name="40% - Акцент3 4 7" xfId="2951"/>
    <cellStyle name="40% - Акцент3 4 8" xfId="3747"/>
    <cellStyle name="40% - Акцент3 4 9" xfId="4394"/>
    <cellStyle name="40% - Акцент3 4_Информ. по 8 отстающим" xfId="2375"/>
    <cellStyle name="40% - Акцент3 40" xfId="2806"/>
    <cellStyle name="40% - Акцент3 41" xfId="2802"/>
    <cellStyle name="40% - Акцент3 42" xfId="2818"/>
    <cellStyle name="40% - Акцент3 43" xfId="2830"/>
    <cellStyle name="40% - Акцент3 44" xfId="2842"/>
    <cellStyle name="40% - Акцент3 45" xfId="2854"/>
    <cellStyle name="40% - Акцент3 46" xfId="2866"/>
    <cellStyle name="40% - Акцент3 47" xfId="2917"/>
    <cellStyle name="40% - Акцент3 48" xfId="3713"/>
    <cellStyle name="40% - Акцент3 49" xfId="4133"/>
    <cellStyle name="40% - Акцент3 5" xfId="199"/>
    <cellStyle name="40% - Акцент3 5 10" xfId="6070"/>
    <cellStyle name="40% - Акцент3 5 11" xfId="7522"/>
    <cellStyle name="40% - Акцент3 5 12" xfId="7797"/>
    <cellStyle name="40% - Акцент3 5 13" xfId="8832"/>
    <cellStyle name="40% - Акцент3 5 14" xfId="9839"/>
    <cellStyle name="40% - Акцент3 5 15" xfId="10635"/>
    <cellStyle name="40% - Акцент3 5 16" xfId="11189"/>
    <cellStyle name="40% - Акцент3 5 2" xfId="410"/>
    <cellStyle name="40% - Акцент3 5 2 10" xfId="7523"/>
    <cellStyle name="40% - Акцент3 5 2 11" xfId="7937"/>
    <cellStyle name="40% - Акцент3 5 2 12" xfId="8972"/>
    <cellStyle name="40% - Акцент3 5 2 13" xfId="9979"/>
    <cellStyle name="40% - Акцент3 5 2 14" xfId="10776"/>
    <cellStyle name="40% - Акцент3 5 2 15" xfId="11190"/>
    <cellStyle name="40% - Акцент3 5 2 2" xfId="824"/>
    <cellStyle name="40% - Акцент3 5 2 2 2" xfId="1739"/>
    <cellStyle name="40% - Акцент3 5 2 2 3" xfId="3549"/>
    <cellStyle name="40% - Акцент3 5 2 2 4" xfId="4992"/>
    <cellStyle name="40% - Акцент3 5 2 2 5" xfId="6608"/>
    <cellStyle name="40% - Акцент3 5 2 2 6" xfId="8335"/>
    <cellStyle name="40% - Акцент3 5 2 2 7" xfId="9370"/>
    <cellStyle name="40% - Акцент3 5 2 2 8" xfId="10377"/>
    <cellStyle name="40% - Акцент3 5 2 2 9" xfId="11593"/>
    <cellStyle name="40% - Акцент3 5 2 2_Информ. по 8 отстающим" xfId="2329"/>
    <cellStyle name="40% - Акцент3 5 2 3" xfId="1330"/>
    <cellStyle name="40% - Акцент3 5 2 4" xfId="3151"/>
    <cellStyle name="40% - Акцент3 5 2 5" xfId="3947"/>
    <cellStyle name="40% - Акцент3 5 2 6" xfId="4594"/>
    <cellStyle name="40% - Акцент3 5 2 7" xfId="5518"/>
    <cellStyle name="40% - Акцент3 5 2 8" xfId="5787"/>
    <cellStyle name="40% - Акцент3 5 2 9" xfId="6210"/>
    <cellStyle name="40% - Акцент3 5 2_Информ. по 8 отстающим" xfId="1186"/>
    <cellStyle name="40% - Акцент3 5 3" xfId="682"/>
    <cellStyle name="40% - Акцент3 5 3 2" xfId="1597"/>
    <cellStyle name="40% - Акцент3 5 3 3" xfId="3409"/>
    <cellStyle name="40% - Акцент3 5 3 4" xfId="4852"/>
    <cellStyle name="40% - Акцент3 5 3 5" xfId="6468"/>
    <cellStyle name="40% - Акцент3 5 3 6" xfId="8195"/>
    <cellStyle name="40% - Акцент3 5 3 7" xfId="9230"/>
    <cellStyle name="40% - Акцент3 5 3 8" xfId="10237"/>
    <cellStyle name="40% - Акцент3 5 3 9" xfId="11453"/>
    <cellStyle name="40% - Акцент3 5 3_Информ. по 8 отстающим" xfId="1158"/>
    <cellStyle name="40% - Акцент3 5 4" xfId="1148"/>
    <cellStyle name="40% - Акцент3 5 5" xfId="3011"/>
    <cellStyle name="40% - Акцент3 5 6" xfId="3807"/>
    <cellStyle name="40% - Акцент3 5 7" xfId="4454"/>
    <cellStyle name="40% - Акцент3 5 8" xfId="5332"/>
    <cellStyle name="40% - Акцент3 5 9" xfId="5786"/>
    <cellStyle name="40% - Акцент3 5_Информ. по 8 отстающим" xfId="2418"/>
    <cellStyle name="40% - Акцент3 50" xfId="4145"/>
    <cellStyle name="40% - Акцент3 51" xfId="4123"/>
    <cellStyle name="40% - Акцент3 52" xfId="4177"/>
    <cellStyle name="40% - Акцент3 53" xfId="4170"/>
    <cellStyle name="40% - Акцент3 54" xfId="4171"/>
    <cellStyle name="40% - Акцент3 55" xfId="4167"/>
    <cellStyle name="40% - Акцент3 56" xfId="4228"/>
    <cellStyle name="40% - Акцент3 57" xfId="4222"/>
    <cellStyle name="40% - Акцент3 58" xfId="4219"/>
    <cellStyle name="40% - Акцент3 59" xfId="4195"/>
    <cellStyle name="40% - Акцент3 6" xfId="315"/>
    <cellStyle name="40% - Акцент3 6 10" xfId="6118"/>
    <cellStyle name="40% - Акцент3 6 11" xfId="7524"/>
    <cellStyle name="40% - Акцент3 6 12" xfId="7845"/>
    <cellStyle name="40% - Акцент3 6 13" xfId="8880"/>
    <cellStyle name="40% - Акцент3 6 14" xfId="9887"/>
    <cellStyle name="40% - Акцент3 6 15" xfId="10684"/>
    <cellStyle name="40% - Акцент3 6 16" xfId="11191"/>
    <cellStyle name="40% - Акцент3 6 2" xfId="462"/>
    <cellStyle name="40% - Акцент3 6 2 10" xfId="7525"/>
    <cellStyle name="40% - Акцент3 6 2 11" xfId="7985"/>
    <cellStyle name="40% - Акцент3 6 2 12" xfId="9020"/>
    <cellStyle name="40% - Акцент3 6 2 13" xfId="10027"/>
    <cellStyle name="40% - Акцент3 6 2 14" xfId="10824"/>
    <cellStyle name="40% - Акцент3 6 2 15" xfId="11192"/>
    <cellStyle name="40% - Акцент3 6 2 2" xfId="875"/>
    <cellStyle name="40% - Акцент3 6 2 2 2" xfId="1789"/>
    <cellStyle name="40% - Акцент3 6 2 2 3" xfId="3597"/>
    <cellStyle name="40% - Акцент3 6 2 2 4" xfId="5040"/>
    <cellStyle name="40% - Акцент3 6 2 2 5" xfId="6656"/>
    <cellStyle name="40% - Акцент3 6 2 2 6" xfId="8383"/>
    <cellStyle name="40% - Акцент3 6 2 2 7" xfId="9418"/>
    <cellStyle name="40% - Акцент3 6 2 2 8" xfId="10425"/>
    <cellStyle name="40% - Акцент3 6 2 2 9" xfId="11641"/>
    <cellStyle name="40% - Акцент3 6 2 2_Информ. по 8 отстающим" xfId="2244"/>
    <cellStyle name="40% - Акцент3 6 2 3" xfId="1381"/>
    <cellStyle name="40% - Акцент3 6 2 4" xfId="3199"/>
    <cellStyle name="40% - Акцент3 6 2 5" xfId="3995"/>
    <cellStyle name="40% - Акцент3 6 2 6" xfId="4642"/>
    <cellStyle name="40% - Акцент3 6 2 7" xfId="5567"/>
    <cellStyle name="40% - Акцент3 6 2 8" xfId="5789"/>
    <cellStyle name="40% - Акцент3 6 2 9" xfId="6258"/>
    <cellStyle name="40% - Акцент3 6 2_Информ. по 8 отстающим" xfId="2251"/>
    <cellStyle name="40% - Акцент3 6 3" xfId="730"/>
    <cellStyle name="40% - Акцент3 6 3 2" xfId="1645"/>
    <cellStyle name="40% - Акцент3 6 3 3" xfId="3457"/>
    <cellStyle name="40% - Акцент3 6 3 4" xfId="4900"/>
    <cellStyle name="40% - Акцент3 6 3 5" xfId="6516"/>
    <cellStyle name="40% - Акцент3 6 3 6" xfId="8243"/>
    <cellStyle name="40% - Акцент3 6 3 7" xfId="9278"/>
    <cellStyle name="40% - Акцент3 6 3 8" xfId="10285"/>
    <cellStyle name="40% - Акцент3 6 3 9" xfId="11501"/>
    <cellStyle name="40% - Акцент3 6 3_Информ. по 8 отстающим" xfId="1161"/>
    <cellStyle name="40% - Акцент3 6 4" xfId="1236"/>
    <cellStyle name="40% - Акцент3 6 5" xfId="3059"/>
    <cellStyle name="40% - Акцент3 6 6" xfId="3855"/>
    <cellStyle name="40% - Акцент3 6 7" xfId="4502"/>
    <cellStyle name="40% - Акцент3 6 8" xfId="5426"/>
    <cellStyle name="40% - Акцент3 6 9" xfId="5788"/>
    <cellStyle name="40% - Акцент3 6_Информ. по 8 отстающим" xfId="2098"/>
    <cellStyle name="40% - Акцент3 60" xfId="4277"/>
    <cellStyle name="40% - Акцент3 61" xfId="4258"/>
    <cellStyle name="40% - Акцент3 62" xfId="4276"/>
    <cellStyle name="40% - Акцент3 63" xfId="4267"/>
    <cellStyle name="40% - Акцент3 64" xfId="4327"/>
    <cellStyle name="40% - Акцент3 65" xfId="4337"/>
    <cellStyle name="40% - Акцент3 66" xfId="4306"/>
    <cellStyle name="40% - Акцент3 67" xfId="4360"/>
    <cellStyle name="40% - Акцент3 68" xfId="5156"/>
    <cellStyle name="40% - Акцент3 69" xfId="5182"/>
    <cellStyle name="40% - Акцент3 7" xfId="329"/>
    <cellStyle name="40% - Акцент3 7 10" xfId="6132"/>
    <cellStyle name="40% - Акцент3 7 11" xfId="7526"/>
    <cellStyle name="40% - Акцент3 7 12" xfId="7859"/>
    <cellStyle name="40% - Акцент3 7 13" xfId="8894"/>
    <cellStyle name="40% - Акцент3 7 14" xfId="9901"/>
    <cellStyle name="40% - Акцент3 7 15" xfId="10698"/>
    <cellStyle name="40% - Акцент3 7 16" xfId="11193"/>
    <cellStyle name="40% - Акцент3 7 2" xfId="476"/>
    <cellStyle name="40% - Акцент3 7 2 10" xfId="7527"/>
    <cellStyle name="40% - Акцент3 7 2 11" xfId="7999"/>
    <cellStyle name="40% - Акцент3 7 2 12" xfId="9034"/>
    <cellStyle name="40% - Акцент3 7 2 13" xfId="10041"/>
    <cellStyle name="40% - Акцент3 7 2 14" xfId="10838"/>
    <cellStyle name="40% - Акцент3 7 2 15" xfId="11194"/>
    <cellStyle name="40% - Акцент3 7 2 2" xfId="889"/>
    <cellStyle name="40% - Акцент3 7 2 2 2" xfId="1803"/>
    <cellStyle name="40% - Акцент3 7 2 2 3" xfId="3611"/>
    <cellStyle name="40% - Акцент3 7 2 2 4" xfId="5054"/>
    <cellStyle name="40% - Акцент3 7 2 2 5" xfId="6670"/>
    <cellStyle name="40% - Акцент3 7 2 2 6" xfId="8397"/>
    <cellStyle name="40% - Акцент3 7 2 2 7" xfId="9432"/>
    <cellStyle name="40% - Акцент3 7 2 2 8" xfId="10439"/>
    <cellStyle name="40% - Акцент3 7 2 2 9" xfId="11655"/>
    <cellStyle name="40% - Акцент3 7 2 2_Информ. по 8 отстающим" xfId="2183"/>
    <cellStyle name="40% - Акцент3 7 2 3" xfId="1395"/>
    <cellStyle name="40% - Акцент3 7 2 4" xfId="3213"/>
    <cellStyle name="40% - Акцент3 7 2 5" xfId="4009"/>
    <cellStyle name="40% - Акцент3 7 2 6" xfId="4656"/>
    <cellStyle name="40% - Акцент3 7 2 7" xfId="5581"/>
    <cellStyle name="40% - Акцент3 7 2 8" xfId="5791"/>
    <cellStyle name="40% - Акцент3 7 2 9" xfId="6272"/>
    <cellStyle name="40% - Акцент3 7 2_Информ. по 8 отстающим" xfId="2306"/>
    <cellStyle name="40% - Акцент3 7 3" xfId="744"/>
    <cellStyle name="40% - Акцент3 7 3 2" xfId="1659"/>
    <cellStyle name="40% - Акцент3 7 3 3" xfId="3471"/>
    <cellStyle name="40% - Акцент3 7 3 4" xfId="4914"/>
    <cellStyle name="40% - Акцент3 7 3 5" xfId="6530"/>
    <cellStyle name="40% - Акцент3 7 3 6" xfId="8257"/>
    <cellStyle name="40% - Акцент3 7 3 7" xfId="9292"/>
    <cellStyle name="40% - Акцент3 7 3 8" xfId="10299"/>
    <cellStyle name="40% - Акцент3 7 3 9" xfId="11515"/>
    <cellStyle name="40% - Акцент3 7 3_Информ. по 8 отстающим" xfId="2406"/>
    <cellStyle name="40% - Акцент3 7 4" xfId="1250"/>
    <cellStyle name="40% - Акцент3 7 5" xfId="3073"/>
    <cellStyle name="40% - Акцент3 7 6" xfId="3869"/>
    <cellStyle name="40% - Акцент3 7 7" xfId="4516"/>
    <cellStyle name="40% - Акцент3 7 8" xfId="5440"/>
    <cellStyle name="40% - Акцент3 7 9" xfId="5790"/>
    <cellStyle name="40% - Акцент3 7_Информ. по 8 отстающим" xfId="2159"/>
    <cellStyle name="40% - Акцент3 70" xfId="5229"/>
    <cellStyle name="40% - Акцент3 71" xfId="5931"/>
    <cellStyle name="40% - Акцент3 72" xfId="5943"/>
    <cellStyle name="40% - Акцент3 73" xfId="5953"/>
    <cellStyle name="40% - Акцент3 74" xfId="5962"/>
    <cellStyle name="40% - Акцент3 75" xfId="5976"/>
    <cellStyle name="40% - Акцент3 76" xfId="6791"/>
    <cellStyle name="40% - Акцент3 77" xfId="6805"/>
    <cellStyle name="40% - Акцент3 78" xfId="6819"/>
    <cellStyle name="40% - Акцент3 79" xfId="6833"/>
    <cellStyle name="40% - Акцент3 8" xfId="343"/>
    <cellStyle name="40% - Акцент3 8 10" xfId="6146"/>
    <cellStyle name="40% - Акцент3 8 11" xfId="7528"/>
    <cellStyle name="40% - Акцент3 8 12" xfId="7873"/>
    <cellStyle name="40% - Акцент3 8 13" xfId="8908"/>
    <cellStyle name="40% - Акцент3 8 14" xfId="9915"/>
    <cellStyle name="40% - Акцент3 8 15" xfId="10712"/>
    <cellStyle name="40% - Акцент3 8 16" xfId="11195"/>
    <cellStyle name="40% - Акцент3 8 2" xfId="490"/>
    <cellStyle name="40% - Акцент3 8 2 10" xfId="7529"/>
    <cellStyle name="40% - Акцент3 8 2 11" xfId="8013"/>
    <cellStyle name="40% - Акцент3 8 2 12" xfId="9048"/>
    <cellStyle name="40% - Акцент3 8 2 13" xfId="10055"/>
    <cellStyle name="40% - Акцент3 8 2 14" xfId="10852"/>
    <cellStyle name="40% - Акцент3 8 2 15" xfId="11196"/>
    <cellStyle name="40% - Акцент3 8 2 2" xfId="903"/>
    <cellStyle name="40% - Акцент3 8 2 2 2" xfId="1817"/>
    <cellStyle name="40% - Акцент3 8 2 2 3" xfId="3625"/>
    <cellStyle name="40% - Акцент3 8 2 2 4" xfId="5068"/>
    <cellStyle name="40% - Акцент3 8 2 2 5" xfId="6684"/>
    <cellStyle name="40% - Акцент3 8 2 2 6" xfId="8411"/>
    <cellStyle name="40% - Акцент3 8 2 2 7" xfId="9446"/>
    <cellStyle name="40% - Акцент3 8 2 2 8" xfId="10453"/>
    <cellStyle name="40% - Акцент3 8 2 2 9" xfId="11669"/>
    <cellStyle name="40% - Акцент3 8 2 2_Информ. по 8 отстающим" xfId="2398"/>
    <cellStyle name="40% - Акцент3 8 2 3" xfId="1409"/>
    <cellStyle name="40% - Акцент3 8 2 4" xfId="3227"/>
    <cellStyle name="40% - Акцент3 8 2 5" xfId="4023"/>
    <cellStyle name="40% - Акцент3 8 2 6" xfId="4670"/>
    <cellStyle name="40% - Акцент3 8 2 7" xfId="5595"/>
    <cellStyle name="40% - Акцент3 8 2 8" xfId="5793"/>
    <cellStyle name="40% - Акцент3 8 2 9" xfId="6286"/>
    <cellStyle name="40% - Акцент3 8 2_Информ. по 8 отстающим" xfId="2524"/>
    <cellStyle name="40% - Акцент3 8 3" xfId="758"/>
    <cellStyle name="40% - Акцент3 8 3 2" xfId="1673"/>
    <cellStyle name="40% - Акцент3 8 3 3" xfId="3485"/>
    <cellStyle name="40% - Акцент3 8 3 4" xfId="4928"/>
    <cellStyle name="40% - Акцент3 8 3 5" xfId="6544"/>
    <cellStyle name="40% - Акцент3 8 3 6" xfId="8271"/>
    <cellStyle name="40% - Акцент3 8 3 7" xfId="9306"/>
    <cellStyle name="40% - Акцент3 8 3 8" xfId="10313"/>
    <cellStyle name="40% - Акцент3 8 3 9" xfId="11529"/>
    <cellStyle name="40% - Акцент3 8 3_Информ. по 8 отстающим" xfId="2067"/>
    <cellStyle name="40% - Акцент3 8 4" xfId="1264"/>
    <cellStyle name="40% - Акцент3 8 5" xfId="3087"/>
    <cellStyle name="40% - Акцент3 8 6" xfId="3883"/>
    <cellStyle name="40% - Акцент3 8 7" xfId="4530"/>
    <cellStyle name="40% - Акцент3 8 8" xfId="5454"/>
    <cellStyle name="40% - Акцент3 8 9" xfId="5792"/>
    <cellStyle name="40% - Акцент3 8_Информ. по 8 отстающим" xfId="1323"/>
    <cellStyle name="40% - Акцент3 80" xfId="6846"/>
    <cellStyle name="40% - Акцент3 81" xfId="6859"/>
    <cellStyle name="40% - Акцент3 82" xfId="6872"/>
    <cellStyle name="40% - Акцент3 83" xfId="6885"/>
    <cellStyle name="40% - Акцент3 84" xfId="6898"/>
    <cellStyle name="40% - Акцент3 85" xfId="6911"/>
    <cellStyle name="40% - Акцент3 86" xfId="6923"/>
    <cellStyle name="40% - Акцент3 87" xfId="6935"/>
    <cellStyle name="40% - Акцент3 88" xfId="6945"/>
    <cellStyle name="40% - Акцент3 89" xfId="6954"/>
    <cellStyle name="40% - Акцент3 9" xfId="134"/>
    <cellStyle name="40% - Акцент3 9 10" xfId="7530"/>
    <cellStyle name="40% - Акцент3 9 11" xfId="7752"/>
    <cellStyle name="40% - Акцент3 9 12" xfId="8787"/>
    <cellStyle name="40% - Акцент3 9 13" xfId="9794"/>
    <cellStyle name="40% - Акцент3 9 14" xfId="10590"/>
    <cellStyle name="40% - Акцент3 9 15" xfId="11197"/>
    <cellStyle name="40% - Акцент3 9 2" xfId="637"/>
    <cellStyle name="40% - Акцент3 9 2 2" xfId="1552"/>
    <cellStyle name="40% - Акцент3 9 2 3" xfId="3364"/>
    <cellStyle name="40% - Акцент3 9 2 4" xfId="4807"/>
    <cellStyle name="40% - Акцент3 9 2 5" xfId="6423"/>
    <cellStyle name="40% - Акцент3 9 2 6" xfId="8150"/>
    <cellStyle name="40% - Акцент3 9 2 7" xfId="9185"/>
    <cellStyle name="40% - Акцент3 9 2 8" xfId="10192"/>
    <cellStyle name="40% - Акцент3 9 2 9" xfId="11408"/>
    <cellStyle name="40% - Акцент3 9 2_Информ. по 8 отстающим" xfId="2388"/>
    <cellStyle name="40% - Акцент3 9 3" xfId="1089"/>
    <cellStyle name="40% - Акцент3 9 4" xfId="2966"/>
    <cellStyle name="40% - Акцент3 9 5" xfId="3762"/>
    <cellStyle name="40% - Акцент3 9 6" xfId="4409"/>
    <cellStyle name="40% - Акцент3 9 7" xfId="5272"/>
    <cellStyle name="40% - Акцент3 9 8" xfId="5794"/>
    <cellStyle name="40% - Акцент3 9 9" xfId="6025"/>
    <cellStyle name="40% - Акцент3 9_Информ. по 8 отстающим" xfId="1172"/>
    <cellStyle name="40% - Акцент3 90" xfId="6987"/>
    <cellStyle name="40% - Акцент3 91" xfId="7001"/>
    <cellStyle name="40% - Акцент3 92" xfId="7015"/>
    <cellStyle name="40% - Акцент3 93" xfId="7029"/>
    <cellStyle name="40% - Акцент3 94" xfId="7043"/>
    <cellStyle name="40% - Акцент3 95" xfId="7057"/>
    <cellStyle name="40% - Акцент3 96" xfId="7071"/>
    <cellStyle name="40% - Акцент3 97" xfId="7085"/>
    <cellStyle name="40% - Акцент3 98" xfId="7099"/>
    <cellStyle name="40% - Акцент3 99" xfId="7113"/>
    <cellStyle name="40% - Акцент4" xfId="19" builtinId="43" customBuiltin="1"/>
    <cellStyle name="40% - Акцент4 10" xfId="363"/>
    <cellStyle name="40% - Акцент4 10 10" xfId="7531"/>
    <cellStyle name="40% - Акцент4 10 11" xfId="7893"/>
    <cellStyle name="40% - Акцент4 10 12" xfId="8928"/>
    <cellStyle name="40% - Акцент4 10 13" xfId="9935"/>
    <cellStyle name="40% - Акцент4 10 14" xfId="10732"/>
    <cellStyle name="40% - Акцент4 10 15" xfId="11198"/>
    <cellStyle name="40% - Акцент4 10 2" xfId="778"/>
    <cellStyle name="40% - Акцент4 10 2 2" xfId="1693"/>
    <cellStyle name="40% - Акцент4 10 2 3" xfId="3505"/>
    <cellStyle name="40% - Акцент4 10 2 4" xfId="4948"/>
    <cellStyle name="40% - Акцент4 10 2 5" xfId="6564"/>
    <cellStyle name="40% - Акцент4 10 2 6" xfId="8291"/>
    <cellStyle name="40% - Акцент4 10 2 7" xfId="9326"/>
    <cellStyle name="40% - Акцент4 10 2 8" xfId="10333"/>
    <cellStyle name="40% - Акцент4 10 2 9" xfId="11549"/>
    <cellStyle name="40% - Акцент4 10 2_Информ. по 8 отстающим" xfId="2241"/>
    <cellStyle name="40% - Акцент4 10 3" xfId="1284"/>
    <cellStyle name="40% - Акцент4 10 4" xfId="3107"/>
    <cellStyle name="40% - Акцент4 10 5" xfId="3903"/>
    <cellStyle name="40% - Акцент4 10 6" xfId="4550"/>
    <cellStyle name="40% - Акцент4 10 7" xfId="5474"/>
    <cellStyle name="40% - Акцент4 10 8" xfId="5795"/>
    <cellStyle name="40% - Акцент4 10 9" xfId="6166"/>
    <cellStyle name="40% - Акцент4 10_Информ. по 8 отстающим" xfId="2078"/>
    <cellStyle name="40% - Акцент4 100" xfId="7131"/>
    <cellStyle name="40% - Акцент4 101" xfId="7145"/>
    <cellStyle name="40% - Акцент4 102" xfId="7159"/>
    <cellStyle name="40% - Акцент4 103" xfId="7172"/>
    <cellStyle name="40% - Акцент4 104" xfId="7185"/>
    <cellStyle name="40% - Акцент4 105" xfId="7198"/>
    <cellStyle name="40% - Акцент4 106" xfId="7211"/>
    <cellStyle name="40% - Акцент4 107" xfId="7224"/>
    <cellStyle name="40% - Акцент4 108" xfId="7237"/>
    <cellStyle name="40% - Акцент4 109" xfId="7249"/>
    <cellStyle name="40% - Акцент4 11" xfId="518"/>
    <cellStyle name="40% - Акцент4 11 10" xfId="7532"/>
    <cellStyle name="40% - Акцент4 11 11" xfId="8033"/>
    <cellStyle name="40% - Акцент4 11 12" xfId="9068"/>
    <cellStyle name="40% - Акцент4 11 13" xfId="10075"/>
    <cellStyle name="40% - Акцент4 11 14" xfId="10872"/>
    <cellStyle name="40% - Акцент4 11 15" xfId="11199"/>
    <cellStyle name="40% - Акцент4 11 2" xfId="928"/>
    <cellStyle name="40% - Акцент4 11 2 2" xfId="1838"/>
    <cellStyle name="40% - Акцент4 11 2 3" xfId="3645"/>
    <cellStyle name="40% - Акцент4 11 2 4" xfId="5088"/>
    <cellStyle name="40% - Акцент4 11 2 5" xfId="6704"/>
    <cellStyle name="40% - Акцент4 11 2 6" xfId="8431"/>
    <cellStyle name="40% - Акцент4 11 2 7" xfId="9466"/>
    <cellStyle name="40% - Акцент4 11 2 8" xfId="10473"/>
    <cellStyle name="40% - Акцент4 11 2 9" xfId="11689"/>
    <cellStyle name="40% - Акцент4 11 2_Информ. по 8 отстающим" xfId="2330"/>
    <cellStyle name="40% - Акцент4 11 3" xfId="1434"/>
    <cellStyle name="40% - Акцент4 11 4" xfId="3247"/>
    <cellStyle name="40% - Акцент4 11 5" xfId="4043"/>
    <cellStyle name="40% - Акцент4 11 6" xfId="4690"/>
    <cellStyle name="40% - Акцент4 11 7" xfId="5620"/>
    <cellStyle name="40% - Акцент4 11 8" xfId="5796"/>
    <cellStyle name="40% - Акцент4 11 9" xfId="6306"/>
    <cellStyle name="40% - Акцент4 11_Информ. по 8 отстающим" xfId="2018"/>
    <cellStyle name="40% - Акцент4 110" xfId="7260"/>
    <cellStyle name="40% - Акцент4 111" xfId="7270"/>
    <cellStyle name="40% - Акцент4 112" xfId="7280"/>
    <cellStyle name="40% - Акцент4 113" xfId="7292"/>
    <cellStyle name="40% - Акцент4 114" xfId="7705"/>
    <cellStyle name="40% - Акцент4 115" xfId="8510"/>
    <cellStyle name="40% - Акцент4 116" xfId="8520"/>
    <cellStyle name="40% - Акцент4 117" xfId="8529"/>
    <cellStyle name="40% - Акцент4 118" xfId="8564"/>
    <cellStyle name="40% - Акцент4 119" xfId="8578"/>
    <cellStyle name="40% - Акцент4 12" xfId="532"/>
    <cellStyle name="40% - Акцент4 12 10" xfId="7533"/>
    <cellStyle name="40% - Акцент4 12 11" xfId="8047"/>
    <cellStyle name="40% - Акцент4 12 12" xfId="9082"/>
    <cellStyle name="40% - Акцент4 12 13" xfId="10089"/>
    <cellStyle name="40% - Акцент4 12 14" xfId="10886"/>
    <cellStyle name="40% - Акцент4 12 15" xfId="11200"/>
    <cellStyle name="40% - Акцент4 12 2" xfId="942"/>
    <cellStyle name="40% - Акцент4 12 2 2" xfId="1852"/>
    <cellStyle name="40% - Акцент4 12 2 3" xfId="3659"/>
    <cellStyle name="40% - Акцент4 12 2 4" xfId="5102"/>
    <cellStyle name="40% - Акцент4 12 2 5" xfId="6718"/>
    <cellStyle name="40% - Акцент4 12 2 6" xfId="8445"/>
    <cellStyle name="40% - Акцент4 12 2 7" xfId="9480"/>
    <cellStyle name="40% - Акцент4 12 2 8" xfId="10487"/>
    <cellStyle name="40% - Акцент4 12 2 9" xfId="11703"/>
    <cellStyle name="40% - Акцент4 12 2_Информ. по 8 отстающим" xfId="2056"/>
    <cellStyle name="40% - Акцент4 12 3" xfId="1448"/>
    <cellStyle name="40% - Акцент4 12 4" xfId="3261"/>
    <cellStyle name="40% - Акцент4 12 5" xfId="4057"/>
    <cellStyle name="40% - Акцент4 12 6" xfId="4704"/>
    <cellStyle name="40% - Акцент4 12 7" xfId="5634"/>
    <cellStyle name="40% - Акцент4 12 8" xfId="5797"/>
    <cellStyle name="40% - Акцент4 12 9" xfId="6320"/>
    <cellStyle name="40% - Акцент4 12_Информ. по 8 отстающим" xfId="2351"/>
    <cellStyle name="40% - Акцент4 120" xfId="8592"/>
    <cellStyle name="40% - Акцент4 121" xfId="8605"/>
    <cellStyle name="40% - Акцент4 122" xfId="8619"/>
    <cellStyle name="40% - Акцент4 123" xfId="8632"/>
    <cellStyle name="40% - Акцент4 124" xfId="8646"/>
    <cellStyle name="40% - Акцент4 125" xfId="8659"/>
    <cellStyle name="40% - Акцент4 126" xfId="8671"/>
    <cellStyle name="40% - Акцент4 127" xfId="8682"/>
    <cellStyle name="40% - Акцент4 128" xfId="8696"/>
    <cellStyle name="40% - Акцент4 129" xfId="8706"/>
    <cellStyle name="40% - Акцент4 13" xfId="546"/>
    <cellStyle name="40% - Акцент4 13 10" xfId="7534"/>
    <cellStyle name="40% - Акцент4 13 11" xfId="8061"/>
    <cellStyle name="40% - Акцент4 13 12" xfId="9096"/>
    <cellStyle name="40% - Акцент4 13 13" xfId="10103"/>
    <cellStyle name="40% - Акцент4 13 14" xfId="10900"/>
    <cellStyle name="40% - Акцент4 13 15" xfId="11201"/>
    <cellStyle name="40% - Акцент4 13 2" xfId="956"/>
    <cellStyle name="40% - Акцент4 13 2 2" xfId="1866"/>
    <cellStyle name="40% - Акцент4 13 2 3" xfId="3673"/>
    <cellStyle name="40% - Акцент4 13 2 4" xfId="5116"/>
    <cellStyle name="40% - Акцент4 13 2 5" xfId="6732"/>
    <cellStyle name="40% - Акцент4 13 2 6" xfId="8459"/>
    <cellStyle name="40% - Акцент4 13 2 7" xfId="9494"/>
    <cellStyle name="40% - Акцент4 13 2 8" xfId="10501"/>
    <cellStyle name="40% - Акцент4 13 2 9" xfId="11717"/>
    <cellStyle name="40% - Акцент4 13 2_Информ. по 8 отстающим" xfId="2452"/>
    <cellStyle name="40% - Акцент4 13 3" xfId="1462"/>
    <cellStyle name="40% - Акцент4 13 4" xfId="3275"/>
    <cellStyle name="40% - Акцент4 13 5" xfId="4071"/>
    <cellStyle name="40% - Акцент4 13 6" xfId="4718"/>
    <cellStyle name="40% - Акцент4 13 7" xfId="5648"/>
    <cellStyle name="40% - Акцент4 13 8" xfId="5798"/>
    <cellStyle name="40% - Акцент4 13 9" xfId="6334"/>
    <cellStyle name="40% - Акцент4 13_Информ. по 8 отстающим" xfId="2046"/>
    <cellStyle name="40% - Акцент4 130" xfId="8716"/>
    <cellStyle name="40% - Акцент4 131" xfId="8725"/>
    <cellStyle name="40% - Акцент4 132" xfId="8740"/>
    <cellStyle name="40% - Акцент4 133" xfId="9556"/>
    <cellStyle name="40% - Акцент4 134" xfId="9569"/>
    <cellStyle name="40% - Акцент4 135" xfId="9583"/>
    <cellStyle name="40% - Акцент4 136" xfId="9597"/>
    <cellStyle name="40% - Акцент4 137" xfId="9610"/>
    <cellStyle name="40% - Акцент4 138" xfId="9623"/>
    <cellStyle name="40% - Акцент4 139" xfId="9636"/>
    <cellStyle name="40% - Акцент4 14" xfId="560"/>
    <cellStyle name="40% - Акцент4 14 10" xfId="7535"/>
    <cellStyle name="40% - Акцент4 14 11" xfId="8075"/>
    <cellStyle name="40% - Акцент4 14 12" xfId="9110"/>
    <cellStyle name="40% - Акцент4 14 13" xfId="10117"/>
    <cellStyle name="40% - Акцент4 14 14" xfId="10914"/>
    <cellStyle name="40% - Акцент4 14 15" xfId="11202"/>
    <cellStyle name="40% - Акцент4 14 2" xfId="970"/>
    <cellStyle name="40% - Акцент4 14 2 2" xfId="1880"/>
    <cellStyle name="40% - Акцент4 14 2 3" xfId="3687"/>
    <cellStyle name="40% - Акцент4 14 2 4" xfId="5130"/>
    <cellStyle name="40% - Акцент4 14 2 5" xfId="6746"/>
    <cellStyle name="40% - Акцент4 14 2 6" xfId="8473"/>
    <cellStyle name="40% - Акцент4 14 2 7" xfId="9508"/>
    <cellStyle name="40% - Акцент4 14 2 8" xfId="10515"/>
    <cellStyle name="40% - Акцент4 14 2 9" xfId="11731"/>
    <cellStyle name="40% - Акцент4 14 2_Информ. по 8 отстающим" xfId="1973"/>
    <cellStyle name="40% - Акцент4 14 3" xfId="1476"/>
    <cellStyle name="40% - Акцент4 14 4" xfId="3289"/>
    <cellStyle name="40% - Акцент4 14 5" xfId="4085"/>
    <cellStyle name="40% - Акцент4 14 6" xfId="4732"/>
    <cellStyle name="40% - Акцент4 14 7" xfId="5662"/>
    <cellStyle name="40% - Акцент4 14 8" xfId="5799"/>
    <cellStyle name="40% - Акцент4 14 9" xfId="6348"/>
    <cellStyle name="40% - Акцент4 14_Информ. по 8 отстающим" xfId="2000"/>
    <cellStyle name="40% - Акцент4 140" xfId="9650"/>
    <cellStyle name="40% - Акцент4 141" xfId="9666"/>
    <cellStyle name="40% - Акцент4 142" xfId="9678"/>
    <cellStyle name="40% - Акцент4 143" xfId="9690"/>
    <cellStyle name="40% - Акцент4 144" xfId="9701"/>
    <cellStyle name="40% - Акцент4 145" xfId="9713"/>
    <cellStyle name="40% - Акцент4 146" xfId="9723"/>
    <cellStyle name="40% - Акцент4 147" xfId="9732"/>
    <cellStyle name="40% - Акцент4 148" xfId="9747"/>
    <cellStyle name="40% - Акцент4 149" xfId="10543"/>
    <cellStyle name="40% - Акцент4 15" xfId="574"/>
    <cellStyle name="40% - Акцент4 15 10" xfId="7536"/>
    <cellStyle name="40% - Акцент4 15 11" xfId="8089"/>
    <cellStyle name="40% - Акцент4 15 12" xfId="9124"/>
    <cellStyle name="40% - Акцент4 15 13" xfId="10131"/>
    <cellStyle name="40% - Акцент4 15 14" xfId="10928"/>
    <cellStyle name="40% - Акцент4 15 15" xfId="11203"/>
    <cellStyle name="40% - Акцент4 15 2" xfId="984"/>
    <cellStyle name="40% - Акцент4 15 2 2" xfId="1894"/>
    <cellStyle name="40% - Акцент4 15 2 3" xfId="3701"/>
    <cellStyle name="40% - Акцент4 15 2 4" xfId="5144"/>
    <cellStyle name="40% - Акцент4 15 2 5" xfId="6760"/>
    <cellStyle name="40% - Акцент4 15 2 6" xfId="8487"/>
    <cellStyle name="40% - Акцент4 15 2 7" xfId="9522"/>
    <cellStyle name="40% - Акцент4 15 2 8" xfId="10529"/>
    <cellStyle name="40% - Акцент4 15 2 9" xfId="11745"/>
    <cellStyle name="40% - Акцент4 15 2_Информ. по 8 отстающим" xfId="2391"/>
    <cellStyle name="40% - Акцент4 15 3" xfId="1490"/>
    <cellStyle name="40% - Акцент4 15 4" xfId="3303"/>
    <cellStyle name="40% - Акцент4 15 5" xfId="4099"/>
    <cellStyle name="40% - Акцент4 15 6" xfId="4746"/>
    <cellStyle name="40% - Акцент4 15 7" xfId="5676"/>
    <cellStyle name="40% - Акцент4 15 8" xfId="5800"/>
    <cellStyle name="40% - Акцент4 15 9" xfId="6362"/>
    <cellStyle name="40% - Акцент4 15_Информ. по 8 отстающим" xfId="2248"/>
    <cellStyle name="40% - Акцент4 150" xfId="10959"/>
    <cellStyle name="40% - Акцент4 151" xfId="11777"/>
    <cellStyle name="40% - Акцент4 152" xfId="11790"/>
    <cellStyle name="40% - Акцент4 153" xfId="11803"/>
    <cellStyle name="40% - Акцент4 154" xfId="11815"/>
    <cellStyle name="40% - Акцент4 155" xfId="11828"/>
    <cellStyle name="40% - Акцент4 156" xfId="11840"/>
    <cellStyle name="40% - Акцент4 157" xfId="11851"/>
    <cellStyle name="40% - Акцент4 158" xfId="11865"/>
    <cellStyle name="40% - Акцент4 159" xfId="11877"/>
    <cellStyle name="40% - Акцент4 16" xfId="588"/>
    <cellStyle name="40% - Акцент4 16 10" xfId="9138"/>
    <cellStyle name="40% - Акцент4 16 11" xfId="10145"/>
    <cellStyle name="40% - Акцент4 16 12" xfId="10942"/>
    <cellStyle name="40% - Акцент4 16 13" xfId="11204"/>
    <cellStyle name="40% - Акцент4 16 2" xfId="1504"/>
    <cellStyle name="40% - Акцент4 16 3" xfId="3317"/>
    <cellStyle name="40% - Акцент4 16 4" xfId="4113"/>
    <cellStyle name="40% - Акцент4 16 5" xfId="4760"/>
    <cellStyle name="40% - Акцент4 16 6" xfId="5690"/>
    <cellStyle name="40% - Акцент4 16 7" xfId="6376"/>
    <cellStyle name="40% - Акцент4 16 8" xfId="7537"/>
    <cellStyle name="40% - Акцент4 16 9" xfId="8103"/>
    <cellStyle name="40% - Акцент4 16_Информ. по 8 отстающим" xfId="2151"/>
    <cellStyle name="40% - Акцент4 160" xfId="11889"/>
    <cellStyle name="40% - Акцент4 161" xfId="11901"/>
    <cellStyle name="40% - Акцент4 162" xfId="11913"/>
    <cellStyle name="40% - Акцент4 163" xfId="11925"/>
    <cellStyle name="40% - Акцент4 164" xfId="11936"/>
    <cellStyle name="40% - Акцент4 165" xfId="11946"/>
    <cellStyle name="40% - Акцент4 166" xfId="11954"/>
    <cellStyle name="40% - Акцент4 167" xfId="11976"/>
    <cellStyle name="40% - Акцент4 168" xfId="11986"/>
    <cellStyle name="40% - Акцент4 169" xfId="11994"/>
    <cellStyle name="40% - Акцент4 17" xfId="1004"/>
    <cellStyle name="40% - Акцент4 18" xfId="2560"/>
    <cellStyle name="40% - Акцент4 19" xfId="2572"/>
    <cellStyle name="40% - Акцент4 2" xfId="20"/>
    <cellStyle name="40% - Акцент4 2 2" xfId="187"/>
    <cellStyle name="40% - Акцент4 2 3" xfId="242"/>
    <cellStyle name="40% - Акцент4 20" xfId="2584"/>
    <cellStyle name="40% - Акцент4 21" xfId="2596"/>
    <cellStyle name="40% - Акцент4 22" xfId="2608"/>
    <cellStyle name="40% - Акцент4 23" xfId="2620"/>
    <cellStyle name="40% - Акцент4 24" xfId="2632"/>
    <cellStyle name="40% - Акцент4 25" xfId="2644"/>
    <cellStyle name="40% - Акцент4 26" xfId="2656"/>
    <cellStyle name="40% - Акцент4 27" xfId="2668"/>
    <cellStyle name="40% - Акцент4 28" xfId="2680"/>
    <cellStyle name="40% - Акцент4 29" xfId="2691"/>
    <cellStyle name="40% - Акцент4 3" xfId="107"/>
    <cellStyle name="40% - Акцент4 3 10" xfId="5245"/>
    <cellStyle name="40% - Акцент4 3 11" xfId="5998"/>
    <cellStyle name="40% - Акцент4 3 12" xfId="7538"/>
    <cellStyle name="40% - Акцент4 3 13" xfId="7725"/>
    <cellStyle name="40% - Акцент4 3 14" xfId="8760"/>
    <cellStyle name="40% - Акцент4 3 15" xfId="9767"/>
    <cellStyle name="40% - Акцент4 3 16" xfId="10563"/>
    <cellStyle name="40% - Акцент4 3 17" xfId="11205"/>
    <cellStyle name="40% - Акцент4 3 2" xfId="289"/>
    <cellStyle name="40% - Акцент4 3 2 10" xfId="6092"/>
    <cellStyle name="40% - Акцент4 3 2 11" xfId="7539"/>
    <cellStyle name="40% - Акцент4 3 2 12" xfId="7819"/>
    <cellStyle name="40% - Акцент4 3 2 13" xfId="8854"/>
    <cellStyle name="40% - Акцент4 3 2 14" xfId="9861"/>
    <cellStyle name="40% - Акцент4 3 2 15" xfId="10658"/>
    <cellStyle name="40% - Акцент4 3 2 16" xfId="11206"/>
    <cellStyle name="40% - Акцент4 3 2 2" xfId="436"/>
    <cellStyle name="40% - Акцент4 3 2 2 10" xfId="7540"/>
    <cellStyle name="40% - Акцент4 3 2 2 11" xfId="7959"/>
    <cellStyle name="40% - Акцент4 3 2 2 12" xfId="8994"/>
    <cellStyle name="40% - Акцент4 3 2 2 13" xfId="10001"/>
    <cellStyle name="40% - Акцент4 3 2 2 14" xfId="10798"/>
    <cellStyle name="40% - Акцент4 3 2 2 15" xfId="11207"/>
    <cellStyle name="40% - Акцент4 3 2 2 2" xfId="849"/>
    <cellStyle name="40% - Акцент4 3 2 2 2 2" xfId="1763"/>
    <cellStyle name="40% - Акцент4 3 2 2 2 3" xfId="3571"/>
    <cellStyle name="40% - Акцент4 3 2 2 2 4" xfId="5014"/>
    <cellStyle name="40% - Акцент4 3 2 2 2 5" xfId="6630"/>
    <cellStyle name="40% - Акцент4 3 2 2 2 6" xfId="8357"/>
    <cellStyle name="40% - Акцент4 3 2 2 2 7" xfId="9392"/>
    <cellStyle name="40% - Акцент4 3 2 2 2 8" xfId="10399"/>
    <cellStyle name="40% - Акцент4 3 2 2 2 9" xfId="11615"/>
    <cellStyle name="40% - Акцент4 3 2 2 2_Информ. по 8 отстающим" xfId="1992"/>
    <cellStyle name="40% - Акцент4 3 2 2 3" xfId="1355"/>
    <cellStyle name="40% - Акцент4 3 2 2 4" xfId="3173"/>
    <cellStyle name="40% - Акцент4 3 2 2 5" xfId="3969"/>
    <cellStyle name="40% - Акцент4 3 2 2 6" xfId="4616"/>
    <cellStyle name="40% - Акцент4 3 2 2 7" xfId="5541"/>
    <cellStyle name="40% - Акцент4 3 2 2 8" xfId="5802"/>
    <cellStyle name="40% - Акцент4 3 2 2 9" xfId="6232"/>
    <cellStyle name="40% - Акцент4 3 2 2_Информ. по 8 отстающим" xfId="2085"/>
    <cellStyle name="40% - Акцент4 3 2 3" xfId="704"/>
    <cellStyle name="40% - Акцент4 3 2 3 2" xfId="1619"/>
    <cellStyle name="40% - Акцент4 3 2 3 3" xfId="3431"/>
    <cellStyle name="40% - Акцент4 3 2 3 4" xfId="4874"/>
    <cellStyle name="40% - Акцент4 3 2 3 5" xfId="6490"/>
    <cellStyle name="40% - Акцент4 3 2 3 6" xfId="8217"/>
    <cellStyle name="40% - Акцент4 3 2 3 7" xfId="9252"/>
    <cellStyle name="40% - Акцент4 3 2 3 8" xfId="10259"/>
    <cellStyle name="40% - Акцент4 3 2 3 9" xfId="11475"/>
    <cellStyle name="40% - Акцент4 3 2 3_Информ. по 8 отстающим" xfId="1943"/>
    <cellStyle name="40% - Акцент4 3 2 4" xfId="1210"/>
    <cellStyle name="40% - Акцент4 3 2 5" xfId="3033"/>
    <cellStyle name="40% - Акцент4 3 2 6" xfId="3829"/>
    <cellStyle name="40% - Акцент4 3 2 7" xfId="4476"/>
    <cellStyle name="40% - Акцент4 3 2 8" xfId="5400"/>
    <cellStyle name="40% - Акцент4 3 2 9" xfId="5801"/>
    <cellStyle name="40% - Акцент4 3 2_Информ. по 8 отстающим" xfId="2232"/>
    <cellStyle name="40% - Акцент4 3 3" xfId="153"/>
    <cellStyle name="40% - Акцент4 3 3 10" xfId="7541"/>
    <cellStyle name="40% - Акцент4 3 3 11" xfId="7771"/>
    <cellStyle name="40% - Акцент4 3 3 12" xfId="8806"/>
    <cellStyle name="40% - Акцент4 3 3 13" xfId="9813"/>
    <cellStyle name="40% - Акцент4 3 3 14" xfId="10609"/>
    <cellStyle name="40% - Акцент4 3 3 15" xfId="11208"/>
    <cellStyle name="40% - Акцент4 3 3 2" xfId="656"/>
    <cellStyle name="40% - Акцент4 3 3 2 2" xfId="1571"/>
    <cellStyle name="40% - Акцент4 3 3 2 3" xfId="3383"/>
    <cellStyle name="40% - Акцент4 3 3 2 4" xfId="4826"/>
    <cellStyle name="40% - Акцент4 3 3 2 5" xfId="6442"/>
    <cellStyle name="40% - Акцент4 3 3 2 6" xfId="8169"/>
    <cellStyle name="40% - Акцент4 3 3 2 7" xfId="9204"/>
    <cellStyle name="40% - Акцент4 3 3 2 8" xfId="10211"/>
    <cellStyle name="40% - Акцент4 3 3 2 9" xfId="11427"/>
    <cellStyle name="40% - Акцент4 3 3 2_Информ. по 8 отстающим" xfId="2422"/>
    <cellStyle name="40% - Акцент4 3 3 3" xfId="1108"/>
    <cellStyle name="40% - Акцент4 3 3 4" xfId="2985"/>
    <cellStyle name="40% - Акцент4 3 3 5" xfId="3781"/>
    <cellStyle name="40% - Акцент4 3 3 6" xfId="4428"/>
    <cellStyle name="40% - Акцент4 3 3 7" xfId="5291"/>
    <cellStyle name="40% - Акцент4 3 3 8" xfId="5803"/>
    <cellStyle name="40% - Акцент4 3 3 9" xfId="6044"/>
    <cellStyle name="40% - Акцент4 3 3_Информ. по 8 отстающим" xfId="2411"/>
    <cellStyle name="40% - Акцент4 3 4" xfId="383"/>
    <cellStyle name="40% - Акцент4 3 4 10" xfId="7542"/>
    <cellStyle name="40% - Акцент4 3 4 11" xfId="7911"/>
    <cellStyle name="40% - Акцент4 3 4 12" xfId="8946"/>
    <cellStyle name="40% - Акцент4 3 4 13" xfId="9953"/>
    <cellStyle name="40% - Акцент4 3 4 14" xfId="10750"/>
    <cellStyle name="40% - Акцент4 3 4 15" xfId="11209"/>
    <cellStyle name="40% - Акцент4 3 4 2" xfId="797"/>
    <cellStyle name="40% - Акцент4 3 4 2 2" xfId="1712"/>
    <cellStyle name="40% - Акцент4 3 4 2 3" xfId="3523"/>
    <cellStyle name="40% - Акцент4 3 4 2 4" xfId="4966"/>
    <cellStyle name="40% - Акцент4 3 4 2 5" xfId="6582"/>
    <cellStyle name="40% - Акцент4 3 4 2 6" xfId="8309"/>
    <cellStyle name="40% - Акцент4 3 4 2 7" xfId="9344"/>
    <cellStyle name="40% - Акцент4 3 4 2 8" xfId="10351"/>
    <cellStyle name="40% - Акцент4 3 4 2 9" xfId="11567"/>
    <cellStyle name="40% - Акцент4 3 4 2_Информ. по 8 отстающим" xfId="2155"/>
    <cellStyle name="40% - Акцент4 3 4 3" xfId="1303"/>
    <cellStyle name="40% - Акцент4 3 4 4" xfId="3125"/>
    <cellStyle name="40% - Акцент4 3 4 5" xfId="3921"/>
    <cellStyle name="40% - Акцент4 3 4 6" xfId="4568"/>
    <cellStyle name="40% - Акцент4 3 4 7" xfId="5492"/>
    <cellStyle name="40% - Акцент4 3 4 8" xfId="5804"/>
    <cellStyle name="40% - Акцент4 3 4 9" xfId="6184"/>
    <cellStyle name="40% - Акцент4 3 4_Информ. по 8 отстающим" xfId="2367"/>
    <cellStyle name="40% - Акцент4 3 5" xfId="610"/>
    <cellStyle name="40% - Акцент4 3 5 2" xfId="1525"/>
    <cellStyle name="40% - Акцент4 3 5 3" xfId="3337"/>
    <cellStyle name="40% - Акцент4 3 5 4" xfId="4780"/>
    <cellStyle name="40% - Акцент4 3 5 5" xfId="6396"/>
    <cellStyle name="40% - Акцент4 3 5 6" xfId="8123"/>
    <cellStyle name="40% - Акцент4 3 5 7" xfId="9158"/>
    <cellStyle name="40% - Акцент4 3 5 8" xfId="10165"/>
    <cellStyle name="40% - Акцент4 3 5 9" xfId="11381"/>
    <cellStyle name="40% - Акцент4 3 5_Информ. по 8 отстающим" xfId="2519"/>
    <cellStyle name="40% - Акцент4 3 6" xfId="1062"/>
    <cellStyle name="40% - Акцент4 3 7" xfId="2939"/>
    <cellStyle name="40% - Акцент4 3 8" xfId="3735"/>
    <cellStyle name="40% - Акцент4 3 9" xfId="4382"/>
    <cellStyle name="40% - Акцент4 3_Информ. по 8 отстающим" xfId="2127"/>
    <cellStyle name="40% - Акцент4 30" xfId="2701"/>
    <cellStyle name="40% - Акцент4 31" xfId="2709"/>
    <cellStyle name="40% - Акцент4 32" xfId="2735"/>
    <cellStyle name="40% - Акцент4 33" xfId="2747"/>
    <cellStyle name="40% - Акцент4 34" xfId="2759"/>
    <cellStyle name="40% - Акцент4 35" xfId="2770"/>
    <cellStyle name="40% - Акцент4 36" xfId="2780"/>
    <cellStyle name="40% - Акцент4 37" xfId="2788"/>
    <cellStyle name="40% - Акцент4 38" xfId="2816"/>
    <cellStyle name="40% - Акцент4 39" xfId="2828"/>
    <cellStyle name="40% - Акцент4 4" xfId="121"/>
    <cellStyle name="40% - Акцент4 4 10" xfId="5259"/>
    <cellStyle name="40% - Акцент4 4 11" xfId="6012"/>
    <cellStyle name="40% - Акцент4 4 12" xfId="7543"/>
    <cellStyle name="40% - Акцент4 4 13" xfId="7739"/>
    <cellStyle name="40% - Акцент4 4 14" xfId="8774"/>
    <cellStyle name="40% - Акцент4 4 15" xfId="9781"/>
    <cellStyle name="40% - Акцент4 4 16" xfId="10577"/>
    <cellStyle name="40% - Акцент4 4 17" xfId="11210"/>
    <cellStyle name="40% - Акцент4 4 2" xfId="303"/>
    <cellStyle name="40% - Акцент4 4 2 10" xfId="6106"/>
    <cellStyle name="40% - Акцент4 4 2 11" xfId="7544"/>
    <cellStyle name="40% - Акцент4 4 2 12" xfId="7833"/>
    <cellStyle name="40% - Акцент4 4 2 13" xfId="8868"/>
    <cellStyle name="40% - Акцент4 4 2 14" xfId="9875"/>
    <cellStyle name="40% - Акцент4 4 2 15" xfId="10672"/>
    <cellStyle name="40% - Акцент4 4 2 16" xfId="11211"/>
    <cellStyle name="40% - Акцент4 4 2 2" xfId="450"/>
    <cellStyle name="40% - Акцент4 4 2 2 10" xfId="7545"/>
    <cellStyle name="40% - Акцент4 4 2 2 11" xfId="7973"/>
    <cellStyle name="40% - Акцент4 4 2 2 12" xfId="9008"/>
    <cellStyle name="40% - Акцент4 4 2 2 13" xfId="10015"/>
    <cellStyle name="40% - Акцент4 4 2 2 14" xfId="10812"/>
    <cellStyle name="40% - Акцент4 4 2 2 15" xfId="11212"/>
    <cellStyle name="40% - Акцент4 4 2 2 2" xfId="863"/>
    <cellStyle name="40% - Акцент4 4 2 2 2 2" xfId="1777"/>
    <cellStyle name="40% - Акцент4 4 2 2 2 3" xfId="3585"/>
    <cellStyle name="40% - Акцент4 4 2 2 2 4" xfId="5028"/>
    <cellStyle name="40% - Акцент4 4 2 2 2 5" xfId="6644"/>
    <cellStyle name="40% - Акцент4 4 2 2 2 6" xfId="8371"/>
    <cellStyle name="40% - Акцент4 4 2 2 2 7" xfId="9406"/>
    <cellStyle name="40% - Акцент4 4 2 2 2 8" xfId="10413"/>
    <cellStyle name="40% - Акцент4 4 2 2 2 9" xfId="11629"/>
    <cellStyle name="40% - Акцент4 4 2 2 2_Информ. по 8 отстающим" xfId="2300"/>
    <cellStyle name="40% - Акцент4 4 2 2 3" xfId="1369"/>
    <cellStyle name="40% - Акцент4 4 2 2 4" xfId="3187"/>
    <cellStyle name="40% - Акцент4 4 2 2 5" xfId="3983"/>
    <cellStyle name="40% - Акцент4 4 2 2 6" xfId="4630"/>
    <cellStyle name="40% - Акцент4 4 2 2 7" xfId="5555"/>
    <cellStyle name="40% - Акцент4 4 2 2 8" xfId="5806"/>
    <cellStyle name="40% - Акцент4 4 2 2 9" xfId="6246"/>
    <cellStyle name="40% - Акцент4 4 2 2_Информ. по 8 отстающим" xfId="2179"/>
    <cellStyle name="40% - Акцент4 4 2 3" xfId="718"/>
    <cellStyle name="40% - Акцент4 4 2 3 2" xfId="1633"/>
    <cellStyle name="40% - Акцент4 4 2 3 3" xfId="3445"/>
    <cellStyle name="40% - Акцент4 4 2 3 4" xfId="4888"/>
    <cellStyle name="40% - Акцент4 4 2 3 5" xfId="6504"/>
    <cellStyle name="40% - Акцент4 4 2 3 6" xfId="8231"/>
    <cellStyle name="40% - Акцент4 4 2 3 7" xfId="9266"/>
    <cellStyle name="40% - Акцент4 4 2 3 8" xfId="10273"/>
    <cellStyle name="40% - Акцент4 4 2 3 9" xfId="11489"/>
    <cellStyle name="40% - Акцент4 4 2 3_Информ. по 8 отстающим" xfId="2120"/>
    <cellStyle name="40% - Акцент4 4 2 4" xfId="1224"/>
    <cellStyle name="40% - Акцент4 4 2 5" xfId="3047"/>
    <cellStyle name="40% - Акцент4 4 2 6" xfId="3843"/>
    <cellStyle name="40% - Акцент4 4 2 7" xfId="4490"/>
    <cellStyle name="40% - Акцент4 4 2 8" xfId="5414"/>
    <cellStyle name="40% - Акцент4 4 2 9" xfId="5805"/>
    <cellStyle name="40% - Акцент4 4 2_Информ. по 8 отстающим" xfId="2097"/>
    <cellStyle name="40% - Акцент4 4 3" xfId="167"/>
    <cellStyle name="40% - Акцент4 4 3 10" xfId="7546"/>
    <cellStyle name="40% - Акцент4 4 3 11" xfId="7785"/>
    <cellStyle name="40% - Акцент4 4 3 12" xfId="8820"/>
    <cellStyle name="40% - Акцент4 4 3 13" xfId="9827"/>
    <cellStyle name="40% - Акцент4 4 3 14" xfId="10623"/>
    <cellStyle name="40% - Акцент4 4 3 15" xfId="11213"/>
    <cellStyle name="40% - Акцент4 4 3 2" xfId="670"/>
    <cellStyle name="40% - Акцент4 4 3 2 2" xfId="1585"/>
    <cellStyle name="40% - Акцент4 4 3 2 3" xfId="3397"/>
    <cellStyle name="40% - Акцент4 4 3 2 4" xfId="4840"/>
    <cellStyle name="40% - Акцент4 4 3 2 5" xfId="6456"/>
    <cellStyle name="40% - Акцент4 4 3 2 6" xfId="8183"/>
    <cellStyle name="40% - Акцент4 4 3 2 7" xfId="9218"/>
    <cellStyle name="40% - Акцент4 4 3 2 8" xfId="10225"/>
    <cellStyle name="40% - Акцент4 4 3 2 9" xfId="11441"/>
    <cellStyle name="40% - Акцент4 4 3 2_Информ. по 8 отстающим" xfId="1961"/>
    <cellStyle name="40% - Акцент4 4 3 3" xfId="1122"/>
    <cellStyle name="40% - Акцент4 4 3 4" xfId="2999"/>
    <cellStyle name="40% - Акцент4 4 3 5" xfId="3795"/>
    <cellStyle name="40% - Акцент4 4 3 6" xfId="4442"/>
    <cellStyle name="40% - Акцент4 4 3 7" xfId="5305"/>
    <cellStyle name="40% - Акцент4 4 3 8" xfId="5807"/>
    <cellStyle name="40% - Акцент4 4 3 9" xfId="6058"/>
    <cellStyle name="40% - Акцент4 4 3_Информ. по 8 отстающим" xfId="2105"/>
    <cellStyle name="40% - Акцент4 4 4" xfId="397"/>
    <cellStyle name="40% - Акцент4 4 4 10" xfId="7547"/>
    <cellStyle name="40% - Акцент4 4 4 11" xfId="7925"/>
    <cellStyle name="40% - Акцент4 4 4 12" xfId="8960"/>
    <cellStyle name="40% - Акцент4 4 4 13" xfId="9967"/>
    <cellStyle name="40% - Акцент4 4 4 14" xfId="10764"/>
    <cellStyle name="40% - Акцент4 4 4 15" xfId="11214"/>
    <cellStyle name="40% - Акцент4 4 4 2" xfId="811"/>
    <cellStyle name="40% - Акцент4 4 4 2 2" xfId="1726"/>
    <cellStyle name="40% - Акцент4 4 4 2 3" xfId="3537"/>
    <cellStyle name="40% - Акцент4 4 4 2 4" xfId="4980"/>
    <cellStyle name="40% - Акцент4 4 4 2 5" xfId="6596"/>
    <cellStyle name="40% - Акцент4 4 4 2 6" xfId="8323"/>
    <cellStyle name="40% - Акцент4 4 4 2 7" xfId="9358"/>
    <cellStyle name="40% - Акцент4 4 4 2 8" xfId="10365"/>
    <cellStyle name="40% - Акцент4 4 4 2 9" xfId="11581"/>
    <cellStyle name="40% - Акцент4 4 4 2_Информ. по 8 отстающим" xfId="1176"/>
    <cellStyle name="40% - Акцент4 4 4 3" xfId="1317"/>
    <cellStyle name="40% - Акцент4 4 4 4" xfId="3139"/>
    <cellStyle name="40% - Акцент4 4 4 5" xfId="3935"/>
    <cellStyle name="40% - Акцент4 4 4 6" xfId="4582"/>
    <cellStyle name="40% - Акцент4 4 4 7" xfId="5506"/>
    <cellStyle name="40% - Акцент4 4 4 8" xfId="5808"/>
    <cellStyle name="40% - Акцент4 4 4 9" xfId="6198"/>
    <cellStyle name="40% - Акцент4 4 4_Информ. по 8 отстающим" xfId="2487"/>
    <cellStyle name="40% - Акцент4 4 5" xfId="624"/>
    <cellStyle name="40% - Акцент4 4 5 2" xfId="1539"/>
    <cellStyle name="40% - Акцент4 4 5 3" xfId="3351"/>
    <cellStyle name="40% - Акцент4 4 5 4" xfId="4794"/>
    <cellStyle name="40% - Акцент4 4 5 5" xfId="6410"/>
    <cellStyle name="40% - Акцент4 4 5 6" xfId="8137"/>
    <cellStyle name="40% - Акцент4 4 5 7" xfId="9172"/>
    <cellStyle name="40% - Акцент4 4 5 8" xfId="10179"/>
    <cellStyle name="40% - Акцент4 4 5 9" xfId="11395"/>
    <cellStyle name="40% - Акцент4 4 5_Информ. по 8 отстающим" xfId="1047"/>
    <cellStyle name="40% - Акцент4 4 6" xfId="1076"/>
    <cellStyle name="40% - Акцент4 4 7" xfId="2953"/>
    <cellStyle name="40% - Акцент4 4 8" xfId="3749"/>
    <cellStyle name="40% - Акцент4 4 9" xfId="4396"/>
    <cellStyle name="40% - Акцент4 4_Информ. по 8 отстающим" xfId="1141"/>
    <cellStyle name="40% - Акцент4 40" xfId="2840"/>
    <cellStyle name="40% - Акцент4 41" xfId="2852"/>
    <cellStyle name="40% - Акцент4 42" xfId="2864"/>
    <cellStyle name="40% - Акцент4 43" xfId="2876"/>
    <cellStyle name="40% - Акцент4 44" xfId="2887"/>
    <cellStyle name="40% - Акцент4 45" xfId="2897"/>
    <cellStyle name="40% - Акцент4 46" xfId="2905"/>
    <cellStyle name="40% - Акцент4 47" xfId="2919"/>
    <cellStyle name="40% - Акцент4 48" xfId="3715"/>
    <cellStyle name="40% - Акцент4 49" xfId="4137"/>
    <cellStyle name="40% - Акцент4 5" xfId="203"/>
    <cellStyle name="40% - Акцент4 5 10" xfId="6072"/>
    <cellStyle name="40% - Акцент4 5 11" xfId="7548"/>
    <cellStyle name="40% - Акцент4 5 12" xfId="7799"/>
    <cellStyle name="40% - Акцент4 5 13" xfId="8834"/>
    <cellStyle name="40% - Акцент4 5 14" xfId="9841"/>
    <cellStyle name="40% - Акцент4 5 15" xfId="10637"/>
    <cellStyle name="40% - Акцент4 5 16" xfId="11215"/>
    <cellStyle name="40% - Акцент4 5 2" xfId="412"/>
    <cellStyle name="40% - Акцент4 5 2 10" xfId="7549"/>
    <cellStyle name="40% - Акцент4 5 2 11" xfId="7939"/>
    <cellStyle name="40% - Акцент4 5 2 12" xfId="8974"/>
    <cellStyle name="40% - Акцент4 5 2 13" xfId="9981"/>
    <cellStyle name="40% - Акцент4 5 2 14" xfId="10778"/>
    <cellStyle name="40% - Акцент4 5 2 15" xfId="11216"/>
    <cellStyle name="40% - Акцент4 5 2 2" xfId="826"/>
    <cellStyle name="40% - Акцент4 5 2 2 2" xfId="1741"/>
    <cellStyle name="40% - Акцент4 5 2 2 3" xfId="3551"/>
    <cellStyle name="40% - Акцент4 5 2 2 4" xfId="4994"/>
    <cellStyle name="40% - Акцент4 5 2 2 5" xfId="6610"/>
    <cellStyle name="40% - Акцент4 5 2 2 6" xfId="8337"/>
    <cellStyle name="40% - Акцент4 5 2 2 7" xfId="9372"/>
    <cellStyle name="40% - Акцент4 5 2 2 8" xfId="10379"/>
    <cellStyle name="40% - Акцент4 5 2 2 9" xfId="11595"/>
    <cellStyle name="40% - Акцент4 5 2 2_Информ. по 8 отстающим" xfId="1338"/>
    <cellStyle name="40% - Акцент4 5 2 3" xfId="1332"/>
    <cellStyle name="40% - Акцент4 5 2 4" xfId="3153"/>
    <cellStyle name="40% - Акцент4 5 2 5" xfId="3949"/>
    <cellStyle name="40% - Акцент4 5 2 6" xfId="4596"/>
    <cellStyle name="40% - Акцент4 5 2 7" xfId="5520"/>
    <cellStyle name="40% - Акцент4 5 2 8" xfId="5810"/>
    <cellStyle name="40% - Акцент4 5 2 9" xfId="6212"/>
    <cellStyle name="40% - Акцент4 5 2_Информ. по 8 отстающим" xfId="1035"/>
    <cellStyle name="40% - Акцент4 5 3" xfId="684"/>
    <cellStyle name="40% - Акцент4 5 3 2" xfId="1599"/>
    <cellStyle name="40% - Акцент4 5 3 3" xfId="3411"/>
    <cellStyle name="40% - Акцент4 5 3 4" xfId="4854"/>
    <cellStyle name="40% - Акцент4 5 3 5" xfId="6470"/>
    <cellStyle name="40% - Акцент4 5 3 6" xfId="8197"/>
    <cellStyle name="40% - Акцент4 5 3 7" xfId="9232"/>
    <cellStyle name="40% - Акцент4 5 3 8" xfId="10239"/>
    <cellStyle name="40% - Акцент4 5 3 9" xfId="11455"/>
    <cellStyle name="40% - Акцент4 5 3_Информ. по 8 отстающим" xfId="1921"/>
    <cellStyle name="40% - Акцент4 5 4" xfId="1151"/>
    <cellStyle name="40% - Акцент4 5 5" xfId="3013"/>
    <cellStyle name="40% - Акцент4 5 6" xfId="3809"/>
    <cellStyle name="40% - Акцент4 5 7" xfId="4456"/>
    <cellStyle name="40% - Акцент4 5 8" xfId="5335"/>
    <cellStyle name="40% - Акцент4 5 9" xfId="5809"/>
    <cellStyle name="40% - Акцент4 5_Информ. по 8 отстающим" xfId="1187"/>
    <cellStyle name="40% - Акцент4 50" xfId="4149"/>
    <cellStyle name="40% - Акцент4 51" xfId="4159"/>
    <cellStyle name="40% - Акцент4 52" xfId="4181"/>
    <cellStyle name="40% - Акцент4 53" xfId="4193"/>
    <cellStyle name="40% - Акцент4 54" xfId="4205"/>
    <cellStyle name="40% - Акцент4 55" xfId="4218"/>
    <cellStyle name="40% - Акцент4 56" xfId="4232"/>
    <cellStyle name="40% - Акцент4 57" xfId="4244"/>
    <cellStyle name="40% - Акцент4 58" xfId="4256"/>
    <cellStyle name="40% - Акцент4 59" xfId="4269"/>
    <cellStyle name="40% - Акцент4 6" xfId="317"/>
    <cellStyle name="40% - Акцент4 6 10" xfId="6120"/>
    <cellStyle name="40% - Акцент4 6 11" xfId="7550"/>
    <cellStyle name="40% - Акцент4 6 12" xfId="7847"/>
    <cellStyle name="40% - Акцент4 6 13" xfId="8882"/>
    <cellStyle name="40% - Акцент4 6 14" xfId="9889"/>
    <cellStyle name="40% - Акцент4 6 15" xfId="10686"/>
    <cellStyle name="40% - Акцент4 6 16" xfId="11217"/>
    <cellStyle name="40% - Акцент4 6 2" xfId="464"/>
    <cellStyle name="40% - Акцент4 6 2 10" xfId="7551"/>
    <cellStyle name="40% - Акцент4 6 2 11" xfId="7987"/>
    <cellStyle name="40% - Акцент4 6 2 12" xfId="9022"/>
    <cellStyle name="40% - Акцент4 6 2 13" xfId="10029"/>
    <cellStyle name="40% - Акцент4 6 2 14" xfId="10826"/>
    <cellStyle name="40% - Акцент4 6 2 15" xfId="11218"/>
    <cellStyle name="40% - Акцент4 6 2 2" xfId="877"/>
    <cellStyle name="40% - Акцент4 6 2 2 2" xfId="1791"/>
    <cellStyle name="40% - Акцент4 6 2 2 3" xfId="3599"/>
    <cellStyle name="40% - Акцент4 6 2 2 4" xfId="5042"/>
    <cellStyle name="40% - Акцент4 6 2 2 5" xfId="6658"/>
    <cellStyle name="40% - Акцент4 6 2 2 6" xfId="8385"/>
    <cellStyle name="40% - Акцент4 6 2 2 7" xfId="9420"/>
    <cellStyle name="40% - Акцент4 6 2 2 8" xfId="10427"/>
    <cellStyle name="40% - Акцент4 6 2 2 9" xfId="11643"/>
    <cellStyle name="40% - Акцент4 6 2 2_Информ. по 8 отстающим" xfId="2086"/>
    <cellStyle name="40% - Акцент4 6 2 3" xfId="1383"/>
    <cellStyle name="40% - Акцент4 6 2 4" xfId="3201"/>
    <cellStyle name="40% - Акцент4 6 2 5" xfId="3997"/>
    <cellStyle name="40% - Акцент4 6 2 6" xfId="4644"/>
    <cellStyle name="40% - Акцент4 6 2 7" xfId="5569"/>
    <cellStyle name="40% - Акцент4 6 2 8" xfId="5812"/>
    <cellStyle name="40% - Акцент4 6 2 9" xfId="6260"/>
    <cellStyle name="40% - Акцент4 6 2_Информ. по 8 отстающим" xfId="2509"/>
    <cellStyle name="40% - Акцент4 6 3" xfId="732"/>
    <cellStyle name="40% - Акцент4 6 3 2" xfId="1647"/>
    <cellStyle name="40% - Акцент4 6 3 3" xfId="3459"/>
    <cellStyle name="40% - Акцент4 6 3 4" xfId="4902"/>
    <cellStyle name="40% - Акцент4 6 3 5" xfId="6518"/>
    <cellStyle name="40% - Акцент4 6 3 6" xfId="8245"/>
    <cellStyle name="40% - Акцент4 6 3 7" xfId="9280"/>
    <cellStyle name="40% - Акцент4 6 3 8" xfId="10287"/>
    <cellStyle name="40% - Акцент4 6 3 9" xfId="11503"/>
    <cellStyle name="40% - Акцент4 6 3_Информ. по 8 отстающим" xfId="1941"/>
    <cellStyle name="40% - Акцент4 6 4" xfId="1238"/>
    <cellStyle name="40% - Акцент4 6 5" xfId="3061"/>
    <cellStyle name="40% - Акцент4 6 6" xfId="3857"/>
    <cellStyle name="40% - Акцент4 6 7" xfId="4504"/>
    <cellStyle name="40% - Акцент4 6 8" xfId="5428"/>
    <cellStyle name="40% - Акцент4 6 9" xfId="5811"/>
    <cellStyle name="40% - Акцент4 6_Информ. по 8 отстающим" xfId="2301"/>
    <cellStyle name="40% - Акцент4 60" xfId="4281"/>
    <cellStyle name="40% - Акцент4 61" xfId="4294"/>
    <cellStyle name="40% - Акцент4 62" xfId="4304"/>
    <cellStyle name="40% - Акцент4 63" xfId="4315"/>
    <cellStyle name="40% - Акцент4 64" xfId="4330"/>
    <cellStyle name="40% - Акцент4 65" xfId="4340"/>
    <cellStyle name="40% - Акцент4 66" xfId="4348"/>
    <cellStyle name="40% - Акцент4 67" xfId="4362"/>
    <cellStyle name="40% - Акцент4 68" xfId="5158"/>
    <cellStyle name="40% - Акцент4 69" xfId="5186"/>
    <cellStyle name="40% - Акцент4 7" xfId="331"/>
    <cellStyle name="40% - Акцент4 7 10" xfId="6134"/>
    <cellStyle name="40% - Акцент4 7 11" xfId="7552"/>
    <cellStyle name="40% - Акцент4 7 12" xfId="7861"/>
    <cellStyle name="40% - Акцент4 7 13" xfId="8896"/>
    <cellStyle name="40% - Акцент4 7 14" xfId="9903"/>
    <cellStyle name="40% - Акцент4 7 15" xfId="10700"/>
    <cellStyle name="40% - Акцент4 7 16" xfId="11219"/>
    <cellStyle name="40% - Акцент4 7 2" xfId="478"/>
    <cellStyle name="40% - Акцент4 7 2 10" xfId="7553"/>
    <cellStyle name="40% - Акцент4 7 2 11" xfId="8001"/>
    <cellStyle name="40% - Акцент4 7 2 12" xfId="9036"/>
    <cellStyle name="40% - Акцент4 7 2 13" xfId="10043"/>
    <cellStyle name="40% - Акцент4 7 2 14" xfId="10840"/>
    <cellStyle name="40% - Акцент4 7 2 15" xfId="11220"/>
    <cellStyle name="40% - Акцент4 7 2 2" xfId="891"/>
    <cellStyle name="40% - Акцент4 7 2 2 2" xfId="1805"/>
    <cellStyle name="40% - Акцент4 7 2 2 3" xfId="3613"/>
    <cellStyle name="40% - Акцент4 7 2 2 4" xfId="5056"/>
    <cellStyle name="40% - Акцент4 7 2 2 5" xfId="6672"/>
    <cellStyle name="40% - Акцент4 7 2 2 6" xfId="8399"/>
    <cellStyle name="40% - Акцент4 7 2 2 7" xfId="9434"/>
    <cellStyle name="40% - Акцент4 7 2 2 8" xfId="10441"/>
    <cellStyle name="40% - Акцент4 7 2 2 9" xfId="11657"/>
    <cellStyle name="40% - Акцент4 7 2 2_Информ. по 8 отстающим" xfId="2139"/>
    <cellStyle name="40% - Акцент4 7 2 3" xfId="1397"/>
    <cellStyle name="40% - Акцент4 7 2 4" xfId="3215"/>
    <cellStyle name="40% - Акцент4 7 2 5" xfId="4011"/>
    <cellStyle name="40% - Акцент4 7 2 6" xfId="4658"/>
    <cellStyle name="40% - Акцент4 7 2 7" xfId="5583"/>
    <cellStyle name="40% - Акцент4 7 2 8" xfId="5814"/>
    <cellStyle name="40% - Акцент4 7 2 9" xfId="6274"/>
    <cellStyle name="40% - Акцент4 7 2_Информ. по 8 отстающим" xfId="2015"/>
    <cellStyle name="40% - Акцент4 7 3" xfId="746"/>
    <cellStyle name="40% - Акцент4 7 3 2" xfId="1661"/>
    <cellStyle name="40% - Акцент4 7 3 3" xfId="3473"/>
    <cellStyle name="40% - Акцент4 7 3 4" xfId="4916"/>
    <cellStyle name="40% - Акцент4 7 3 5" xfId="6532"/>
    <cellStyle name="40% - Акцент4 7 3 6" xfId="8259"/>
    <cellStyle name="40% - Акцент4 7 3 7" xfId="9294"/>
    <cellStyle name="40% - Акцент4 7 3 8" xfId="10301"/>
    <cellStyle name="40% - Акцент4 7 3 9" xfId="11517"/>
    <cellStyle name="40% - Акцент4 7 3_Информ. по 8 отстающим" xfId="2154"/>
    <cellStyle name="40% - Акцент4 7 4" xfId="1252"/>
    <cellStyle name="40% - Акцент4 7 5" xfId="3075"/>
    <cellStyle name="40% - Акцент4 7 6" xfId="3871"/>
    <cellStyle name="40% - Акцент4 7 7" xfId="4518"/>
    <cellStyle name="40% - Акцент4 7 8" xfId="5442"/>
    <cellStyle name="40% - Акцент4 7 9" xfId="5813"/>
    <cellStyle name="40% - Акцент4 7_Информ. по 8 отстающим" xfId="1140"/>
    <cellStyle name="40% - Акцент4 70" xfId="5228"/>
    <cellStyle name="40% - Акцент4 71" xfId="5935"/>
    <cellStyle name="40% - Акцент4 72" xfId="5945"/>
    <cellStyle name="40% - Акцент4 73" xfId="5955"/>
    <cellStyle name="40% - Акцент4 74" xfId="5964"/>
    <cellStyle name="40% - Акцент4 75" xfId="5978"/>
    <cellStyle name="40% - Акцент4 76" xfId="6795"/>
    <cellStyle name="40% - Акцент4 77" xfId="6809"/>
    <cellStyle name="40% - Акцент4 78" xfId="6823"/>
    <cellStyle name="40% - Акцент4 79" xfId="6837"/>
    <cellStyle name="40% - Акцент4 8" xfId="345"/>
    <cellStyle name="40% - Акцент4 8 10" xfId="6148"/>
    <cellStyle name="40% - Акцент4 8 11" xfId="7554"/>
    <cellStyle name="40% - Акцент4 8 12" xfId="7875"/>
    <cellStyle name="40% - Акцент4 8 13" xfId="8910"/>
    <cellStyle name="40% - Акцент4 8 14" xfId="9917"/>
    <cellStyle name="40% - Акцент4 8 15" xfId="10714"/>
    <cellStyle name="40% - Акцент4 8 16" xfId="11221"/>
    <cellStyle name="40% - Акцент4 8 2" xfId="492"/>
    <cellStyle name="40% - Акцент4 8 2 10" xfId="7555"/>
    <cellStyle name="40% - Акцент4 8 2 11" xfId="8015"/>
    <cellStyle name="40% - Акцент4 8 2 12" xfId="9050"/>
    <cellStyle name="40% - Акцент4 8 2 13" xfId="10057"/>
    <cellStyle name="40% - Акцент4 8 2 14" xfId="10854"/>
    <cellStyle name="40% - Акцент4 8 2 15" xfId="11222"/>
    <cellStyle name="40% - Акцент4 8 2 2" xfId="905"/>
    <cellStyle name="40% - Акцент4 8 2 2 2" xfId="1819"/>
    <cellStyle name="40% - Акцент4 8 2 2 3" xfId="3627"/>
    <cellStyle name="40% - Акцент4 8 2 2 4" xfId="5070"/>
    <cellStyle name="40% - Акцент4 8 2 2 5" xfId="6686"/>
    <cellStyle name="40% - Акцент4 8 2 2 6" xfId="8413"/>
    <cellStyle name="40% - Акцент4 8 2 2 7" xfId="9448"/>
    <cellStyle name="40% - Акцент4 8 2 2 8" xfId="10455"/>
    <cellStyle name="40% - Акцент4 8 2 2 9" xfId="11671"/>
    <cellStyle name="40% - Акцент4 8 2 2_Информ. по 8 отстающим" xfId="2475"/>
    <cellStyle name="40% - Акцент4 8 2 3" xfId="1411"/>
    <cellStyle name="40% - Акцент4 8 2 4" xfId="3229"/>
    <cellStyle name="40% - Акцент4 8 2 5" xfId="4025"/>
    <cellStyle name="40% - Акцент4 8 2 6" xfId="4672"/>
    <cellStyle name="40% - Акцент4 8 2 7" xfId="5597"/>
    <cellStyle name="40% - Акцент4 8 2 8" xfId="5816"/>
    <cellStyle name="40% - Акцент4 8 2 9" xfId="6288"/>
    <cellStyle name="40% - Акцент4 8 2_Информ. по 8 отстающим" xfId="2091"/>
    <cellStyle name="40% - Акцент4 8 3" xfId="760"/>
    <cellStyle name="40% - Акцент4 8 3 2" xfId="1675"/>
    <cellStyle name="40% - Акцент4 8 3 3" xfId="3487"/>
    <cellStyle name="40% - Акцент4 8 3 4" xfId="4930"/>
    <cellStyle name="40% - Акцент4 8 3 5" xfId="6546"/>
    <cellStyle name="40% - Акцент4 8 3 6" xfId="8273"/>
    <cellStyle name="40% - Акцент4 8 3 7" xfId="9308"/>
    <cellStyle name="40% - Акцент4 8 3 8" xfId="10315"/>
    <cellStyle name="40% - Акцент4 8 3 9" xfId="11531"/>
    <cellStyle name="40% - Акцент4 8 3_Информ. по 8 отстающим" xfId="2523"/>
    <cellStyle name="40% - Акцент4 8 4" xfId="1266"/>
    <cellStyle name="40% - Акцент4 8 5" xfId="3089"/>
    <cellStyle name="40% - Акцент4 8 6" xfId="3885"/>
    <cellStyle name="40% - Акцент4 8 7" xfId="4532"/>
    <cellStyle name="40% - Акцент4 8 8" xfId="5456"/>
    <cellStyle name="40% - Акцент4 8 9" xfId="5815"/>
    <cellStyle name="40% - Акцент4 8_Информ. по 8 отстающим" xfId="2347"/>
    <cellStyle name="40% - Акцент4 80" xfId="6850"/>
    <cellStyle name="40% - Акцент4 81" xfId="6863"/>
    <cellStyle name="40% - Акцент4 82" xfId="6876"/>
    <cellStyle name="40% - Акцент4 83" xfId="6889"/>
    <cellStyle name="40% - Акцент4 84" xfId="6902"/>
    <cellStyle name="40% - Акцент4 85" xfId="6915"/>
    <cellStyle name="40% - Акцент4 86" xfId="6927"/>
    <cellStyle name="40% - Акцент4 87" xfId="6937"/>
    <cellStyle name="40% - Акцент4 88" xfId="6947"/>
    <cellStyle name="40% - Акцент4 89" xfId="6956"/>
    <cellStyle name="40% - Акцент4 9" xfId="135"/>
    <cellStyle name="40% - Акцент4 9 10" xfId="7556"/>
    <cellStyle name="40% - Акцент4 9 11" xfId="7753"/>
    <cellStyle name="40% - Акцент4 9 12" xfId="8788"/>
    <cellStyle name="40% - Акцент4 9 13" xfId="9795"/>
    <cellStyle name="40% - Акцент4 9 14" xfId="10591"/>
    <cellStyle name="40% - Акцент4 9 15" xfId="11223"/>
    <cellStyle name="40% - Акцент4 9 2" xfId="638"/>
    <cellStyle name="40% - Акцент4 9 2 2" xfId="1553"/>
    <cellStyle name="40% - Акцент4 9 2 3" xfId="3365"/>
    <cellStyle name="40% - Акцент4 9 2 4" xfId="4808"/>
    <cellStyle name="40% - Акцент4 9 2 5" xfId="6424"/>
    <cellStyle name="40% - Акцент4 9 2 6" xfId="8151"/>
    <cellStyle name="40% - Акцент4 9 2 7" xfId="9186"/>
    <cellStyle name="40% - Акцент4 9 2 8" xfId="10193"/>
    <cellStyle name="40% - Акцент4 9 2 9" xfId="11409"/>
    <cellStyle name="40% - Акцент4 9 2_Информ. по 8 отстающим" xfId="1948"/>
    <cellStyle name="40% - Акцент4 9 3" xfId="1090"/>
    <cellStyle name="40% - Акцент4 9 4" xfId="2967"/>
    <cellStyle name="40% - Акцент4 9 5" xfId="3763"/>
    <cellStyle name="40% - Акцент4 9 6" xfId="4410"/>
    <cellStyle name="40% - Акцент4 9 7" xfId="5273"/>
    <cellStyle name="40% - Акцент4 9 8" xfId="5817"/>
    <cellStyle name="40% - Акцент4 9 9" xfId="6026"/>
    <cellStyle name="40% - Акцент4 9_Информ. по 8 отстающим" xfId="2443"/>
    <cellStyle name="40% - Акцент4 90" xfId="6991"/>
    <cellStyle name="40% - Акцент4 91" xfId="7005"/>
    <cellStyle name="40% - Акцент4 92" xfId="7019"/>
    <cellStyle name="40% - Акцент4 93" xfId="7033"/>
    <cellStyle name="40% - Акцент4 94" xfId="7047"/>
    <cellStyle name="40% - Акцент4 95" xfId="7061"/>
    <cellStyle name="40% - Акцент4 96" xfId="7075"/>
    <cellStyle name="40% - Акцент4 97" xfId="7089"/>
    <cellStyle name="40% - Акцент4 98" xfId="7103"/>
    <cellStyle name="40% - Акцент4 99" xfId="7117"/>
    <cellStyle name="40% - Акцент5" xfId="21" builtinId="47" customBuiltin="1"/>
    <cellStyle name="40% - Акцент5 10" xfId="364"/>
    <cellStyle name="40% - Акцент5 10 10" xfId="7557"/>
    <cellStyle name="40% - Акцент5 10 11" xfId="7894"/>
    <cellStyle name="40% - Акцент5 10 12" xfId="8929"/>
    <cellStyle name="40% - Акцент5 10 13" xfId="9936"/>
    <cellStyle name="40% - Акцент5 10 14" xfId="10733"/>
    <cellStyle name="40% - Акцент5 10 15" xfId="11224"/>
    <cellStyle name="40% - Акцент5 10 2" xfId="779"/>
    <cellStyle name="40% - Акцент5 10 2 2" xfId="1694"/>
    <cellStyle name="40% - Акцент5 10 2 3" xfId="3506"/>
    <cellStyle name="40% - Акцент5 10 2 4" xfId="4949"/>
    <cellStyle name="40% - Акцент5 10 2 5" xfId="6565"/>
    <cellStyle name="40% - Акцент5 10 2 6" xfId="8292"/>
    <cellStyle name="40% - Акцент5 10 2 7" xfId="9327"/>
    <cellStyle name="40% - Акцент5 10 2 8" xfId="10334"/>
    <cellStyle name="40% - Акцент5 10 2 9" xfId="11550"/>
    <cellStyle name="40% - Акцент5 10 2_Информ. по 8 отстающим" xfId="2040"/>
    <cellStyle name="40% - Акцент5 10 3" xfId="1285"/>
    <cellStyle name="40% - Акцент5 10 4" xfId="3108"/>
    <cellStyle name="40% - Акцент5 10 5" xfId="3904"/>
    <cellStyle name="40% - Акцент5 10 6" xfId="4551"/>
    <cellStyle name="40% - Акцент5 10 7" xfId="5475"/>
    <cellStyle name="40% - Акцент5 10 8" xfId="5818"/>
    <cellStyle name="40% - Акцент5 10 9" xfId="6167"/>
    <cellStyle name="40% - Акцент5 10_Информ. по 8 отстающим" xfId="2400"/>
    <cellStyle name="40% - Акцент5 100" xfId="7135"/>
    <cellStyle name="40% - Акцент5 101" xfId="7149"/>
    <cellStyle name="40% - Акцент5 102" xfId="7163"/>
    <cellStyle name="40% - Акцент5 103" xfId="7176"/>
    <cellStyle name="40% - Акцент5 104" xfId="7189"/>
    <cellStyle name="40% - Акцент5 105" xfId="7202"/>
    <cellStyle name="40% - Акцент5 106" xfId="7215"/>
    <cellStyle name="40% - Акцент5 107" xfId="7228"/>
    <cellStyle name="40% - Акцент5 108" xfId="7240"/>
    <cellStyle name="40% - Акцент5 109" xfId="7252"/>
    <cellStyle name="40% - Акцент5 11" xfId="520"/>
    <cellStyle name="40% - Акцент5 11 10" xfId="7558"/>
    <cellStyle name="40% - Акцент5 11 11" xfId="8035"/>
    <cellStyle name="40% - Акцент5 11 12" xfId="9070"/>
    <cellStyle name="40% - Акцент5 11 13" xfId="10077"/>
    <cellStyle name="40% - Акцент5 11 14" xfId="10874"/>
    <cellStyle name="40% - Акцент5 11 15" xfId="11225"/>
    <cellStyle name="40% - Акцент5 11 2" xfId="930"/>
    <cellStyle name="40% - Акцент5 11 2 2" xfId="1840"/>
    <cellStyle name="40% - Акцент5 11 2 3" xfId="3647"/>
    <cellStyle name="40% - Акцент5 11 2 4" xfId="5090"/>
    <cellStyle name="40% - Акцент5 11 2 5" xfId="6706"/>
    <cellStyle name="40% - Акцент5 11 2 6" xfId="8433"/>
    <cellStyle name="40% - Акцент5 11 2 7" xfId="9468"/>
    <cellStyle name="40% - Акцент5 11 2 8" xfId="10475"/>
    <cellStyle name="40% - Акцент5 11 2 9" xfId="11691"/>
    <cellStyle name="40% - Акцент5 11 2_Информ. по 8 отстающим" xfId="2409"/>
    <cellStyle name="40% - Акцент5 11 3" xfId="1436"/>
    <cellStyle name="40% - Акцент5 11 4" xfId="3249"/>
    <cellStyle name="40% - Акцент5 11 5" xfId="4045"/>
    <cellStyle name="40% - Акцент5 11 6" xfId="4692"/>
    <cellStyle name="40% - Акцент5 11 7" xfId="5622"/>
    <cellStyle name="40% - Акцент5 11 8" xfId="5819"/>
    <cellStyle name="40% - Акцент5 11 9" xfId="6308"/>
    <cellStyle name="40% - Акцент5 11_Информ. по 8 отстающим" xfId="1959"/>
    <cellStyle name="40% - Акцент5 110" xfId="7263"/>
    <cellStyle name="40% - Акцент5 111" xfId="7274"/>
    <cellStyle name="40% - Акцент5 112" xfId="7282"/>
    <cellStyle name="40% - Акцент5 113" xfId="7294"/>
    <cellStyle name="40% - Акцент5 114" xfId="7707"/>
    <cellStyle name="40% - Акцент5 115" xfId="8513"/>
    <cellStyle name="40% - Акцент5 116" xfId="8523"/>
    <cellStyle name="40% - Акцент5 117" xfId="8531"/>
    <cellStyle name="40% - Акцент5 118" xfId="8568"/>
    <cellStyle name="40% - Акцент5 119" xfId="8582"/>
    <cellStyle name="40% - Акцент5 12" xfId="534"/>
    <cellStyle name="40% - Акцент5 12 10" xfId="7559"/>
    <cellStyle name="40% - Акцент5 12 11" xfId="8049"/>
    <cellStyle name="40% - Акцент5 12 12" xfId="9084"/>
    <cellStyle name="40% - Акцент5 12 13" xfId="10091"/>
    <cellStyle name="40% - Акцент5 12 14" xfId="10888"/>
    <cellStyle name="40% - Акцент5 12 15" xfId="11226"/>
    <cellStyle name="40% - Акцент5 12 2" xfId="944"/>
    <cellStyle name="40% - Акцент5 12 2 2" xfId="1854"/>
    <cellStyle name="40% - Акцент5 12 2 3" xfId="3661"/>
    <cellStyle name="40% - Акцент5 12 2 4" xfId="5104"/>
    <cellStyle name="40% - Акцент5 12 2 5" xfId="6720"/>
    <cellStyle name="40% - Акцент5 12 2 6" xfId="8447"/>
    <cellStyle name="40% - Акцент5 12 2 7" xfId="9482"/>
    <cellStyle name="40% - Акцент5 12 2 8" xfId="10489"/>
    <cellStyle name="40% - Акцент5 12 2 9" xfId="11705"/>
    <cellStyle name="40% - Акцент5 12 2_Информ. по 8 отстающим" xfId="2180"/>
    <cellStyle name="40% - Акцент5 12 3" xfId="1450"/>
    <cellStyle name="40% - Акцент5 12 4" xfId="3263"/>
    <cellStyle name="40% - Акцент5 12 5" xfId="4059"/>
    <cellStyle name="40% - Акцент5 12 6" xfId="4706"/>
    <cellStyle name="40% - Акцент5 12 7" xfId="5636"/>
    <cellStyle name="40% - Акцент5 12 8" xfId="5820"/>
    <cellStyle name="40% - Акцент5 12 9" xfId="6322"/>
    <cellStyle name="40% - Акцент5 12_Информ. по 8 отстающим" xfId="2144"/>
    <cellStyle name="40% - Акцент5 120" xfId="8596"/>
    <cellStyle name="40% - Акцент5 121" xfId="8609"/>
    <cellStyle name="40% - Акцент5 122" xfId="8623"/>
    <cellStyle name="40% - Акцент5 123" xfId="8636"/>
    <cellStyle name="40% - Акцент5 124" xfId="8650"/>
    <cellStyle name="40% - Акцент5 125" xfId="8662"/>
    <cellStyle name="40% - Акцент5 126" xfId="8674"/>
    <cellStyle name="40% - Акцент5 127" xfId="8685"/>
    <cellStyle name="40% - Акцент5 128" xfId="8699"/>
    <cellStyle name="40% - Акцент5 129" xfId="8709"/>
    <cellStyle name="40% - Акцент5 13" xfId="548"/>
    <cellStyle name="40% - Акцент5 13 10" xfId="7560"/>
    <cellStyle name="40% - Акцент5 13 11" xfId="8063"/>
    <cellStyle name="40% - Акцент5 13 12" xfId="9098"/>
    <cellStyle name="40% - Акцент5 13 13" xfId="10105"/>
    <cellStyle name="40% - Акцент5 13 14" xfId="10902"/>
    <cellStyle name="40% - Акцент5 13 15" xfId="11227"/>
    <cellStyle name="40% - Акцент5 13 2" xfId="958"/>
    <cellStyle name="40% - Акцент5 13 2 2" xfId="1868"/>
    <cellStyle name="40% - Акцент5 13 2 3" xfId="3675"/>
    <cellStyle name="40% - Акцент5 13 2 4" xfId="5118"/>
    <cellStyle name="40% - Акцент5 13 2 5" xfId="6734"/>
    <cellStyle name="40% - Акцент5 13 2 6" xfId="8461"/>
    <cellStyle name="40% - Акцент5 13 2 7" xfId="9496"/>
    <cellStyle name="40% - Акцент5 13 2 8" xfId="10503"/>
    <cellStyle name="40% - Акцент5 13 2 9" xfId="11719"/>
    <cellStyle name="40% - Акцент5 13 2_Информ. по 8 отстающим" xfId="2377"/>
    <cellStyle name="40% - Акцент5 13 3" xfId="1464"/>
    <cellStyle name="40% - Акцент5 13 4" xfId="3277"/>
    <cellStyle name="40% - Акцент5 13 5" xfId="4073"/>
    <cellStyle name="40% - Акцент5 13 6" xfId="4720"/>
    <cellStyle name="40% - Акцент5 13 7" xfId="5650"/>
    <cellStyle name="40% - Акцент5 13 8" xfId="5821"/>
    <cellStyle name="40% - Акцент5 13 9" xfId="6336"/>
    <cellStyle name="40% - Акцент5 13_Информ. по 8 отстающим" xfId="2271"/>
    <cellStyle name="40% - Акцент5 130" xfId="8719"/>
    <cellStyle name="40% - Акцент5 131" xfId="8727"/>
    <cellStyle name="40% - Акцент5 132" xfId="8742"/>
    <cellStyle name="40% - Акцент5 133" xfId="9560"/>
    <cellStyle name="40% - Акцент5 134" xfId="9573"/>
    <cellStyle name="40% - Акцент5 135" xfId="9587"/>
    <cellStyle name="40% - Акцент5 136" xfId="9600"/>
    <cellStyle name="40% - Акцент5 137" xfId="9614"/>
    <cellStyle name="40% - Акцент5 138" xfId="9626"/>
    <cellStyle name="40% - Акцент5 139" xfId="9640"/>
    <cellStyle name="40% - Акцент5 14" xfId="562"/>
    <cellStyle name="40% - Акцент5 14 10" xfId="7561"/>
    <cellStyle name="40% - Акцент5 14 11" xfId="8077"/>
    <cellStyle name="40% - Акцент5 14 12" xfId="9112"/>
    <cellStyle name="40% - Акцент5 14 13" xfId="10119"/>
    <cellStyle name="40% - Акцент5 14 14" xfId="10916"/>
    <cellStyle name="40% - Акцент5 14 15" xfId="11228"/>
    <cellStyle name="40% - Акцент5 14 2" xfId="972"/>
    <cellStyle name="40% - Акцент5 14 2 2" xfId="1882"/>
    <cellStyle name="40% - Акцент5 14 2 3" xfId="3689"/>
    <cellStyle name="40% - Акцент5 14 2 4" xfId="5132"/>
    <cellStyle name="40% - Акцент5 14 2 5" xfId="6748"/>
    <cellStyle name="40% - Акцент5 14 2 6" xfId="8475"/>
    <cellStyle name="40% - Акцент5 14 2 7" xfId="9510"/>
    <cellStyle name="40% - Акцент5 14 2 8" xfId="10517"/>
    <cellStyle name="40% - Акцент5 14 2 9" xfId="11733"/>
    <cellStyle name="40% - Акцент5 14 2_Информ. по 8 отстающим" xfId="2025"/>
    <cellStyle name="40% - Акцент5 14 3" xfId="1478"/>
    <cellStyle name="40% - Акцент5 14 4" xfId="3291"/>
    <cellStyle name="40% - Акцент5 14 5" xfId="4087"/>
    <cellStyle name="40% - Акцент5 14 6" xfId="4734"/>
    <cellStyle name="40% - Акцент5 14 7" xfId="5664"/>
    <cellStyle name="40% - Акцент5 14 8" xfId="5822"/>
    <cellStyle name="40% - Акцент5 14 9" xfId="6350"/>
    <cellStyle name="40% - Акцент5 14_Информ. по 8 отстающим" xfId="2291"/>
    <cellStyle name="40% - Акцент5 140" xfId="9654"/>
    <cellStyle name="40% - Акцент5 141" xfId="9669"/>
    <cellStyle name="40% - Акцент5 142" xfId="9681"/>
    <cellStyle name="40% - Акцент5 143" xfId="9693"/>
    <cellStyle name="40% - Акцент5 144" xfId="9704"/>
    <cellStyle name="40% - Акцент5 145" xfId="9716"/>
    <cellStyle name="40% - Акцент5 146" xfId="9726"/>
    <cellStyle name="40% - Акцент5 147" xfId="9734"/>
    <cellStyle name="40% - Акцент5 148" xfId="9749"/>
    <cellStyle name="40% - Акцент5 149" xfId="10545"/>
    <cellStyle name="40% - Акцент5 15" xfId="576"/>
    <cellStyle name="40% - Акцент5 15 10" xfId="7562"/>
    <cellStyle name="40% - Акцент5 15 11" xfId="8091"/>
    <cellStyle name="40% - Акцент5 15 12" xfId="9126"/>
    <cellStyle name="40% - Акцент5 15 13" xfId="10133"/>
    <cellStyle name="40% - Акцент5 15 14" xfId="10930"/>
    <cellStyle name="40% - Акцент5 15 15" xfId="11229"/>
    <cellStyle name="40% - Акцент5 15 2" xfId="986"/>
    <cellStyle name="40% - Акцент5 15 2 2" xfId="1896"/>
    <cellStyle name="40% - Акцент5 15 2 3" xfId="3703"/>
    <cellStyle name="40% - Акцент5 15 2 4" xfId="5146"/>
    <cellStyle name="40% - Акцент5 15 2 5" xfId="6762"/>
    <cellStyle name="40% - Акцент5 15 2 6" xfId="8489"/>
    <cellStyle name="40% - Акцент5 15 2 7" xfId="9524"/>
    <cellStyle name="40% - Акцент5 15 2 8" xfId="10531"/>
    <cellStyle name="40% - Акцент5 15 2 9" xfId="11747"/>
    <cellStyle name="40% - Акцент5 15 2_Информ. по 8 отстающим" xfId="2373"/>
    <cellStyle name="40% - Акцент5 15 3" xfId="1492"/>
    <cellStyle name="40% - Акцент5 15 4" xfId="3305"/>
    <cellStyle name="40% - Акцент5 15 5" xfId="4101"/>
    <cellStyle name="40% - Акцент5 15 6" xfId="4748"/>
    <cellStyle name="40% - Акцент5 15 7" xfId="5678"/>
    <cellStyle name="40% - Акцент5 15 8" xfId="5823"/>
    <cellStyle name="40% - Акцент5 15 9" xfId="6364"/>
    <cellStyle name="40% - Акцент5 15_Информ. по 8 отстающим" xfId="2383"/>
    <cellStyle name="40% - Акцент5 150" xfId="10961"/>
    <cellStyle name="40% - Акцент5 151" xfId="11780"/>
    <cellStyle name="40% - Акцент5 152" xfId="11794"/>
    <cellStyle name="40% - Акцент5 153" xfId="11807"/>
    <cellStyle name="40% - Акцент5 154" xfId="11819"/>
    <cellStyle name="40% - Акцент5 155" xfId="11832"/>
    <cellStyle name="40% - Акцент5 156" xfId="11844"/>
    <cellStyle name="40% - Акцент5 157" xfId="11854"/>
    <cellStyle name="40% - Акцент5 158" xfId="11869"/>
    <cellStyle name="40% - Акцент5 159" xfId="11881"/>
    <cellStyle name="40% - Акцент5 16" xfId="590"/>
    <cellStyle name="40% - Акцент5 16 10" xfId="9140"/>
    <cellStyle name="40% - Акцент5 16 11" xfId="10147"/>
    <cellStyle name="40% - Акцент5 16 12" xfId="10944"/>
    <cellStyle name="40% - Акцент5 16 13" xfId="11230"/>
    <cellStyle name="40% - Акцент5 16 2" xfId="1506"/>
    <cellStyle name="40% - Акцент5 16 3" xfId="3319"/>
    <cellStyle name="40% - Акцент5 16 4" xfId="4115"/>
    <cellStyle name="40% - Акцент5 16 5" xfId="4762"/>
    <cellStyle name="40% - Акцент5 16 6" xfId="5692"/>
    <cellStyle name="40% - Акцент5 16 7" xfId="6378"/>
    <cellStyle name="40% - Акцент5 16 8" xfId="7563"/>
    <cellStyle name="40% - Акцент5 16 9" xfId="8105"/>
    <cellStyle name="40% - Акцент5 16_Информ. по 8 отстающим" xfId="2109"/>
    <cellStyle name="40% - Акцент5 160" xfId="11893"/>
    <cellStyle name="40% - Акцент5 161" xfId="11905"/>
    <cellStyle name="40% - Акцент5 162" xfId="11917"/>
    <cellStyle name="40% - Акцент5 163" xfId="11928"/>
    <cellStyle name="40% - Акцент5 164" xfId="11939"/>
    <cellStyle name="40% - Акцент5 165" xfId="11948"/>
    <cellStyle name="40% - Акцент5 166" xfId="11956"/>
    <cellStyle name="40% - Акцент5 167" xfId="11979"/>
    <cellStyle name="40% - Акцент5 168" xfId="11988"/>
    <cellStyle name="40% - Акцент5 169" xfId="11996"/>
    <cellStyle name="40% - Акцент5 17" xfId="1005"/>
    <cellStyle name="40% - Акцент5 18" xfId="2563"/>
    <cellStyle name="40% - Акцент5 19" xfId="2576"/>
    <cellStyle name="40% - Акцент5 2" xfId="22"/>
    <cellStyle name="40% - Акцент5 2 2" xfId="181"/>
    <cellStyle name="40% - Акцент5 2 3" xfId="243"/>
    <cellStyle name="40% - Акцент5 20" xfId="2588"/>
    <cellStyle name="40% - Акцент5 21" xfId="2600"/>
    <cellStyle name="40% - Акцент5 22" xfId="2612"/>
    <cellStyle name="40% - Акцент5 23" xfId="2624"/>
    <cellStyle name="40% - Акцент5 24" xfId="2636"/>
    <cellStyle name="40% - Акцент5 25" xfId="2648"/>
    <cellStyle name="40% - Акцент5 26" xfId="2660"/>
    <cellStyle name="40% - Акцент5 27" xfId="2672"/>
    <cellStyle name="40% - Акцент5 28" xfId="2683"/>
    <cellStyle name="40% - Акцент5 29" xfId="2694"/>
    <cellStyle name="40% - Акцент5 3" xfId="109"/>
    <cellStyle name="40% - Акцент5 3 10" xfId="5247"/>
    <cellStyle name="40% - Акцент5 3 11" xfId="6000"/>
    <cellStyle name="40% - Акцент5 3 12" xfId="7564"/>
    <cellStyle name="40% - Акцент5 3 13" xfId="7727"/>
    <cellStyle name="40% - Акцент5 3 14" xfId="8762"/>
    <cellStyle name="40% - Акцент5 3 15" xfId="9769"/>
    <cellStyle name="40% - Акцент5 3 16" xfId="10565"/>
    <cellStyle name="40% - Акцент5 3 17" xfId="11231"/>
    <cellStyle name="40% - Акцент5 3 2" xfId="291"/>
    <cellStyle name="40% - Акцент5 3 2 10" xfId="6094"/>
    <cellStyle name="40% - Акцент5 3 2 11" xfId="7565"/>
    <cellStyle name="40% - Акцент5 3 2 12" xfId="7821"/>
    <cellStyle name="40% - Акцент5 3 2 13" xfId="8856"/>
    <cellStyle name="40% - Акцент5 3 2 14" xfId="9863"/>
    <cellStyle name="40% - Акцент5 3 2 15" xfId="10660"/>
    <cellStyle name="40% - Акцент5 3 2 16" xfId="11232"/>
    <cellStyle name="40% - Акцент5 3 2 2" xfId="438"/>
    <cellStyle name="40% - Акцент5 3 2 2 10" xfId="7566"/>
    <cellStyle name="40% - Акцент5 3 2 2 11" xfId="7961"/>
    <cellStyle name="40% - Акцент5 3 2 2 12" xfId="8996"/>
    <cellStyle name="40% - Акцент5 3 2 2 13" xfId="10003"/>
    <cellStyle name="40% - Акцент5 3 2 2 14" xfId="10800"/>
    <cellStyle name="40% - Акцент5 3 2 2 15" xfId="11233"/>
    <cellStyle name="40% - Акцент5 3 2 2 2" xfId="851"/>
    <cellStyle name="40% - Акцент5 3 2 2 2 2" xfId="1765"/>
    <cellStyle name="40% - Акцент5 3 2 2 2 3" xfId="3573"/>
    <cellStyle name="40% - Акцент5 3 2 2 2 4" xfId="5016"/>
    <cellStyle name="40% - Акцент5 3 2 2 2 5" xfId="6632"/>
    <cellStyle name="40% - Акцент5 3 2 2 2 6" xfId="8359"/>
    <cellStyle name="40% - Акцент5 3 2 2 2 7" xfId="9394"/>
    <cellStyle name="40% - Акцент5 3 2 2 2 8" xfId="10401"/>
    <cellStyle name="40% - Акцент5 3 2 2 2 9" xfId="11617"/>
    <cellStyle name="40% - Акцент5 3 2 2 2_Информ. по 8 отстающим" xfId="1135"/>
    <cellStyle name="40% - Акцент5 3 2 2 3" xfId="1357"/>
    <cellStyle name="40% - Акцент5 3 2 2 4" xfId="3175"/>
    <cellStyle name="40% - Акцент5 3 2 2 5" xfId="3971"/>
    <cellStyle name="40% - Акцент5 3 2 2 6" xfId="4618"/>
    <cellStyle name="40% - Акцент5 3 2 2 7" xfId="5543"/>
    <cellStyle name="40% - Акцент5 3 2 2 8" xfId="5825"/>
    <cellStyle name="40% - Акцент5 3 2 2 9" xfId="6234"/>
    <cellStyle name="40% - Акцент5 3 2 2_Информ. по 8 отстающим" xfId="2182"/>
    <cellStyle name="40% - Акцент5 3 2 3" xfId="706"/>
    <cellStyle name="40% - Акцент5 3 2 3 2" xfId="1621"/>
    <cellStyle name="40% - Акцент5 3 2 3 3" xfId="3433"/>
    <cellStyle name="40% - Акцент5 3 2 3 4" xfId="4876"/>
    <cellStyle name="40% - Акцент5 3 2 3 5" xfId="6492"/>
    <cellStyle name="40% - Акцент5 3 2 3 6" xfId="8219"/>
    <cellStyle name="40% - Акцент5 3 2 3 7" xfId="9254"/>
    <cellStyle name="40% - Акцент5 3 2 3 8" xfId="10261"/>
    <cellStyle name="40% - Акцент5 3 2 3 9" xfId="11477"/>
    <cellStyle name="40% - Акцент5 3 2 3_Информ. по 8 отстающим" xfId="2247"/>
    <cellStyle name="40% - Акцент5 3 2 4" xfId="1212"/>
    <cellStyle name="40% - Акцент5 3 2 5" xfId="3035"/>
    <cellStyle name="40% - Акцент5 3 2 6" xfId="3831"/>
    <cellStyle name="40% - Акцент5 3 2 7" xfId="4478"/>
    <cellStyle name="40% - Акцент5 3 2 8" xfId="5402"/>
    <cellStyle name="40% - Акцент5 3 2 9" xfId="5824"/>
    <cellStyle name="40% - Акцент5 3 2_Информ. по 8 отстающим" xfId="1947"/>
    <cellStyle name="40% - Акцент5 3 3" xfId="155"/>
    <cellStyle name="40% - Акцент5 3 3 10" xfId="7567"/>
    <cellStyle name="40% - Акцент5 3 3 11" xfId="7773"/>
    <cellStyle name="40% - Акцент5 3 3 12" xfId="8808"/>
    <cellStyle name="40% - Акцент5 3 3 13" xfId="9815"/>
    <cellStyle name="40% - Акцент5 3 3 14" xfId="10611"/>
    <cellStyle name="40% - Акцент5 3 3 15" xfId="11234"/>
    <cellStyle name="40% - Акцент5 3 3 2" xfId="658"/>
    <cellStyle name="40% - Акцент5 3 3 2 2" xfId="1573"/>
    <cellStyle name="40% - Акцент5 3 3 2 3" xfId="3385"/>
    <cellStyle name="40% - Акцент5 3 3 2 4" xfId="4828"/>
    <cellStyle name="40% - Акцент5 3 3 2 5" xfId="6444"/>
    <cellStyle name="40% - Акцент5 3 3 2 6" xfId="8171"/>
    <cellStyle name="40% - Акцент5 3 3 2 7" xfId="9206"/>
    <cellStyle name="40% - Акцент5 3 3 2 8" xfId="10213"/>
    <cellStyle name="40% - Акцент5 3 3 2 9" xfId="11429"/>
    <cellStyle name="40% - Акцент5 3 3 2_Информ. по 8 отстающим" xfId="2348"/>
    <cellStyle name="40% - Акцент5 3 3 3" xfId="1110"/>
    <cellStyle name="40% - Акцент5 3 3 4" xfId="2987"/>
    <cellStyle name="40% - Акцент5 3 3 5" xfId="3783"/>
    <cellStyle name="40% - Акцент5 3 3 6" xfId="4430"/>
    <cellStyle name="40% - Акцент5 3 3 7" xfId="5293"/>
    <cellStyle name="40% - Акцент5 3 3 8" xfId="5826"/>
    <cellStyle name="40% - Акцент5 3 3 9" xfId="6046"/>
    <cellStyle name="40% - Акцент5 3 3_Информ. по 8 отстающим" xfId="1697"/>
    <cellStyle name="40% - Акцент5 3 4" xfId="385"/>
    <cellStyle name="40% - Акцент5 3 4 10" xfId="7568"/>
    <cellStyle name="40% - Акцент5 3 4 11" xfId="7913"/>
    <cellStyle name="40% - Акцент5 3 4 12" xfId="8948"/>
    <cellStyle name="40% - Акцент5 3 4 13" xfId="9955"/>
    <cellStyle name="40% - Акцент5 3 4 14" xfId="10752"/>
    <cellStyle name="40% - Акцент5 3 4 15" xfId="11235"/>
    <cellStyle name="40% - Акцент5 3 4 2" xfId="799"/>
    <cellStyle name="40% - Акцент5 3 4 2 2" xfId="1714"/>
    <cellStyle name="40% - Акцент5 3 4 2 3" xfId="3525"/>
    <cellStyle name="40% - Акцент5 3 4 2 4" xfId="4968"/>
    <cellStyle name="40% - Акцент5 3 4 2 5" xfId="6584"/>
    <cellStyle name="40% - Акцент5 3 4 2 6" xfId="8311"/>
    <cellStyle name="40% - Акцент5 3 4 2 7" xfId="9346"/>
    <cellStyle name="40% - Акцент5 3 4 2 8" xfId="10353"/>
    <cellStyle name="40% - Акцент5 3 4 2 9" xfId="11569"/>
    <cellStyle name="40% - Акцент5 3 4 2_Информ. по 8 отстающим" xfId="2219"/>
    <cellStyle name="40% - Акцент5 3 4 3" xfId="1305"/>
    <cellStyle name="40% - Акцент5 3 4 4" xfId="3127"/>
    <cellStyle name="40% - Акцент5 3 4 5" xfId="3923"/>
    <cellStyle name="40% - Акцент5 3 4 6" xfId="4570"/>
    <cellStyle name="40% - Акцент5 3 4 7" xfId="5494"/>
    <cellStyle name="40% - Акцент5 3 4 8" xfId="5827"/>
    <cellStyle name="40% - Акцент5 3 4 9" xfId="6186"/>
    <cellStyle name="40% - Акцент5 3 4_Информ. по 8 отстающим" xfId="2250"/>
    <cellStyle name="40% - Акцент5 3 5" xfId="612"/>
    <cellStyle name="40% - Акцент5 3 5 2" xfId="1527"/>
    <cellStyle name="40% - Акцент5 3 5 3" xfId="3339"/>
    <cellStyle name="40% - Акцент5 3 5 4" xfId="4782"/>
    <cellStyle name="40% - Акцент5 3 5 5" xfId="6398"/>
    <cellStyle name="40% - Акцент5 3 5 6" xfId="8125"/>
    <cellStyle name="40% - Акцент5 3 5 7" xfId="9160"/>
    <cellStyle name="40% - Акцент5 3 5 8" xfId="10167"/>
    <cellStyle name="40% - Акцент5 3 5 9" xfId="11383"/>
    <cellStyle name="40% - Акцент5 3 5_Информ. по 8 отстающим" xfId="1420"/>
    <cellStyle name="40% - Акцент5 3 6" xfId="1064"/>
    <cellStyle name="40% - Акцент5 3 7" xfId="2941"/>
    <cellStyle name="40% - Акцент5 3 8" xfId="3737"/>
    <cellStyle name="40% - Акцент5 3 9" xfId="4384"/>
    <cellStyle name="40% - Акцент5 3_Информ. по 8 отстающим" xfId="2080"/>
    <cellStyle name="40% - Акцент5 30" xfId="2703"/>
    <cellStyle name="40% - Акцент5 31" xfId="2711"/>
    <cellStyle name="40% - Акцент5 32" xfId="2738"/>
    <cellStyle name="40% - Акцент5 33" xfId="2751"/>
    <cellStyle name="40% - Акцент5 34" xfId="2762"/>
    <cellStyle name="40% - Акцент5 35" xfId="2773"/>
    <cellStyle name="40% - Акцент5 36" xfId="2782"/>
    <cellStyle name="40% - Акцент5 37" xfId="2790"/>
    <cellStyle name="40% - Акцент5 38" xfId="2820"/>
    <cellStyle name="40% - Акцент5 39" xfId="2832"/>
    <cellStyle name="40% - Акцент5 4" xfId="123"/>
    <cellStyle name="40% - Акцент5 4 10" xfId="5261"/>
    <cellStyle name="40% - Акцент5 4 11" xfId="6014"/>
    <cellStyle name="40% - Акцент5 4 12" xfId="7569"/>
    <cellStyle name="40% - Акцент5 4 13" xfId="7741"/>
    <cellStyle name="40% - Акцент5 4 14" xfId="8776"/>
    <cellStyle name="40% - Акцент5 4 15" xfId="9783"/>
    <cellStyle name="40% - Акцент5 4 16" xfId="10579"/>
    <cellStyle name="40% - Акцент5 4 17" xfId="11236"/>
    <cellStyle name="40% - Акцент5 4 2" xfId="305"/>
    <cellStyle name="40% - Акцент5 4 2 10" xfId="6108"/>
    <cellStyle name="40% - Акцент5 4 2 11" xfId="7570"/>
    <cellStyle name="40% - Акцент5 4 2 12" xfId="7835"/>
    <cellStyle name="40% - Акцент5 4 2 13" xfId="8870"/>
    <cellStyle name="40% - Акцент5 4 2 14" xfId="9877"/>
    <cellStyle name="40% - Акцент5 4 2 15" xfId="10674"/>
    <cellStyle name="40% - Акцент5 4 2 16" xfId="11237"/>
    <cellStyle name="40% - Акцент5 4 2 2" xfId="452"/>
    <cellStyle name="40% - Акцент5 4 2 2 10" xfId="7571"/>
    <cellStyle name="40% - Акцент5 4 2 2 11" xfId="7975"/>
    <cellStyle name="40% - Акцент5 4 2 2 12" xfId="9010"/>
    <cellStyle name="40% - Акцент5 4 2 2 13" xfId="10017"/>
    <cellStyle name="40% - Акцент5 4 2 2 14" xfId="10814"/>
    <cellStyle name="40% - Акцент5 4 2 2 15" xfId="11238"/>
    <cellStyle name="40% - Акцент5 4 2 2 2" xfId="865"/>
    <cellStyle name="40% - Акцент5 4 2 2 2 2" xfId="1779"/>
    <cellStyle name="40% - Акцент5 4 2 2 2 3" xfId="3587"/>
    <cellStyle name="40% - Акцент5 4 2 2 2 4" xfId="5030"/>
    <cellStyle name="40% - Акцент5 4 2 2 2 5" xfId="6646"/>
    <cellStyle name="40% - Акцент5 4 2 2 2 6" xfId="8373"/>
    <cellStyle name="40% - Акцент5 4 2 2 2 7" xfId="9408"/>
    <cellStyle name="40% - Акцент5 4 2 2 2 8" xfId="10415"/>
    <cellStyle name="40% - Акцент5 4 2 2 2 9" xfId="11631"/>
    <cellStyle name="40% - Акцент5 4 2 2 2_Информ. по 8 отстающим" xfId="2028"/>
    <cellStyle name="40% - Акцент5 4 2 2 3" xfId="1371"/>
    <cellStyle name="40% - Акцент5 4 2 2 4" xfId="3189"/>
    <cellStyle name="40% - Акцент5 4 2 2 5" xfId="3985"/>
    <cellStyle name="40% - Акцент5 4 2 2 6" xfId="4632"/>
    <cellStyle name="40% - Акцент5 4 2 2 7" xfId="5557"/>
    <cellStyle name="40% - Акцент5 4 2 2 8" xfId="5829"/>
    <cellStyle name="40% - Акцент5 4 2 2 9" xfId="6248"/>
    <cellStyle name="40% - Акцент5 4 2 2_Информ. по 8 отстающим" xfId="2268"/>
    <cellStyle name="40% - Акцент5 4 2 3" xfId="720"/>
    <cellStyle name="40% - Акцент5 4 2 3 2" xfId="1635"/>
    <cellStyle name="40% - Акцент5 4 2 3 3" xfId="3447"/>
    <cellStyle name="40% - Акцент5 4 2 3 4" xfId="4890"/>
    <cellStyle name="40% - Акцент5 4 2 3 5" xfId="6506"/>
    <cellStyle name="40% - Акцент5 4 2 3 6" xfId="8233"/>
    <cellStyle name="40% - Акцент5 4 2 3 7" xfId="9268"/>
    <cellStyle name="40% - Акцент5 4 2 3 8" xfId="10275"/>
    <cellStyle name="40% - Акцент5 4 2 3 9" xfId="11491"/>
    <cellStyle name="40% - Акцент5 4 2 3_Информ. по 8 отстающим" xfId="1134"/>
    <cellStyle name="40% - Акцент5 4 2 4" xfId="1226"/>
    <cellStyle name="40% - Акцент5 4 2 5" xfId="3049"/>
    <cellStyle name="40% - Акцент5 4 2 6" xfId="3845"/>
    <cellStyle name="40% - Акцент5 4 2 7" xfId="4492"/>
    <cellStyle name="40% - Акцент5 4 2 8" xfId="5416"/>
    <cellStyle name="40% - Акцент5 4 2 9" xfId="5828"/>
    <cellStyle name="40% - Акцент5 4 2_Информ. по 8 отстающим" xfId="1183"/>
    <cellStyle name="40% - Акцент5 4 3" xfId="169"/>
    <cellStyle name="40% - Акцент5 4 3 10" xfId="7572"/>
    <cellStyle name="40% - Акцент5 4 3 11" xfId="7787"/>
    <cellStyle name="40% - Акцент5 4 3 12" xfId="8822"/>
    <cellStyle name="40% - Акцент5 4 3 13" xfId="9829"/>
    <cellStyle name="40% - Акцент5 4 3 14" xfId="10625"/>
    <cellStyle name="40% - Акцент5 4 3 15" xfId="11239"/>
    <cellStyle name="40% - Акцент5 4 3 2" xfId="672"/>
    <cellStyle name="40% - Акцент5 4 3 2 2" xfId="1587"/>
    <cellStyle name="40% - Акцент5 4 3 2 3" xfId="3399"/>
    <cellStyle name="40% - Акцент5 4 3 2 4" xfId="4842"/>
    <cellStyle name="40% - Акцент5 4 3 2 5" xfId="6458"/>
    <cellStyle name="40% - Акцент5 4 3 2 6" xfId="8185"/>
    <cellStyle name="40% - Акцент5 4 3 2 7" xfId="9220"/>
    <cellStyle name="40% - Акцент5 4 3 2 8" xfId="10227"/>
    <cellStyle name="40% - Акцент5 4 3 2 9" xfId="11443"/>
    <cellStyle name="40% - Акцент5 4 3 2_Информ. по 8 отстающим" xfId="2447"/>
    <cellStyle name="40% - Акцент5 4 3 3" xfId="1124"/>
    <cellStyle name="40% - Акцент5 4 3 4" xfId="3001"/>
    <cellStyle name="40% - Акцент5 4 3 5" xfId="3797"/>
    <cellStyle name="40% - Акцент5 4 3 6" xfId="4444"/>
    <cellStyle name="40% - Акцент5 4 3 7" xfId="5307"/>
    <cellStyle name="40% - Акцент5 4 3 8" xfId="5830"/>
    <cellStyle name="40% - Акцент5 4 3 9" xfId="6060"/>
    <cellStyle name="40% - Акцент5 4 3_Информ. по 8 отстающим" xfId="2486"/>
    <cellStyle name="40% - Акцент5 4 4" xfId="399"/>
    <cellStyle name="40% - Акцент5 4 4 10" xfId="7573"/>
    <cellStyle name="40% - Акцент5 4 4 11" xfId="7927"/>
    <cellStyle name="40% - Акцент5 4 4 12" xfId="8962"/>
    <cellStyle name="40% - Акцент5 4 4 13" xfId="9969"/>
    <cellStyle name="40% - Акцент5 4 4 14" xfId="10766"/>
    <cellStyle name="40% - Акцент5 4 4 15" xfId="11240"/>
    <cellStyle name="40% - Акцент5 4 4 2" xfId="813"/>
    <cellStyle name="40% - Акцент5 4 4 2 2" xfId="1728"/>
    <cellStyle name="40% - Акцент5 4 4 2 3" xfId="3539"/>
    <cellStyle name="40% - Акцент5 4 4 2 4" xfId="4982"/>
    <cellStyle name="40% - Акцент5 4 4 2 5" xfId="6598"/>
    <cellStyle name="40% - Акцент5 4 4 2 6" xfId="8325"/>
    <cellStyle name="40% - Акцент5 4 4 2 7" xfId="9360"/>
    <cellStyle name="40% - Акцент5 4 4 2 8" xfId="10367"/>
    <cellStyle name="40% - Акцент5 4 4 2 9" xfId="11583"/>
    <cellStyle name="40% - Акцент5 4 4 2_Информ. по 8 отстающим" xfId="2365"/>
    <cellStyle name="40% - Акцент5 4 4 3" xfId="1319"/>
    <cellStyle name="40% - Акцент5 4 4 4" xfId="3141"/>
    <cellStyle name="40% - Акцент5 4 4 5" xfId="3937"/>
    <cellStyle name="40% - Акцент5 4 4 6" xfId="4584"/>
    <cellStyle name="40% - Акцент5 4 4 7" xfId="5508"/>
    <cellStyle name="40% - Акцент5 4 4 8" xfId="5831"/>
    <cellStyle name="40% - Акцент5 4 4 9" xfId="6200"/>
    <cellStyle name="40% - Акцент5 4 4_Информ. по 8 отстающим" xfId="1989"/>
    <cellStyle name="40% - Акцент5 4 5" xfId="626"/>
    <cellStyle name="40% - Акцент5 4 5 2" xfId="1541"/>
    <cellStyle name="40% - Акцент5 4 5 3" xfId="3353"/>
    <cellStyle name="40% - Акцент5 4 5 4" xfId="4796"/>
    <cellStyle name="40% - Акцент5 4 5 5" xfId="6412"/>
    <cellStyle name="40% - Акцент5 4 5 6" xfId="8139"/>
    <cellStyle name="40% - Акцент5 4 5 7" xfId="9174"/>
    <cellStyle name="40% - Акцент5 4 5 8" xfId="10181"/>
    <cellStyle name="40% - Акцент5 4 5 9" xfId="11397"/>
    <cellStyle name="40% - Акцент5 4 5_Информ. по 8 отстающим" xfId="1167"/>
    <cellStyle name="40% - Акцент5 4 6" xfId="1078"/>
    <cellStyle name="40% - Акцент5 4 7" xfId="2955"/>
    <cellStyle name="40% - Акцент5 4 8" xfId="3751"/>
    <cellStyle name="40% - Акцент5 4 9" xfId="4398"/>
    <cellStyle name="40% - Акцент5 4_Информ. по 8 отстающим" xfId="2439"/>
    <cellStyle name="40% - Акцент5 40" xfId="2844"/>
    <cellStyle name="40% - Акцент5 41" xfId="2856"/>
    <cellStyle name="40% - Акцент5 42" xfId="2868"/>
    <cellStyle name="40% - Акцент5 43" xfId="2879"/>
    <cellStyle name="40% - Акцент5 44" xfId="2890"/>
    <cellStyle name="40% - Акцент5 45" xfId="2899"/>
    <cellStyle name="40% - Акцент5 46" xfId="2907"/>
    <cellStyle name="40% - Акцент5 47" xfId="2921"/>
    <cellStyle name="40% - Акцент5 48" xfId="3717"/>
    <cellStyle name="40% - Акцент5 49" xfId="4140"/>
    <cellStyle name="40% - Акцент5 5" xfId="207"/>
    <cellStyle name="40% - Акцент5 5 10" xfId="6074"/>
    <cellStyle name="40% - Акцент5 5 11" xfId="7574"/>
    <cellStyle name="40% - Акцент5 5 12" xfId="7801"/>
    <cellStyle name="40% - Акцент5 5 13" xfId="8836"/>
    <cellStyle name="40% - Акцент5 5 14" xfId="9843"/>
    <cellStyle name="40% - Акцент5 5 15" xfId="10639"/>
    <cellStyle name="40% - Акцент5 5 16" xfId="11241"/>
    <cellStyle name="40% - Акцент5 5 2" xfId="414"/>
    <cellStyle name="40% - Акцент5 5 2 10" xfId="7575"/>
    <cellStyle name="40% - Акцент5 5 2 11" xfId="7941"/>
    <cellStyle name="40% - Акцент5 5 2 12" xfId="8976"/>
    <cellStyle name="40% - Акцент5 5 2 13" xfId="9983"/>
    <cellStyle name="40% - Акцент5 5 2 14" xfId="10780"/>
    <cellStyle name="40% - Акцент5 5 2 15" xfId="11242"/>
    <cellStyle name="40% - Акцент5 5 2 2" xfId="828"/>
    <cellStyle name="40% - Акцент5 5 2 2 2" xfId="1743"/>
    <cellStyle name="40% - Акцент5 5 2 2 3" xfId="3553"/>
    <cellStyle name="40% - Акцент5 5 2 2 4" xfId="4996"/>
    <cellStyle name="40% - Акцент5 5 2 2 5" xfId="6612"/>
    <cellStyle name="40% - Акцент5 5 2 2 6" xfId="8339"/>
    <cellStyle name="40% - Акцент5 5 2 2 7" xfId="9374"/>
    <cellStyle name="40% - Акцент5 5 2 2 8" xfId="10381"/>
    <cellStyle name="40% - Акцент5 5 2 2 9" xfId="11597"/>
    <cellStyle name="40% - Акцент5 5 2 2_Информ. по 8 отстающим" xfId="1979"/>
    <cellStyle name="40% - Акцент5 5 2 3" xfId="1334"/>
    <cellStyle name="40% - Акцент5 5 2 4" xfId="3155"/>
    <cellStyle name="40% - Акцент5 5 2 5" xfId="3951"/>
    <cellStyle name="40% - Акцент5 5 2 6" xfId="4598"/>
    <cellStyle name="40% - Акцент5 5 2 7" xfId="5522"/>
    <cellStyle name="40% - Акцент5 5 2 8" xfId="5833"/>
    <cellStyle name="40% - Акцент5 5 2 9" xfId="6214"/>
    <cellStyle name="40% - Акцент5 5 2_Информ. по 8 отстающим" xfId="2170"/>
    <cellStyle name="40% - Акцент5 5 3" xfId="686"/>
    <cellStyle name="40% - Акцент5 5 3 2" xfId="1601"/>
    <cellStyle name="40% - Акцент5 5 3 3" xfId="3413"/>
    <cellStyle name="40% - Акцент5 5 3 4" xfId="4856"/>
    <cellStyle name="40% - Акцент5 5 3 5" xfId="6472"/>
    <cellStyle name="40% - Акцент5 5 3 6" xfId="8199"/>
    <cellStyle name="40% - Акцент5 5 3 7" xfId="9234"/>
    <cellStyle name="40% - Акцент5 5 3 8" xfId="10241"/>
    <cellStyle name="40% - Акцент5 5 3 9" xfId="11457"/>
    <cellStyle name="40% - Акцент5 5 3_Информ. по 8 отстающим" xfId="1912"/>
    <cellStyle name="40% - Акцент5 5 4" xfId="1153"/>
    <cellStyle name="40% - Акцент5 5 5" xfId="3015"/>
    <cellStyle name="40% - Акцент5 5 6" xfId="3811"/>
    <cellStyle name="40% - Акцент5 5 7" xfId="4458"/>
    <cellStyle name="40% - Акцент5 5 8" xfId="5338"/>
    <cellStyle name="40% - Акцент5 5 9" xfId="5832"/>
    <cellStyle name="40% - Акцент5 5_Информ. по 8 отстающим" xfId="2141"/>
    <cellStyle name="40% - Акцент5 50" xfId="4152"/>
    <cellStyle name="40% - Акцент5 51" xfId="4162"/>
    <cellStyle name="40% - Акцент5 52" xfId="4185"/>
    <cellStyle name="40% - Акцент5 53" xfId="4197"/>
    <cellStyle name="40% - Акцент5 54" xfId="4209"/>
    <cellStyle name="40% - Акцент5 55" xfId="4221"/>
    <cellStyle name="40% - Акцент5 56" xfId="4236"/>
    <cellStyle name="40% - Акцент5 57" xfId="4248"/>
    <cellStyle name="40% - Акцент5 58" xfId="4260"/>
    <cellStyle name="40% - Акцент5 59" xfId="4272"/>
    <cellStyle name="40% - Акцент5 6" xfId="319"/>
    <cellStyle name="40% - Акцент5 6 10" xfId="6122"/>
    <cellStyle name="40% - Акцент5 6 11" xfId="7576"/>
    <cellStyle name="40% - Акцент5 6 12" xfId="7849"/>
    <cellStyle name="40% - Акцент5 6 13" xfId="8884"/>
    <cellStyle name="40% - Акцент5 6 14" xfId="9891"/>
    <cellStyle name="40% - Акцент5 6 15" xfId="10688"/>
    <cellStyle name="40% - Акцент5 6 16" xfId="11243"/>
    <cellStyle name="40% - Акцент5 6 2" xfId="466"/>
    <cellStyle name="40% - Акцент5 6 2 10" xfId="7577"/>
    <cellStyle name="40% - Акцент5 6 2 11" xfId="7989"/>
    <cellStyle name="40% - Акцент5 6 2 12" xfId="9024"/>
    <cellStyle name="40% - Акцент5 6 2 13" xfId="10031"/>
    <cellStyle name="40% - Акцент5 6 2 14" xfId="10828"/>
    <cellStyle name="40% - Акцент5 6 2 15" xfId="11244"/>
    <cellStyle name="40% - Акцент5 6 2 2" xfId="879"/>
    <cellStyle name="40% - Акцент5 6 2 2 2" xfId="1793"/>
    <cellStyle name="40% - Акцент5 6 2 2 3" xfId="3601"/>
    <cellStyle name="40% - Акцент5 6 2 2 4" xfId="5044"/>
    <cellStyle name="40% - Акцент5 6 2 2 5" xfId="6660"/>
    <cellStyle name="40% - Акцент5 6 2 2 6" xfId="8387"/>
    <cellStyle name="40% - Акцент5 6 2 2 7" xfId="9422"/>
    <cellStyle name="40% - Акцент5 6 2 2 8" xfId="10429"/>
    <cellStyle name="40% - Акцент5 6 2 2 9" xfId="11645"/>
    <cellStyle name="40% - Акцент5 6 2 2_Информ. по 8 отстающим" xfId="995"/>
    <cellStyle name="40% - Акцент5 6 2 3" xfId="1385"/>
    <cellStyle name="40% - Акцент5 6 2 4" xfId="3203"/>
    <cellStyle name="40% - Акцент5 6 2 5" xfId="3999"/>
    <cellStyle name="40% - Акцент5 6 2 6" xfId="4646"/>
    <cellStyle name="40% - Акцент5 6 2 7" xfId="5571"/>
    <cellStyle name="40% - Акцент5 6 2 8" xfId="5835"/>
    <cellStyle name="40% - Акцент5 6 2 9" xfId="6262"/>
    <cellStyle name="40% - Акцент5 6 2_Информ. по 8 отстающим" xfId="1421"/>
    <cellStyle name="40% - Акцент5 6 3" xfId="734"/>
    <cellStyle name="40% - Акцент5 6 3 2" xfId="1649"/>
    <cellStyle name="40% - Акцент5 6 3 3" xfId="3461"/>
    <cellStyle name="40% - Акцент5 6 3 4" xfId="4904"/>
    <cellStyle name="40% - Акцент5 6 3 5" xfId="6520"/>
    <cellStyle name="40% - Акцент5 6 3 6" xfId="8247"/>
    <cellStyle name="40% - Акцент5 6 3 7" xfId="9282"/>
    <cellStyle name="40% - Акцент5 6 3 8" xfId="10289"/>
    <cellStyle name="40% - Акцент5 6 3 9" xfId="11505"/>
    <cellStyle name="40% - Акцент5 6 3_Информ. по 8 отстающим" xfId="2188"/>
    <cellStyle name="40% - Акцент5 6 4" xfId="1240"/>
    <cellStyle name="40% - Акцент5 6 5" xfId="3063"/>
    <cellStyle name="40% - Акцент5 6 6" xfId="3859"/>
    <cellStyle name="40% - Акцент5 6 7" xfId="4506"/>
    <cellStyle name="40% - Акцент5 6 8" xfId="5430"/>
    <cellStyle name="40% - Акцент5 6 9" xfId="5834"/>
    <cellStyle name="40% - Акцент5 6_Информ. по 8 отстающим" xfId="2014"/>
    <cellStyle name="40% - Акцент5 60" xfId="4285"/>
    <cellStyle name="40% - Акцент5 61" xfId="4297"/>
    <cellStyle name="40% - Акцент5 62" xfId="4308"/>
    <cellStyle name="40% - Акцент5 63" xfId="4319"/>
    <cellStyle name="40% - Акцент5 64" xfId="4333"/>
    <cellStyle name="40% - Акцент5 65" xfId="4342"/>
    <cellStyle name="40% - Акцент5 66" xfId="4350"/>
    <cellStyle name="40% - Акцент5 67" xfId="4364"/>
    <cellStyle name="40% - Акцент5 68" xfId="5160"/>
    <cellStyle name="40% - Акцент5 69" xfId="5190"/>
    <cellStyle name="40% - Акцент5 7" xfId="333"/>
    <cellStyle name="40% - Акцент5 7 10" xfId="6136"/>
    <cellStyle name="40% - Акцент5 7 11" xfId="7578"/>
    <cellStyle name="40% - Акцент5 7 12" xfId="7863"/>
    <cellStyle name="40% - Акцент5 7 13" xfId="8898"/>
    <cellStyle name="40% - Акцент5 7 14" xfId="9905"/>
    <cellStyle name="40% - Акцент5 7 15" xfId="10702"/>
    <cellStyle name="40% - Акцент5 7 16" xfId="11245"/>
    <cellStyle name="40% - Акцент5 7 2" xfId="480"/>
    <cellStyle name="40% - Акцент5 7 2 10" xfId="7579"/>
    <cellStyle name="40% - Акцент5 7 2 11" xfId="8003"/>
    <cellStyle name="40% - Акцент5 7 2 12" xfId="9038"/>
    <cellStyle name="40% - Акцент5 7 2 13" xfId="10045"/>
    <cellStyle name="40% - Акцент5 7 2 14" xfId="10842"/>
    <cellStyle name="40% - Акцент5 7 2 15" xfId="11246"/>
    <cellStyle name="40% - Акцент5 7 2 2" xfId="893"/>
    <cellStyle name="40% - Акцент5 7 2 2 2" xfId="1807"/>
    <cellStyle name="40% - Акцент5 7 2 2 3" xfId="3615"/>
    <cellStyle name="40% - Акцент5 7 2 2 4" xfId="5058"/>
    <cellStyle name="40% - Акцент5 7 2 2 5" xfId="6674"/>
    <cellStyle name="40% - Акцент5 7 2 2 6" xfId="8401"/>
    <cellStyle name="40% - Акцент5 7 2 2 7" xfId="9436"/>
    <cellStyle name="40% - Акцент5 7 2 2 8" xfId="10443"/>
    <cellStyle name="40% - Акцент5 7 2 2 9" xfId="11659"/>
    <cellStyle name="40% - Акцент5 7 2 2_Информ. по 8 отстающим" xfId="2134"/>
    <cellStyle name="40% - Акцент5 7 2 3" xfId="1399"/>
    <cellStyle name="40% - Акцент5 7 2 4" xfId="3217"/>
    <cellStyle name="40% - Акцент5 7 2 5" xfId="4013"/>
    <cellStyle name="40% - Акцент5 7 2 6" xfId="4660"/>
    <cellStyle name="40% - Акцент5 7 2 7" xfId="5585"/>
    <cellStyle name="40% - Акцент5 7 2 8" xfId="5837"/>
    <cellStyle name="40% - Акцент5 7 2 9" xfId="6276"/>
    <cellStyle name="40% - Акцент5 7 2_Информ. по 8 отстающим" xfId="2389"/>
    <cellStyle name="40% - Акцент5 7 3" xfId="748"/>
    <cellStyle name="40% - Акцент5 7 3 2" xfId="1663"/>
    <cellStyle name="40% - Акцент5 7 3 3" xfId="3475"/>
    <cellStyle name="40% - Акцент5 7 3 4" xfId="4918"/>
    <cellStyle name="40% - Акцент5 7 3 5" xfId="6534"/>
    <cellStyle name="40% - Акцент5 7 3 6" xfId="8261"/>
    <cellStyle name="40% - Акцент5 7 3 7" xfId="9296"/>
    <cellStyle name="40% - Акцент5 7 3 8" xfId="10303"/>
    <cellStyle name="40% - Акцент5 7 3 9" xfId="11519"/>
    <cellStyle name="40% - Акцент5 7 3_Информ. по 8 отстающим" xfId="2431"/>
    <cellStyle name="40% - Акцент5 7 4" xfId="1254"/>
    <cellStyle name="40% - Акцент5 7 5" xfId="3077"/>
    <cellStyle name="40% - Акцент5 7 6" xfId="3873"/>
    <cellStyle name="40% - Акцент5 7 7" xfId="4520"/>
    <cellStyle name="40% - Акцент5 7 8" xfId="5444"/>
    <cellStyle name="40% - Акцент5 7 9" xfId="5836"/>
    <cellStyle name="40% - Акцент5 7_Информ. по 8 отстающим" xfId="1287"/>
    <cellStyle name="40% - Акцент5 70" xfId="5356"/>
    <cellStyle name="40% - Акцент5 71" xfId="5938"/>
    <cellStyle name="40% - Акцент5 72" xfId="5948"/>
    <cellStyle name="40% - Акцент5 73" xfId="5958"/>
    <cellStyle name="40% - Акцент5 74" xfId="5966"/>
    <cellStyle name="40% - Акцент5 75" xfId="5980"/>
    <cellStyle name="40% - Акцент5 76" xfId="6799"/>
    <cellStyle name="40% - Акцент5 77" xfId="6813"/>
    <cellStyle name="40% - Акцент5 78" xfId="6827"/>
    <cellStyle name="40% - Акцент5 79" xfId="6841"/>
    <cellStyle name="40% - Акцент5 8" xfId="347"/>
    <cellStyle name="40% - Акцент5 8 10" xfId="6150"/>
    <cellStyle name="40% - Акцент5 8 11" xfId="7580"/>
    <cellStyle name="40% - Акцент5 8 12" xfId="7877"/>
    <cellStyle name="40% - Акцент5 8 13" xfId="8912"/>
    <cellStyle name="40% - Акцент5 8 14" xfId="9919"/>
    <cellStyle name="40% - Акцент5 8 15" xfId="10716"/>
    <cellStyle name="40% - Акцент5 8 16" xfId="11247"/>
    <cellStyle name="40% - Акцент5 8 2" xfId="494"/>
    <cellStyle name="40% - Акцент5 8 2 10" xfId="7581"/>
    <cellStyle name="40% - Акцент5 8 2 11" xfId="8017"/>
    <cellStyle name="40% - Акцент5 8 2 12" xfId="9052"/>
    <cellStyle name="40% - Акцент5 8 2 13" xfId="10059"/>
    <cellStyle name="40% - Акцент5 8 2 14" xfId="10856"/>
    <cellStyle name="40% - Акцент5 8 2 15" xfId="11248"/>
    <cellStyle name="40% - Акцент5 8 2 2" xfId="907"/>
    <cellStyle name="40% - Акцент5 8 2 2 2" xfId="1821"/>
    <cellStyle name="40% - Акцент5 8 2 2 3" xfId="3629"/>
    <cellStyle name="40% - Акцент5 8 2 2 4" xfId="5072"/>
    <cellStyle name="40% - Акцент5 8 2 2 5" xfId="6688"/>
    <cellStyle name="40% - Акцент5 8 2 2 6" xfId="8415"/>
    <cellStyle name="40% - Акцент5 8 2 2 7" xfId="9450"/>
    <cellStyle name="40% - Акцент5 8 2 2 8" xfId="10457"/>
    <cellStyle name="40% - Акцент5 8 2 2 9" xfId="11673"/>
    <cellStyle name="40% - Акцент5 8 2 2_Информ. по 8 отстающим" xfId="2308"/>
    <cellStyle name="40% - Акцент5 8 2 3" xfId="1413"/>
    <cellStyle name="40% - Акцент5 8 2 4" xfId="3231"/>
    <cellStyle name="40% - Акцент5 8 2 5" xfId="4027"/>
    <cellStyle name="40% - Акцент5 8 2 6" xfId="4674"/>
    <cellStyle name="40% - Акцент5 8 2 7" xfId="5599"/>
    <cellStyle name="40% - Акцент5 8 2 8" xfId="5839"/>
    <cellStyle name="40% - Акцент5 8 2 9" xfId="6290"/>
    <cellStyle name="40% - Акцент5 8 2_Информ. по 8 отстающим" xfId="2090"/>
    <cellStyle name="40% - Акцент5 8 3" xfId="762"/>
    <cellStyle name="40% - Акцент5 8 3 2" xfId="1677"/>
    <cellStyle name="40% - Акцент5 8 3 3" xfId="3489"/>
    <cellStyle name="40% - Акцент5 8 3 4" xfId="4932"/>
    <cellStyle name="40% - Акцент5 8 3 5" xfId="6548"/>
    <cellStyle name="40% - Акцент5 8 3 6" xfId="8275"/>
    <cellStyle name="40% - Акцент5 8 3 7" xfId="9310"/>
    <cellStyle name="40% - Акцент5 8 3 8" xfId="10317"/>
    <cellStyle name="40% - Акцент5 8 3 9" xfId="11533"/>
    <cellStyle name="40% - Акцент5 8 3_Информ. по 8 отстающим" xfId="2145"/>
    <cellStyle name="40% - Акцент5 8 4" xfId="1268"/>
    <cellStyle name="40% - Акцент5 8 5" xfId="3091"/>
    <cellStyle name="40% - Акцент5 8 6" xfId="3887"/>
    <cellStyle name="40% - Акцент5 8 7" xfId="4534"/>
    <cellStyle name="40% - Акцент5 8 8" xfId="5458"/>
    <cellStyle name="40% - Акцент5 8 9" xfId="5838"/>
    <cellStyle name="40% - Акцент5 8_Информ. по 8 отстающим" xfId="2514"/>
    <cellStyle name="40% - Акцент5 80" xfId="6854"/>
    <cellStyle name="40% - Акцент5 81" xfId="6867"/>
    <cellStyle name="40% - Акцент5 82" xfId="6880"/>
    <cellStyle name="40% - Акцент5 83" xfId="6893"/>
    <cellStyle name="40% - Акцент5 84" xfId="6906"/>
    <cellStyle name="40% - Акцент5 85" xfId="6918"/>
    <cellStyle name="40% - Акцент5 86" xfId="6930"/>
    <cellStyle name="40% - Акцент5 87" xfId="6940"/>
    <cellStyle name="40% - Акцент5 88" xfId="6950"/>
    <cellStyle name="40% - Акцент5 89" xfId="6958"/>
    <cellStyle name="40% - Акцент5 9" xfId="136"/>
    <cellStyle name="40% - Акцент5 9 10" xfId="7582"/>
    <cellStyle name="40% - Акцент5 9 11" xfId="7754"/>
    <cellStyle name="40% - Акцент5 9 12" xfId="8789"/>
    <cellStyle name="40% - Акцент5 9 13" xfId="9796"/>
    <cellStyle name="40% - Акцент5 9 14" xfId="10592"/>
    <cellStyle name="40% - Акцент5 9 15" xfId="11249"/>
    <cellStyle name="40% - Акцент5 9 2" xfId="639"/>
    <cellStyle name="40% - Акцент5 9 2 2" xfId="1554"/>
    <cellStyle name="40% - Акцент5 9 2 3" xfId="3366"/>
    <cellStyle name="40% - Акцент5 9 2 4" xfId="4809"/>
    <cellStyle name="40% - Акцент5 9 2 5" xfId="6425"/>
    <cellStyle name="40% - Акцент5 9 2 6" xfId="8152"/>
    <cellStyle name="40% - Акцент5 9 2 7" xfId="9187"/>
    <cellStyle name="40% - Акцент5 9 2 8" xfId="10194"/>
    <cellStyle name="40% - Акцент5 9 2 9" xfId="11410"/>
    <cellStyle name="40% - Акцент5 9 2_Информ. по 8 отстающим" xfId="2189"/>
    <cellStyle name="40% - Акцент5 9 3" xfId="1091"/>
    <cellStyle name="40% - Акцент5 9 4" xfId="2968"/>
    <cellStyle name="40% - Акцент5 9 5" xfId="3764"/>
    <cellStyle name="40% - Акцент5 9 6" xfId="4411"/>
    <cellStyle name="40% - Акцент5 9 7" xfId="5274"/>
    <cellStyle name="40% - Акцент5 9 8" xfId="5840"/>
    <cellStyle name="40% - Акцент5 9 9" xfId="6027"/>
    <cellStyle name="40% - Акцент5 9_Информ. по 8 отстающим" xfId="1747"/>
    <cellStyle name="40% - Акцент5 90" xfId="6995"/>
    <cellStyle name="40% - Акцент5 91" xfId="7009"/>
    <cellStyle name="40% - Акцент5 92" xfId="7023"/>
    <cellStyle name="40% - Акцент5 93" xfId="7037"/>
    <cellStyle name="40% - Акцент5 94" xfId="7051"/>
    <cellStyle name="40% - Акцент5 95" xfId="7065"/>
    <cellStyle name="40% - Акцент5 96" xfId="7079"/>
    <cellStyle name="40% - Акцент5 97" xfId="7093"/>
    <cellStyle name="40% - Акцент5 98" xfId="7107"/>
    <cellStyle name="40% - Акцент5 99" xfId="7121"/>
    <cellStyle name="40% - Акцент6" xfId="23" builtinId="51" customBuiltin="1"/>
    <cellStyle name="40% - Акцент6 10" xfId="365"/>
    <cellStyle name="40% - Акцент6 10 10" xfId="7583"/>
    <cellStyle name="40% - Акцент6 10 11" xfId="7895"/>
    <cellStyle name="40% - Акцент6 10 12" xfId="8930"/>
    <cellStyle name="40% - Акцент6 10 13" xfId="9937"/>
    <cellStyle name="40% - Акцент6 10 14" xfId="10734"/>
    <cellStyle name="40% - Акцент6 10 15" xfId="11250"/>
    <cellStyle name="40% - Акцент6 10 2" xfId="780"/>
    <cellStyle name="40% - Акцент6 10 2 2" xfId="1695"/>
    <cellStyle name="40% - Акцент6 10 2 3" xfId="3507"/>
    <cellStyle name="40% - Акцент6 10 2 4" xfId="4950"/>
    <cellStyle name="40% - Акцент6 10 2 5" xfId="6566"/>
    <cellStyle name="40% - Акцент6 10 2 6" xfId="8293"/>
    <cellStyle name="40% - Акцент6 10 2 7" xfId="9328"/>
    <cellStyle name="40% - Акцент6 10 2 8" xfId="10335"/>
    <cellStyle name="40% - Акцент6 10 2 9" xfId="11551"/>
    <cellStyle name="40% - Акцент6 10 2_Информ. по 8 отстающим" xfId="2307"/>
    <cellStyle name="40% - Акцент6 10 3" xfId="1286"/>
    <cellStyle name="40% - Акцент6 10 4" xfId="3109"/>
    <cellStyle name="40% - Акцент6 10 5" xfId="3905"/>
    <cellStyle name="40% - Акцент6 10 6" xfId="4552"/>
    <cellStyle name="40% - Акцент6 10 7" xfId="5476"/>
    <cellStyle name="40% - Акцент6 10 8" xfId="5841"/>
    <cellStyle name="40% - Акцент6 10 9" xfId="6168"/>
    <cellStyle name="40% - Акцент6 10_Информ. по 8 отстающим" xfId="2070"/>
    <cellStyle name="40% - Акцент6 100" xfId="7139"/>
    <cellStyle name="40% - Акцент6 101" xfId="7153"/>
    <cellStyle name="40% - Акцент6 102" xfId="7166"/>
    <cellStyle name="40% - Акцент6 103" xfId="7179"/>
    <cellStyle name="40% - Акцент6 104" xfId="7192"/>
    <cellStyle name="40% - Акцент6 105" xfId="7205"/>
    <cellStyle name="40% - Акцент6 106" xfId="7218"/>
    <cellStyle name="40% - Акцент6 107" xfId="7231"/>
    <cellStyle name="40% - Акцент6 108" xfId="7243"/>
    <cellStyle name="40% - Акцент6 109" xfId="7255"/>
    <cellStyle name="40% - Акцент6 11" xfId="522"/>
    <cellStyle name="40% - Акцент6 11 10" xfId="7584"/>
    <cellStyle name="40% - Акцент6 11 11" xfId="8037"/>
    <cellStyle name="40% - Акцент6 11 12" xfId="9072"/>
    <cellStyle name="40% - Акцент6 11 13" xfId="10079"/>
    <cellStyle name="40% - Акцент6 11 14" xfId="10876"/>
    <cellStyle name="40% - Акцент6 11 15" xfId="11251"/>
    <cellStyle name="40% - Акцент6 11 2" xfId="932"/>
    <cellStyle name="40% - Акцент6 11 2 2" xfId="1842"/>
    <cellStyle name="40% - Акцент6 11 2 3" xfId="3649"/>
    <cellStyle name="40% - Акцент6 11 2 4" xfId="5092"/>
    <cellStyle name="40% - Акцент6 11 2 5" xfId="6708"/>
    <cellStyle name="40% - Акцент6 11 2 6" xfId="8435"/>
    <cellStyle name="40% - Акцент6 11 2 7" xfId="9470"/>
    <cellStyle name="40% - Акцент6 11 2 8" xfId="10477"/>
    <cellStyle name="40% - Акцент6 11 2 9" xfId="11693"/>
    <cellStyle name="40% - Акцент6 11 2_Информ. по 8 отстающим" xfId="2435"/>
    <cellStyle name="40% - Акцент6 11 3" xfId="1438"/>
    <cellStyle name="40% - Акцент6 11 4" xfId="3251"/>
    <cellStyle name="40% - Акцент6 11 5" xfId="4047"/>
    <cellStyle name="40% - Акцент6 11 6" xfId="4694"/>
    <cellStyle name="40% - Акцент6 11 7" xfId="5624"/>
    <cellStyle name="40% - Акцент6 11 8" xfId="5842"/>
    <cellStyle name="40% - Акцент6 11 9" xfId="6310"/>
    <cellStyle name="40% - Акцент6 11_Информ. по 8 отстающим" xfId="2023"/>
    <cellStyle name="40% - Акцент6 110" xfId="7266"/>
    <cellStyle name="40% - Акцент6 111" xfId="7277"/>
    <cellStyle name="40% - Акцент6 112" xfId="7285"/>
    <cellStyle name="40% - Акцент6 113" xfId="7296"/>
    <cellStyle name="40% - Акцент6 114" xfId="7709"/>
    <cellStyle name="40% - Акцент6 115" xfId="8516"/>
    <cellStyle name="40% - Акцент6 116" xfId="8526"/>
    <cellStyle name="40% - Акцент6 117" xfId="8533"/>
    <cellStyle name="40% - Акцент6 118" xfId="8572"/>
    <cellStyle name="40% - Акцент6 119" xfId="8586"/>
    <cellStyle name="40% - Акцент6 12" xfId="536"/>
    <cellStyle name="40% - Акцент6 12 10" xfId="7585"/>
    <cellStyle name="40% - Акцент6 12 11" xfId="8051"/>
    <cellStyle name="40% - Акцент6 12 12" xfId="9086"/>
    <cellStyle name="40% - Акцент6 12 13" xfId="10093"/>
    <cellStyle name="40% - Акцент6 12 14" xfId="10890"/>
    <cellStyle name="40% - Акцент6 12 15" xfId="11252"/>
    <cellStyle name="40% - Акцент6 12 2" xfId="946"/>
    <cellStyle name="40% - Акцент6 12 2 2" xfId="1856"/>
    <cellStyle name="40% - Акцент6 12 2 3" xfId="3663"/>
    <cellStyle name="40% - Акцент6 12 2 4" xfId="5106"/>
    <cellStyle name="40% - Акцент6 12 2 5" xfId="6722"/>
    <cellStyle name="40% - Акцент6 12 2 6" xfId="8449"/>
    <cellStyle name="40% - Акцент6 12 2 7" xfId="9484"/>
    <cellStyle name="40% - Акцент6 12 2 8" xfId="10491"/>
    <cellStyle name="40% - Акцент6 12 2 9" xfId="11707"/>
    <cellStyle name="40% - Акцент6 12 2_Информ. по 8 отстающим" xfId="2096"/>
    <cellStyle name="40% - Акцент6 12 3" xfId="1452"/>
    <cellStyle name="40% - Акцент6 12 4" xfId="3265"/>
    <cellStyle name="40% - Акцент6 12 5" xfId="4061"/>
    <cellStyle name="40% - Акцент6 12 6" xfId="4708"/>
    <cellStyle name="40% - Акцент6 12 7" xfId="5638"/>
    <cellStyle name="40% - Акцент6 12 8" xfId="5843"/>
    <cellStyle name="40% - Акцент6 12 9" xfId="6324"/>
    <cellStyle name="40% - Акцент6 12_Информ. по 8 отстающим" xfId="2174"/>
    <cellStyle name="40% - Акцент6 120" xfId="8599"/>
    <cellStyle name="40% - Акцент6 121" xfId="8613"/>
    <cellStyle name="40% - Акцент6 122" xfId="8626"/>
    <cellStyle name="40% - Акцент6 123" xfId="8640"/>
    <cellStyle name="40% - Акцент6 124" xfId="8653"/>
    <cellStyle name="40% - Акцент6 125" xfId="8665"/>
    <cellStyle name="40% - Акцент6 126" xfId="8677"/>
    <cellStyle name="40% - Акцент6 127" xfId="8689"/>
    <cellStyle name="40% - Акцент6 128" xfId="8702"/>
    <cellStyle name="40% - Акцент6 129" xfId="8712"/>
    <cellStyle name="40% - Акцент6 13" xfId="550"/>
    <cellStyle name="40% - Акцент6 13 10" xfId="7586"/>
    <cellStyle name="40% - Акцент6 13 11" xfId="8065"/>
    <cellStyle name="40% - Акцент6 13 12" xfId="9100"/>
    <cellStyle name="40% - Акцент6 13 13" xfId="10107"/>
    <cellStyle name="40% - Акцент6 13 14" xfId="10904"/>
    <cellStyle name="40% - Акцент6 13 15" xfId="11253"/>
    <cellStyle name="40% - Акцент6 13 2" xfId="960"/>
    <cellStyle name="40% - Акцент6 13 2 2" xfId="1870"/>
    <cellStyle name="40% - Акцент6 13 2 3" xfId="3677"/>
    <cellStyle name="40% - Акцент6 13 2 4" xfId="5120"/>
    <cellStyle name="40% - Акцент6 13 2 5" xfId="6736"/>
    <cellStyle name="40% - Акцент6 13 2 6" xfId="8463"/>
    <cellStyle name="40% - Акцент6 13 2 7" xfId="9498"/>
    <cellStyle name="40% - Акцент6 13 2 8" xfId="10505"/>
    <cellStyle name="40% - Акцент6 13 2 9" xfId="11721"/>
    <cellStyle name="40% - Акцент6 13 2_Информ. по 8 отстающим" xfId="1137"/>
    <cellStyle name="40% - Акцент6 13 3" xfId="1466"/>
    <cellStyle name="40% - Акцент6 13 4" xfId="3279"/>
    <cellStyle name="40% - Акцент6 13 5" xfId="4075"/>
    <cellStyle name="40% - Акцент6 13 6" xfId="4722"/>
    <cellStyle name="40% - Акцент6 13 7" xfId="5652"/>
    <cellStyle name="40% - Акцент6 13 8" xfId="5844"/>
    <cellStyle name="40% - Акцент6 13 9" xfId="6338"/>
    <cellStyle name="40% - Акцент6 13_Информ. по 8 отстающим" xfId="2218"/>
    <cellStyle name="40% - Акцент6 130" xfId="8722"/>
    <cellStyle name="40% - Акцент6 131" xfId="8729"/>
    <cellStyle name="40% - Акцент6 132" xfId="8744"/>
    <cellStyle name="40% - Акцент6 133" xfId="9563"/>
    <cellStyle name="40% - Акцент6 134" xfId="9577"/>
    <cellStyle name="40% - Акцент6 135" xfId="9591"/>
    <cellStyle name="40% - Акцент6 136" xfId="9604"/>
    <cellStyle name="40% - Акцент6 137" xfId="9618"/>
    <cellStyle name="40% - Акцент6 138" xfId="9630"/>
    <cellStyle name="40% - Акцент6 139" xfId="9644"/>
    <cellStyle name="40% - Акцент6 14" xfId="564"/>
    <cellStyle name="40% - Акцент6 14 10" xfId="7587"/>
    <cellStyle name="40% - Акцент6 14 11" xfId="8079"/>
    <cellStyle name="40% - Акцент6 14 12" xfId="9114"/>
    <cellStyle name="40% - Акцент6 14 13" xfId="10121"/>
    <cellStyle name="40% - Акцент6 14 14" xfId="10918"/>
    <cellStyle name="40% - Акцент6 14 15" xfId="11254"/>
    <cellStyle name="40% - Акцент6 14 2" xfId="974"/>
    <cellStyle name="40% - Акцент6 14 2 2" xfId="1884"/>
    <cellStyle name="40% - Акцент6 14 2 3" xfId="3691"/>
    <cellStyle name="40% - Акцент6 14 2 4" xfId="5134"/>
    <cellStyle name="40% - Акцент6 14 2 5" xfId="6750"/>
    <cellStyle name="40% - Акцент6 14 2 6" xfId="8477"/>
    <cellStyle name="40% - Акцент6 14 2 7" xfId="9512"/>
    <cellStyle name="40% - Акцент6 14 2 8" xfId="10519"/>
    <cellStyle name="40% - Акцент6 14 2 9" xfId="11735"/>
    <cellStyle name="40% - Акцент6 14 2_Информ. по 8 отстающим" xfId="2500"/>
    <cellStyle name="40% - Акцент6 14 3" xfId="1480"/>
    <cellStyle name="40% - Акцент6 14 4" xfId="3293"/>
    <cellStyle name="40% - Акцент6 14 5" xfId="4089"/>
    <cellStyle name="40% - Акцент6 14 6" xfId="4736"/>
    <cellStyle name="40% - Акцент6 14 7" xfId="5666"/>
    <cellStyle name="40% - Акцент6 14 8" xfId="5845"/>
    <cellStyle name="40% - Акцент6 14 9" xfId="6352"/>
    <cellStyle name="40% - Акцент6 14_Информ. по 8 отстающим" xfId="1144"/>
    <cellStyle name="40% - Акцент6 140" xfId="9658"/>
    <cellStyle name="40% - Акцент6 141" xfId="9672"/>
    <cellStyle name="40% - Акцент6 142" xfId="9684"/>
    <cellStyle name="40% - Акцент6 143" xfId="9696"/>
    <cellStyle name="40% - Акцент6 144" xfId="9708"/>
    <cellStyle name="40% - Акцент6 145" xfId="9719"/>
    <cellStyle name="40% - Акцент6 146" xfId="9729"/>
    <cellStyle name="40% - Акцент6 147" xfId="9736"/>
    <cellStyle name="40% - Акцент6 148" xfId="9751"/>
    <cellStyle name="40% - Акцент6 149" xfId="10547"/>
    <cellStyle name="40% - Акцент6 15" xfId="578"/>
    <cellStyle name="40% - Акцент6 15 10" xfId="7588"/>
    <cellStyle name="40% - Акцент6 15 11" xfId="8093"/>
    <cellStyle name="40% - Акцент6 15 12" xfId="9128"/>
    <cellStyle name="40% - Акцент6 15 13" xfId="10135"/>
    <cellStyle name="40% - Акцент6 15 14" xfId="10932"/>
    <cellStyle name="40% - Акцент6 15 15" xfId="11255"/>
    <cellStyle name="40% - Акцент6 15 2" xfId="988"/>
    <cellStyle name="40% - Акцент6 15 2 2" xfId="1898"/>
    <cellStyle name="40% - Акцент6 15 2 3" xfId="3705"/>
    <cellStyle name="40% - Акцент6 15 2 4" xfId="5148"/>
    <cellStyle name="40% - Акцент6 15 2 5" xfId="6764"/>
    <cellStyle name="40% - Акцент6 15 2 6" xfId="8491"/>
    <cellStyle name="40% - Акцент6 15 2 7" xfId="9526"/>
    <cellStyle name="40% - Акцент6 15 2 8" xfId="10533"/>
    <cellStyle name="40% - Акцент6 15 2 9" xfId="11749"/>
    <cellStyle name="40% - Акцент6 15 2_Информ. по 8 отстающим" xfId="2456"/>
    <cellStyle name="40% - Акцент6 15 3" xfId="1494"/>
    <cellStyle name="40% - Акцент6 15 4" xfId="3307"/>
    <cellStyle name="40% - Акцент6 15 5" xfId="4103"/>
    <cellStyle name="40% - Акцент6 15 6" xfId="4750"/>
    <cellStyle name="40% - Акцент6 15 7" xfId="5680"/>
    <cellStyle name="40% - Акцент6 15 8" xfId="5846"/>
    <cellStyle name="40% - Акцент6 15 9" xfId="6366"/>
    <cellStyle name="40% - Акцент6 15_Информ. по 8 отстающим" xfId="1936"/>
    <cellStyle name="40% - Акцент6 150" xfId="10963"/>
    <cellStyle name="40% - Акцент6 151" xfId="11784"/>
    <cellStyle name="40% - Акцент6 152" xfId="11798"/>
    <cellStyle name="40% - Акцент6 153" xfId="11810"/>
    <cellStyle name="40% - Акцент6 154" xfId="11823"/>
    <cellStyle name="40% - Акцент6 155" xfId="11835"/>
    <cellStyle name="40% - Акцент6 156" xfId="11847"/>
    <cellStyle name="40% - Акцент6 157" xfId="11858"/>
    <cellStyle name="40% - Акцент6 158" xfId="11872"/>
    <cellStyle name="40% - Акцент6 159" xfId="11884"/>
    <cellStyle name="40% - Акцент6 16" xfId="592"/>
    <cellStyle name="40% - Акцент6 16 10" xfId="9142"/>
    <cellStyle name="40% - Акцент6 16 11" xfId="10149"/>
    <cellStyle name="40% - Акцент6 16 12" xfId="10946"/>
    <cellStyle name="40% - Акцент6 16 13" xfId="11256"/>
    <cellStyle name="40% - Акцент6 16 2" xfId="1508"/>
    <cellStyle name="40% - Акцент6 16 3" xfId="3321"/>
    <cellStyle name="40% - Акцент6 16 4" xfId="4117"/>
    <cellStyle name="40% - Акцент6 16 5" xfId="4764"/>
    <cellStyle name="40% - Акцент6 16 6" xfId="5694"/>
    <cellStyle name="40% - Акцент6 16 7" xfId="6380"/>
    <cellStyle name="40% - Акцент6 16 8" xfId="7589"/>
    <cellStyle name="40% - Акцент6 16 9" xfId="8107"/>
    <cellStyle name="40% - Акцент6 16_Информ. по 8 отстающим" xfId="2226"/>
    <cellStyle name="40% - Акцент6 160" xfId="11896"/>
    <cellStyle name="40% - Акцент6 161" xfId="11908"/>
    <cellStyle name="40% - Акцент6 162" xfId="11920"/>
    <cellStyle name="40% - Акцент6 163" xfId="11931"/>
    <cellStyle name="40% - Акцент6 164" xfId="11942"/>
    <cellStyle name="40% - Акцент6 165" xfId="11951"/>
    <cellStyle name="40% - Акцент6 166" xfId="11958"/>
    <cellStyle name="40% - Акцент6 167" xfId="11982"/>
    <cellStyle name="40% - Акцент6 168" xfId="11991"/>
    <cellStyle name="40% - Акцент6 169" xfId="11998"/>
    <cellStyle name="40% - Акцент6 17" xfId="1007"/>
    <cellStyle name="40% - Акцент6 18" xfId="2566"/>
    <cellStyle name="40% - Акцент6 19" xfId="2579"/>
    <cellStyle name="40% - Акцент6 2" xfId="24"/>
    <cellStyle name="40% - Акцент6 2 2" xfId="205"/>
    <cellStyle name="40% - Акцент6 2 3" xfId="244"/>
    <cellStyle name="40% - Акцент6 20" xfId="2591"/>
    <cellStyle name="40% - Акцент6 21" xfId="2603"/>
    <cellStyle name="40% - Акцент6 22" xfId="2615"/>
    <cellStyle name="40% - Акцент6 23" xfId="2627"/>
    <cellStyle name="40% - Акцент6 24" xfId="2639"/>
    <cellStyle name="40% - Акцент6 25" xfId="2651"/>
    <cellStyle name="40% - Акцент6 26" xfId="2663"/>
    <cellStyle name="40% - Акцент6 27" xfId="2675"/>
    <cellStyle name="40% - Акцент6 28" xfId="2686"/>
    <cellStyle name="40% - Акцент6 29" xfId="2697"/>
    <cellStyle name="40% - Акцент6 3" xfId="111"/>
    <cellStyle name="40% - Акцент6 3 10" xfId="5249"/>
    <cellStyle name="40% - Акцент6 3 11" xfId="6002"/>
    <cellStyle name="40% - Акцент6 3 12" xfId="7590"/>
    <cellStyle name="40% - Акцент6 3 13" xfId="7729"/>
    <cellStyle name="40% - Акцент6 3 14" xfId="8764"/>
    <cellStyle name="40% - Акцент6 3 15" xfId="9771"/>
    <cellStyle name="40% - Акцент6 3 16" xfId="10567"/>
    <cellStyle name="40% - Акцент6 3 17" xfId="11257"/>
    <cellStyle name="40% - Акцент6 3 2" xfId="293"/>
    <cellStyle name="40% - Акцент6 3 2 10" xfId="6096"/>
    <cellStyle name="40% - Акцент6 3 2 11" xfId="7591"/>
    <cellStyle name="40% - Акцент6 3 2 12" xfId="7823"/>
    <cellStyle name="40% - Акцент6 3 2 13" xfId="8858"/>
    <cellStyle name="40% - Акцент6 3 2 14" xfId="9865"/>
    <cellStyle name="40% - Акцент6 3 2 15" xfId="10662"/>
    <cellStyle name="40% - Акцент6 3 2 16" xfId="11258"/>
    <cellStyle name="40% - Акцент6 3 2 2" xfId="440"/>
    <cellStyle name="40% - Акцент6 3 2 2 10" xfId="7592"/>
    <cellStyle name="40% - Акцент6 3 2 2 11" xfId="7963"/>
    <cellStyle name="40% - Акцент6 3 2 2 12" xfId="8998"/>
    <cellStyle name="40% - Акцент6 3 2 2 13" xfId="10005"/>
    <cellStyle name="40% - Акцент6 3 2 2 14" xfId="10802"/>
    <cellStyle name="40% - Акцент6 3 2 2 15" xfId="11259"/>
    <cellStyle name="40% - Акцент6 3 2 2 2" xfId="853"/>
    <cellStyle name="40% - Акцент6 3 2 2 2 2" xfId="1767"/>
    <cellStyle name="40% - Акцент6 3 2 2 2 3" xfId="3575"/>
    <cellStyle name="40% - Акцент6 3 2 2 2 4" xfId="5018"/>
    <cellStyle name="40% - Акцент6 3 2 2 2 5" xfId="6634"/>
    <cellStyle name="40% - Акцент6 3 2 2 2 6" xfId="8361"/>
    <cellStyle name="40% - Акцент6 3 2 2 2 7" xfId="9396"/>
    <cellStyle name="40% - Акцент6 3 2 2 2 8" xfId="10403"/>
    <cellStyle name="40% - Акцент6 3 2 2 2 9" xfId="11619"/>
    <cellStyle name="40% - Акцент6 3 2 2 2_Информ. по 8 отстающим" xfId="2460"/>
    <cellStyle name="40% - Акцент6 3 2 2 3" xfId="1359"/>
    <cellStyle name="40% - Акцент6 3 2 2 4" xfId="3177"/>
    <cellStyle name="40% - Акцент6 3 2 2 5" xfId="3973"/>
    <cellStyle name="40% - Акцент6 3 2 2 6" xfId="4620"/>
    <cellStyle name="40% - Акцент6 3 2 2 7" xfId="5545"/>
    <cellStyle name="40% - Акцент6 3 2 2 8" xfId="5848"/>
    <cellStyle name="40% - Акцент6 3 2 2 9" xfId="6236"/>
    <cellStyle name="40% - Акцент6 3 2 2_Информ. по 8 отстающим" xfId="2041"/>
    <cellStyle name="40% - Акцент6 3 2 3" xfId="708"/>
    <cellStyle name="40% - Акцент6 3 2 3 2" xfId="1623"/>
    <cellStyle name="40% - Акцент6 3 2 3 3" xfId="3435"/>
    <cellStyle name="40% - Акцент6 3 2 3 4" xfId="4878"/>
    <cellStyle name="40% - Акцент6 3 2 3 5" xfId="6494"/>
    <cellStyle name="40% - Акцент6 3 2 3 6" xfId="8221"/>
    <cellStyle name="40% - Акцент6 3 2 3 7" xfId="9256"/>
    <cellStyle name="40% - Акцент6 3 2 3 8" xfId="10263"/>
    <cellStyle name="40% - Акцент6 3 2 3 9" xfId="11479"/>
    <cellStyle name="40% - Акцент6 3 2 3_Информ. по 8 отстающим" xfId="1046"/>
    <cellStyle name="40% - Акцент6 3 2 4" xfId="1214"/>
    <cellStyle name="40% - Акцент6 3 2 5" xfId="3037"/>
    <cellStyle name="40% - Акцент6 3 2 6" xfId="3833"/>
    <cellStyle name="40% - Акцент6 3 2 7" xfId="4480"/>
    <cellStyle name="40% - Акцент6 3 2 8" xfId="5404"/>
    <cellStyle name="40% - Акцент6 3 2 9" xfId="5847"/>
    <cellStyle name="40% - Акцент6 3 2_Информ. по 8 отстающим" xfId="2117"/>
    <cellStyle name="40% - Акцент6 3 3" xfId="157"/>
    <cellStyle name="40% - Акцент6 3 3 10" xfId="7593"/>
    <cellStyle name="40% - Акцент6 3 3 11" xfId="7775"/>
    <cellStyle name="40% - Акцент6 3 3 12" xfId="8810"/>
    <cellStyle name="40% - Акцент6 3 3 13" xfId="9817"/>
    <cellStyle name="40% - Акцент6 3 3 14" xfId="10613"/>
    <cellStyle name="40% - Акцент6 3 3 15" xfId="11260"/>
    <cellStyle name="40% - Акцент6 3 3 2" xfId="660"/>
    <cellStyle name="40% - Акцент6 3 3 2 2" xfId="1575"/>
    <cellStyle name="40% - Акцент6 3 3 2 3" xfId="3387"/>
    <cellStyle name="40% - Акцент6 3 3 2 4" xfId="4830"/>
    <cellStyle name="40% - Акцент6 3 3 2 5" xfId="6446"/>
    <cellStyle name="40% - Акцент6 3 3 2 6" xfId="8173"/>
    <cellStyle name="40% - Акцент6 3 3 2 7" xfId="9208"/>
    <cellStyle name="40% - Акцент6 3 3 2 8" xfId="10215"/>
    <cellStyle name="40% - Акцент6 3 3 2 9" xfId="11431"/>
    <cellStyle name="40% - Акцент6 3 3 2_Информ. по 8 отстающим" xfId="2412"/>
    <cellStyle name="40% - Акцент6 3 3 3" xfId="1112"/>
    <cellStyle name="40% - Акцент6 3 3 4" xfId="2989"/>
    <cellStyle name="40% - Акцент6 3 3 5" xfId="3785"/>
    <cellStyle name="40% - Акцент6 3 3 6" xfId="4432"/>
    <cellStyle name="40% - Акцент6 3 3 7" xfId="5295"/>
    <cellStyle name="40% - Акцент6 3 3 8" xfId="5849"/>
    <cellStyle name="40% - Акцент6 3 3 9" xfId="6048"/>
    <cellStyle name="40% - Акцент6 3 3_Информ. по 8 отстающим" xfId="2419"/>
    <cellStyle name="40% - Акцент6 3 4" xfId="387"/>
    <cellStyle name="40% - Акцент6 3 4 10" xfId="7594"/>
    <cellStyle name="40% - Акцент6 3 4 11" xfId="7915"/>
    <cellStyle name="40% - Акцент6 3 4 12" xfId="8950"/>
    <cellStyle name="40% - Акцент6 3 4 13" xfId="9957"/>
    <cellStyle name="40% - Акцент6 3 4 14" xfId="10754"/>
    <cellStyle name="40% - Акцент6 3 4 15" xfId="11261"/>
    <cellStyle name="40% - Акцент6 3 4 2" xfId="801"/>
    <cellStyle name="40% - Акцент6 3 4 2 2" xfId="1716"/>
    <cellStyle name="40% - Акцент6 3 4 2 3" xfId="3527"/>
    <cellStyle name="40% - Акцент6 3 4 2 4" xfId="4970"/>
    <cellStyle name="40% - Акцент6 3 4 2 5" xfId="6586"/>
    <cellStyle name="40% - Акцент6 3 4 2 6" xfId="8313"/>
    <cellStyle name="40% - Акцент6 3 4 2 7" xfId="9348"/>
    <cellStyle name="40% - Акцент6 3 4 2 8" xfId="10355"/>
    <cellStyle name="40% - Акцент6 3 4 2 9" xfId="11571"/>
    <cellStyle name="40% - Акцент6 3 4 2_Информ. по 8 отстающим" xfId="2267"/>
    <cellStyle name="40% - Акцент6 3 4 3" xfId="1307"/>
    <cellStyle name="40% - Акцент6 3 4 4" xfId="3129"/>
    <cellStyle name="40% - Акцент6 3 4 5" xfId="3925"/>
    <cellStyle name="40% - Акцент6 3 4 6" xfId="4572"/>
    <cellStyle name="40% - Акцент6 3 4 7" xfId="5496"/>
    <cellStyle name="40% - Акцент6 3 4 8" xfId="5850"/>
    <cellStyle name="40% - Акцент6 3 4 9" xfId="6188"/>
    <cellStyle name="40% - Акцент6 3 4_Информ. по 8 отстающим" xfId="2171"/>
    <cellStyle name="40% - Акцент6 3 5" xfId="614"/>
    <cellStyle name="40% - Акцент6 3 5 2" xfId="1529"/>
    <cellStyle name="40% - Акцент6 3 5 3" xfId="3341"/>
    <cellStyle name="40% - Акцент6 3 5 4" xfId="4784"/>
    <cellStyle name="40% - Акцент6 3 5 5" xfId="6400"/>
    <cellStyle name="40% - Акцент6 3 5 6" xfId="8127"/>
    <cellStyle name="40% - Акцент6 3 5 7" xfId="9162"/>
    <cellStyle name="40% - Акцент6 3 5 8" xfId="10169"/>
    <cellStyle name="40% - Акцент6 3 5 9" xfId="11385"/>
    <cellStyle name="40% - Акцент6 3 5_Информ. по 8 отстающим" xfId="2309"/>
    <cellStyle name="40% - Акцент6 3 6" xfId="1066"/>
    <cellStyle name="40% - Акцент6 3 7" xfId="2943"/>
    <cellStyle name="40% - Акцент6 3 8" xfId="3739"/>
    <cellStyle name="40% - Акцент6 3 9" xfId="4386"/>
    <cellStyle name="40% - Акцент6 3_Информ. по 8 отстающим" xfId="2298"/>
    <cellStyle name="40% - Акцент6 30" xfId="2706"/>
    <cellStyle name="40% - Акцент6 31" xfId="2713"/>
    <cellStyle name="40% - Акцент6 32" xfId="2741"/>
    <cellStyle name="40% - Акцент6 33" xfId="2754"/>
    <cellStyle name="40% - Акцент6 34" xfId="2765"/>
    <cellStyle name="40% - Акцент6 35" xfId="2776"/>
    <cellStyle name="40% - Акцент6 36" xfId="2785"/>
    <cellStyle name="40% - Акцент6 37" xfId="2792"/>
    <cellStyle name="40% - Акцент6 38" xfId="2823"/>
    <cellStyle name="40% - Акцент6 39" xfId="2835"/>
    <cellStyle name="40% - Акцент6 4" xfId="125"/>
    <cellStyle name="40% - Акцент6 4 10" xfId="5263"/>
    <cellStyle name="40% - Акцент6 4 11" xfId="6016"/>
    <cellStyle name="40% - Акцент6 4 12" xfId="7595"/>
    <cellStyle name="40% - Акцент6 4 13" xfId="7743"/>
    <cellStyle name="40% - Акцент6 4 14" xfId="8778"/>
    <cellStyle name="40% - Акцент6 4 15" xfId="9785"/>
    <cellStyle name="40% - Акцент6 4 16" xfId="10581"/>
    <cellStyle name="40% - Акцент6 4 17" xfId="11262"/>
    <cellStyle name="40% - Акцент6 4 2" xfId="307"/>
    <cellStyle name="40% - Акцент6 4 2 10" xfId="6110"/>
    <cellStyle name="40% - Акцент6 4 2 11" xfId="7596"/>
    <cellStyle name="40% - Акцент6 4 2 12" xfId="7837"/>
    <cellStyle name="40% - Акцент6 4 2 13" xfId="8872"/>
    <cellStyle name="40% - Акцент6 4 2 14" xfId="9879"/>
    <cellStyle name="40% - Акцент6 4 2 15" xfId="10676"/>
    <cellStyle name="40% - Акцент6 4 2 16" xfId="11263"/>
    <cellStyle name="40% - Акцент6 4 2 2" xfId="454"/>
    <cellStyle name="40% - Акцент6 4 2 2 10" xfId="7597"/>
    <cellStyle name="40% - Акцент6 4 2 2 11" xfId="7977"/>
    <cellStyle name="40% - Акцент6 4 2 2 12" xfId="9012"/>
    <cellStyle name="40% - Акцент6 4 2 2 13" xfId="10019"/>
    <cellStyle name="40% - Акцент6 4 2 2 14" xfId="10816"/>
    <cellStyle name="40% - Акцент6 4 2 2 15" xfId="11264"/>
    <cellStyle name="40% - Акцент6 4 2 2 2" xfId="867"/>
    <cellStyle name="40% - Акцент6 4 2 2 2 2" xfId="1781"/>
    <cellStyle name="40% - Акцент6 4 2 2 2 3" xfId="3589"/>
    <cellStyle name="40% - Акцент6 4 2 2 2 4" xfId="5032"/>
    <cellStyle name="40% - Акцент6 4 2 2 2 5" xfId="6648"/>
    <cellStyle name="40% - Акцент6 4 2 2 2 6" xfId="8375"/>
    <cellStyle name="40% - Акцент6 4 2 2 2 7" xfId="9410"/>
    <cellStyle name="40% - Акцент6 4 2 2 2 8" xfId="10417"/>
    <cellStyle name="40% - Акцент6 4 2 2 2 9" xfId="11633"/>
    <cellStyle name="40% - Акцент6 4 2 2 2_Информ. по 8 отстающим" xfId="2068"/>
    <cellStyle name="40% - Акцент6 4 2 2 3" xfId="1373"/>
    <cellStyle name="40% - Акцент6 4 2 2 4" xfId="3191"/>
    <cellStyle name="40% - Акцент6 4 2 2 5" xfId="3987"/>
    <cellStyle name="40% - Акцент6 4 2 2 6" xfId="4634"/>
    <cellStyle name="40% - Акцент6 4 2 2 7" xfId="5559"/>
    <cellStyle name="40% - Акцент6 4 2 2 8" xfId="5852"/>
    <cellStyle name="40% - Акцент6 4 2 2 9" xfId="6250"/>
    <cellStyle name="40% - Акцент6 4 2 2_Информ. по 8 отстающим" xfId="2428"/>
    <cellStyle name="40% - Акцент6 4 2 3" xfId="722"/>
    <cellStyle name="40% - Акцент6 4 2 3 2" xfId="1637"/>
    <cellStyle name="40% - Акцент6 4 2 3 3" xfId="3449"/>
    <cellStyle name="40% - Акцент6 4 2 3 4" xfId="4892"/>
    <cellStyle name="40% - Акцент6 4 2 3 5" xfId="6508"/>
    <cellStyle name="40% - Акцент6 4 2 3 6" xfId="8235"/>
    <cellStyle name="40% - Акцент6 4 2 3 7" xfId="9270"/>
    <cellStyle name="40% - Акцент6 4 2 3 8" xfId="10277"/>
    <cellStyle name="40% - Акцент6 4 2 3 9" xfId="11493"/>
    <cellStyle name="40% - Акцент6 4 2 3_Информ. по 8 отстающим" xfId="2322"/>
    <cellStyle name="40% - Акцент6 4 2 4" xfId="1228"/>
    <cellStyle name="40% - Акцент6 4 2 5" xfId="3051"/>
    <cellStyle name="40% - Акцент6 4 2 6" xfId="3847"/>
    <cellStyle name="40% - Акцент6 4 2 7" xfId="4494"/>
    <cellStyle name="40% - Акцент6 4 2 8" xfId="5418"/>
    <cellStyle name="40% - Акцент6 4 2 9" xfId="5851"/>
    <cellStyle name="40% - Акцент6 4 2_Информ. по 8 отстающим" xfId="2165"/>
    <cellStyle name="40% - Акцент6 4 3" xfId="171"/>
    <cellStyle name="40% - Акцент6 4 3 10" xfId="7598"/>
    <cellStyle name="40% - Акцент6 4 3 11" xfId="7789"/>
    <cellStyle name="40% - Акцент6 4 3 12" xfId="8824"/>
    <cellStyle name="40% - Акцент6 4 3 13" xfId="9831"/>
    <cellStyle name="40% - Акцент6 4 3 14" xfId="10627"/>
    <cellStyle name="40% - Акцент6 4 3 15" xfId="11265"/>
    <cellStyle name="40% - Акцент6 4 3 2" xfId="674"/>
    <cellStyle name="40% - Акцент6 4 3 2 2" xfId="1589"/>
    <cellStyle name="40% - Акцент6 4 3 2 3" xfId="3401"/>
    <cellStyle name="40% - Акцент6 4 3 2 4" xfId="4844"/>
    <cellStyle name="40% - Акцент6 4 3 2 5" xfId="6460"/>
    <cellStyle name="40% - Акцент6 4 3 2 6" xfId="8187"/>
    <cellStyle name="40% - Акцент6 4 3 2 7" xfId="9222"/>
    <cellStyle name="40% - Акцент6 4 3 2 8" xfId="10229"/>
    <cellStyle name="40% - Акцент6 4 3 2 9" xfId="11445"/>
    <cellStyle name="40% - Акцент6 4 3 2_Информ. по 8 отстающим" xfId="2228"/>
    <cellStyle name="40% - Акцент6 4 3 3" xfId="1126"/>
    <cellStyle name="40% - Акцент6 4 3 4" xfId="3003"/>
    <cellStyle name="40% - Акцент6 4 3 5" xfId="3799"/>
    <cellStyle name="40% - Акцент6 4 3 6" xfId="4446"/>
    <cellStyle name="40% - Акцент6 4 3 7" xfId="5309"/>
    <cellStyle name="40% - Акцент6 4 3 8" xfId="5853"/>
    <cellStyle name="40% - Акцент6 4 3 9" xfId="6062"/>
    <cellStyle name="40% - Акцент6 4 3_Информ. по 8 отстающим" xfId="2201"/>
    <cellStyle name="40% - Акцент6 4 4" xfId="401"/>
    <cellStyle name="40% - Акцент6 4 4 10" xfId="7599"/>
    <cellStyle name="40% - Акцент6 4 4 11" xfId="7929"/>
    <cellStyle name="40% - Акцент6 4 4 12" xfId="8964"/>
    <cellStyle name="40% - Акцент6 4 4 13" xfId="9971"/>
    <cellStyle name="40% - Акцент6 4 4 14" xfId="10768"/>
    <cellStyle name="40% - Акцент6 4 4 15" xfId="11266"/>
    <cellStyle name="40% - Акцент6 4 4 2" xfId="815"/>
    <cellStyle name="40% - Акцент6 4 4 2 2" xfId="1730"/>
    <cellStyle name="40% - Акцент6 4 4 2 3" xfId="3541"/>
    <cellStyle name="40% - Акцент6 4 4 2 4" xfId="4984"/>
    <cellStyle name="40% - Акцент6 4 4 2 5" xfId="6600"/>
    <cellStyle name="40% - Акцент6 4 4 2 6" xfId="8327"/>
    <cellStyle name="40% - Акцент6 4 4 2 7" xfId="9362"/>
    <cellStyle name="40% - Акцент6 4 4 2 8" xfId="10369"/>
    <cellStyle name="40% - Акцент6 4 4 2 9" xfId="11585"/>
    <cellStyle name="40% - Акцент6 4 4 2_Информ. по 8 отстающим" xfId="1900"/>
    <cellStyle name="40% - Акцент6 4 4 3" xfId="1321"/>
    <cellStyle name="40% - Акцент6 4 4 4" xfId="3143"/>
    <cellStyle name="40% - Акцент6 4 4 5" xfId="3939"/>
    <cellStyle name="40% - Акцент6 4 4 6" xfId="4586"/>
    <cellStyle name="40% - Акцент6 4 4 7" xfId="5510"/>
    <cellStyle name="40% - Акцент6 4 4 8" xfId="5854"/>
    <cellStyle name="40% - Акцент6 4 4 9" xfId="6202"/>
    <cellStyle name="40% - Акцент6 4 4_Информ. по 8 отстающим" xfId="1160"/>
    <cellStyle name="40% - Акцент6 4 5" xfId="628"/>
    <cellStyle name="40% - Акцент6 4 5 2" xfId="1543"/>
    <cellStyle name="40% - Акцент6 4 5 3" xfId="3355"/>
    <cellStyle name="40% - Акцент6 4 5 4" xfId="4798"/>
    <cellStyle name="40% - Акцент6 4 5 5" xfId="6414"/>
    <cellStyle name="40% - Акцент6 4 5 6" xfId="8141"/>
    <cellStyle name="40% - Акцент6 4 5 7" xfId="9176"/>
    <cellStyle name="40% - Акцент6 4 5 8" xfId="10183"/>
    <cellStyle name="40% - Акцент6 4 5 9" xfId="11399"/>
    <cellStyle name="40% - Акцент6 4 5_Информ. по 8 отстающим" xfId="1980"/>
    <cellStyle name="40% - Акцент6 4 6" xfId="1080"/>
    <cellStyle name="40% - Акцент6 4 7" xfId="2957"/>
    <cellStyle name="40% - Акцент6 4 8" xfId="3753"/>
    <cellStyle name="40% - Акцент6 4 9" xfId="4400"/>
    <cellStyle name="40% - Акцент6 4_Информ. по 8 отстающим" xfId="1170"/>
    <cellStyle name="40% - Акцент6 40" xfId="2847"/>
    <cellStyle name="40% - Акцент6 41" xfId="2859"/>
    <cellStyle name="40% - Акцент6 42" xfId="2871"/>
    <cellStyle name="40% - Акцент6 43" xfId="2882"/>
    <cellStyle name="40% - Акцент6 44" xfId="2893"/>
    <cellStyle name="40% - Акцент6 45" xfId="2902"/>
    <cellStyle name="40% - Акцент6 46" xfId="2909"/>
    <cellStyle name="40% - Акцент6 47" xfId="2923"/>
    <cellStyle name="40% - Акцент6 48" xfId="3719"/>
    <cellStyle name="40% - Акцент6 49" xfId="4143"/>
    <cellStyle name="40% - Акцент6 5" xfId="211"/>
    <cellStyle name="40% - Акцент6 5 10" xfId="6076"/>
    <cellStyle name="40% - Акцент6 5 11" xfId="7600"/>
    <cellStyle name="40% - Акцент6 5 12" xfId="7803"/>
    <cellStyle name="40% - Акцент6 5 13" xfId="8838"/>
    <cellStyle name="40% - Акцент6 5 14" xfId="9845"/>
    <cellStyle name="40% - Акцент6 5 15" xfId="10641"/>
    <cellStyle name="40% - Акцент6 5 16" xfId="11267"/>
    <cellStyle name="40% - Акцент6 5 2" xfId="416"/>
    <cellStyle name="40% - Акцент6 5 2 10" xfId="7601"/>
    <cellStyle name="40% - Акцент6 5 2 11" xfId="7943"/>
    <cellStyle name="40% - Акцент6 5 2 12" xfId="8978"/>
    <cellStyle name="40% - Акцент6 5 2 13" xfId="9985"/>
    <cellStyle name="40% - Акцент6 5 2 14" xfId="10782"/>
    <cellStyle name="40% - Акцент6 5 2 15" xfId="11268"/>
    <cellStyle name="40% - Акцент6 5 2 2" xfId="830"/>
    <cellStyle name="40% - Акцент6 5 2 2 2" xfId="1745"/>
    <cellStyle name="40% - Акцент6 5 2 2 3" xfId="3555"/>
    <cellStyle name="40% - Акцент6 5 2 2 4" xfId="4998"/>
    <cellStyle name="40% - Акцент6 5 2 2 5" xfId="6614"/>
    <cellStyle name="40% - Акцент6 5 2 2 6" xfId="8341"/>
    <cellStyle name="40% - Акцент6 5 2 2 7" xfId="9376"/>
    <cellStyle name="40% - Акцент6 5 2 2 8" xfId="10383"/>
    <cellStyle name="40% - Акцент6 5 2 2 9" xfId="11599"/>
    <cellStyle name="40% - Акцент6 5 2 2_Информ. по 8 отстающим" xfId="2124"/>
    <cellStyle name="40% - Акцент6 5 2 3" xfId="1336"/>
    <cellStyle name="40% - Акцент6 5 2 4" xfId="3157"/>
    <cellStyle name="40% - Акцент6 5 2 5" xfId="3953"/>
    <cellStyle name="40% - Акцент6 5 2 6" xfId="4600"/>
    <cellStyle name="40% - Акцент6 5 2 7" xfId="5524"/>
    <cellStyle name="40% - Акцент6 5 2 8" xfId="5856"/>
    <cellStyle name="40% - Акцент6 5 2 9" xfId="6216"/>
    <cellStyle name="40% - Акцент6 5 2_Информ. по 8 отстающим" xfId="2057"/>
    <cellStyle name="40% - Акцент6 5 3" xfId="688"/>
    <cellStyle name="40% - Акцент6 5 3 2" xfId="1603"/>
    <cellStyle name="40% - Акцент6 5 3 3" xfId="3415"/>
    <cellStyle name="40% - Акцент6 5 3 4" xfId="4858"/>
    <cellStyle name="40% - Акцент6 5 3 5" xfId="6474"/>
    <cellStyle name="40% - Акцент6 5 3 6" xfId="8201"/>
    <cellStyle name="40% - Акцент6 5 3 7" xfId="9236"/>
    <cellStyle name="40% - Акцент6 5 3 8" xfId="10243"/>
    <cellStyle name="40% - Акцент6 5 3 9" xfId="11459"/>
    <cellStyle name="40% - Акцент6 5 3_Информ. по 8 отстающим" xfId="2210"/>
    <cellStyle name="40% - Акцент6 5 4" xfId="1157"/>
    <cellStyle name="40% - Акцент6 5 5" xfId="3017"/>
    <cellStyle name="40% - Акцент6 5 6" xfId="3813"/>
    <cellStyle name="40% - Акцент6 5 7" xfId="4460"/>
    <cellStyle name="40% - Акцент6 5 8" xfId="5341"/>
    <cellStyle name="40% - Акцент6 5 9" xfId="5855"/>
    <cellStyle name="40% - Акцент6 5_Информ. по 8 отстающим" xfId="2311"/>
    <cellStyle name="40% - Акцент6 50" xfId="4155"/>
    <cellStyle name="40% - Акцент6 51" xfId="4164"/>
    <cellStyle name="40% - Акцент6 52" xfId="4188"/>
    <cellStyle name="40% - Акцент6 53" xfId="4201"/>
    <cellStyle name="40% - Акцент6 54" xfId="4213"/>
    <cellStyle name="40% - Акцент6 55" xfId="4224"/>
    <cellStyle name="40% - Акцент6 56" xfId="4239"/>
    <cellStyle name="40% - Акцент6 57" xfId="4251"/>
    <cellStyle name="40% - Акцент6 58" xfId="4264"/>
    <cellStyle name="40% - Акцент6 59" xfId="4275"/>
    <cellStyle name="40% - Акцент6 6" xfId="321"/>
    <cellStyle name="40% - Акцент6 6 10" xfId="6124"/>
    <cellStyle name="40% - Акцент6 6 11" xfId="7602"/>
    <cellStyle name="40% - Акцент6 6 12" xfId="7851"/>
    <cellStyle name="40% - Акцент6 6 13" xfId="8886"/>
    <cellStyle name="40% - Акцент6 6 14" xfId="9893"/>
    <cellStyle name="40% - Акцент6 6 15" xfId="10690"/>
    <cellStyle name="40% - Акцент6 6 16" xfId="11269"/>
    <cellStyle name="40% - Акцент6 6 2" xfId="468"/>
    <cellStyle name="40% - Акцент6 6 2 10" xfId="7603"/>
    <cellStyle name="40% - Акцент6 6 2 11" xfId="7991"/>
    <cellStyle name="40% - Акцент6 6 2 12" xfId="9026"/>
    <cellStyle name="40% - Акцент6 6 2 13" xfId="10033"/>
    <cellStyle name="40% - Акцент6 6 2 14" xfId="10830"/>
    <cellStyle name="40% - Акцент6 6 2 15" xfId="11270"/>
    <cellStyle name="40% - Акцент6 6 2 2" xfId="881"/>
    <cellStyle name="40% - Акцент6 6 2 2 2" xfId="1795"/>
    <cellStyle name="40% - Акцент6 6 2 2 3" xfId="3603"/>
    <cellStyle name="40% - Акцент6 6 2 2 4" xfId="5046"/>
    <cellStyle name="40% - Акцент6 6 2 2 5" xfId="6662"/>
    <cellStyle name="40% - Акцент6 6 2 2 6" xfId="8389"/>
    <cellStyle name="40% - Акцент6 6 2 2 7" xfId="9424"/>
    <cellStyle name="40% - Акцент6 6 2 2 8" xfId="10431"/>
    <cellStyle name="40% - Акцент6 6 2 2 9" xfId="11647"/>
    <cellStyle name="40% - Акцент6 6 2 2_Информ. по 8 отстающим" xfId="1907"/>
    <cellStyle name="40% - Акцент6 6 2 3" xfId="1387"/>
    <cellStyle name="40% - Акцент6 6 2 4" xfId="3205"/>
    <cellStyle name="40% - Акцент6 6 2 5" xfId="4001"/>
    <cellStyle name="40% - Акцент6 6 2 6" xfId="4648"/>
    <cellStyle name="40% - Акцент6 6 2 7" xfId="5573"/>
    <cellStyle name="40% - Акцент6 6 2 8" xfId="5858"/>
    <cellStyle name="40% - Акцент6 6 2 9" xfId="6264"/>
    <cellStyle name="40% - Акцент6 6 2_Информ. по 8 отстающим" xfId="2491"/>
    <cellStyle name="40% - Акцент6 6 3" xfId="736"/>
    <cellStyle name="40% - Акцент6 6 3 2" xfId="1651"/>
    <cellStyle name="40% - Акцент6 6 3 3" xfId="3463"/>
    <cellStyle name="40% - Акцент6 6 3 4" xfId="4906"/>
    <cellStyle name="40% - Акцент6 6 3 5" xfId="6522"/>
    <cellStyle name="40% - Акцент6 6 3 6" xfId="8249"/>
    <cellStyle name="40% - Акцент6 6 3 7" xfId="9284"/>
    <cellStyle name="40% - Акцент6 6 3 8" xfId="10291"/>
    <cellStyle name="40% - Акцент6 6 3 9" xfId="11507"/>
    <cellStyle name="40% - Акцент6 6 3_Информ. по 8 отстающим" xfId="2111"/>
    <cellStyle name="40% - Акцент6 6 4" xfId="1242"/>
    <cellStyle name="40% - Акцент6 6 5" xfId="3065"/>
    <cellStyle name="40% - Акцент6 6 6" xfId="3861"/>
    <cellStyle name="40% - Акцент6 6 7" xfId="4508"/>
    <cellStyle name="40% - Акцент6 6 8" xfId="5432"/>
    <cellStyle name="40% - Акцент6 6 9" xfId="5857"/>
    <cellStyle name="40% - Акцент6 6_Информ. по 8 отстающим" xfId="2103"/>
    <cellStyle name="40% - Акцент6 60" xfId="4289"/>
    <cellStyle name="40% - Акцент6 61" xfId="4300"/>
    <cellStyle name="40% - Акцент6 62" xfId="4311"/>
    <cellStyle name="40% - Акцент6 63" xfId="4322"/>
    <cellStyle name="40% - Акцент6 64" xfId="4336"/>
    <cellStyle name="40% - Акцент6 65" xfId="4345"/>
    <cellStyle name="40% - Акцент6 66" xfId="4352"/>
    <cellStyle name="40% - Акцент6 67" xfId="4366"/>
    <cellStyle name="40% - Акцент6 68" xfId="5162"/>
    <cellStyle name="40% - Акцент6 69" xfId="5194"/>
    <cellStyle name="40% - Акцент6 7" xfId="335"/>
    <cellStyle name="40% - Акцент6 7 10" xfId="6138"/>
    <cellStyle name="40% - Акцент6 7 11" xfId="7604"/>
    <cellStyle name="40% - Акцент6 7 12" xfId="7865"/>
    <cellStyle name="40% - Акцент6 7 13" xfId="8900"/>
    <cellStyle name="40% - Акцент6 7 14" xfId="9907"/>
    <cellStyle name="40% - Акцент6 7 15" xfId="10704"/>
    <cellStyle name="40% - Акцент6 7 16" xfId="11271"/>
    <cellStyle name="40% - Акцент6 7 2" xfId="482"/>
    <cellStyle name="40% - Акцент6 7 2 10" xfId="7605"/>
    <cellStyle name="40% - Акцент6 7 2 11" xfId="8005"/>
    <cellStyle name="40% - Акцент6 7 2 12" xfId="9040"/>
    <cellStyle name="40% - Акцент6 7 2 13" xfId="10047"/>
    <cellStyle name="40% - Акцент6 7 2 14" xfId="10844"/>
    <cellStyle name="40% - Акцент6 7 2 15" xfId="11272"/>
    <cellStyle name="40% - Акцент6 7 2 2" xfId="895"/>
    <cellStyle name="40% - Акцент6 7 2 2 2" xfId="1809"/>
    <cellStyle name="40% - Акцент6 7 2 2 3" xfId="3617"/>
    <cellStyle name="40% - Акцент6 7 2 2 4" xfId="5060"/>
    <cellStyle name="40% - Акцент6 7 2 2 5" xfId="6676"/>
    <cellStyle name="40% - Акцент6 7 2 2 6" xfId="8403"/>
    <cellStyle name="40% - Акцент6 7 2 2 7" xfId="9438"/>
    <cellStyle name="40% - Акцент6 7 2 2 8" xfId="10445"/>
    <cellStyle name="40% - Акцент6 7 2 2 9" xfId="11661"/>
    <cellStyle name="40% - Акцент6 7 2 2_Информ. по 8 отстающим" xfId="2446"/>
    <cellStyle name="40% - Акцент6 7 2 3" xfId="1401"/>
    <cellStyle name="40% - Акцент6 7 2 4" xfId="3219"/>
    <cellStyle name="40% - Акцент6 7 2 5" xfId="4015"/>
    <cellStyle name="40% - Акцент6 7 2 6" xfId="4662"/>
    <cellStyle name="40% - Акцент6 7 2 7" xfId="5587"/>
    <cellStyle name="40% - Акцент6 7 2 8" xfId="5860"/>
    <cellStyle name="40% - Акцент6 7 2 9" xfId="6278"/>
    <cellStyle name="40% - Акцент6 7 2_Информ. по 8 отстающим" xfId="2507"/>
    <cellStyle name="40% - Акцент6 7 3" xfId="750"/>
    <cellStyle name="40% - Акцент6 7 3 2" xfId="1665"/>
    <cellStyle name="40% - Акцент6 7 3 3" xfId="3477"/>
    <cellStyle name="40% - Акцент6 7 3 4" xfId="4920"/>
    <cellStyle name="40% - Акцент6 7 3 5" xfId="6536"/>
    <cellStyle name="40% - Акцент6 7 3 6" xfId="8263"/>
    <cellStyle name="40% - Акцент6 7 3 7" xfId="9298"/>
    <cellStyle name="40% - Акцент6 7 3 8" xfId="10305"/>
    <cellStyle name="40% - Акцент6 7 3 9" xfId="11521"/>
    <cellStyle name="40% - Акцент6 7 3_Информ. по 8 отстающим" xfId="2239"/>
    <cellStyle name="40% - Акцент6 7 4" xfId="1256"/>
    <cellStyle name="40% - Акцент6 7 5" xfId="3079"/>
    <cellStyle name="40% - Акцент6 7 6" xfId="3875"/>
    <cellStyle name="40% - Акцент6 7 7" xfId="4522"/>
    <cellStyle name="40% - Акцент6 7 8" xfId="5446"/>
    <cellStyle name="40% - Акцент6 7 9" xfId="5859"/>
    <cellStyle name="40% - Акцент6 7_Информ. по 8 отстающим" xfId="2484"/>
    <cellStyle name="40% - Акцент6 70" xfId="5168"/>
    <cellStyle name="40% - Акцент6 71" xfId="5941"/>
    <cellStyle name="40% - Акцент6 72" xfId="5951"/>
    <cellStyle name="40% - Акцент6 73" xfId="5961"/>
    <cellStyle name="40% - Акцент6 74" xfId="5968"/>
    <cellStyle name="40% - Акцент6 75" xfId="5982"/>
    <cellStyle name="40% - Акцент6 76" xfId="6803"/>
    <cellStyle name="40% - Акцент6 77" xfId="6817"/>
    <cellStyle name="40% - Акцент6 78" xfId="6831"/>
    <cellStyle name="40% - Акцент6 79" xfId="6844"/>
    <cellStyle name="40% - Акцент6 8" xfId="349"/>
    <cellStyle name="40% - Акцент6 8 10" xfId="6152"/>
    <cellStyle name="40% - Акцент6 8 11" xfId="7606"/>
    <cellStyle name="40% - Акцент6 8 12" xfId="7879"/>
    <cellStyle name="40% - Акцент6 8 13" xfId="8914"/>
    <cellStyle name="40% - Акцент6 8 14" xfId="9921"/>
    <cellStyle name="40% - Акцент6 8 15" xfId="10718"/>
    <cellStyle name="40% - Акцент6 8 16" xfId="11273"/>
    <cellStyle name="40% - Акцент6 8 2" xfId="496"/>
    <cellStyle name="40% - Акцент6 8 2 10" xfId="7607"/>
    <cellStyle name="40% - Акцент6 8 2 11" xfId="8019"/>
    <cellStyle name="40% - Акцент6 8 2 12" xfId="9054"/>
    <cellStyle name="40% - Акцент6 8 2 13" xfId="10061"/>
    <cellStyle name="40% - Акцент6 8 2 14" xfId="10858"/>
    <cellStyle name="40% - Акцент6 8 2 15" xfId="11274"/>
    <cellStyle name="40% - Акцент6 8 2 2" xfId="909"/>
    <cellStyle name="40% - Акцент6 8 2 2 2" xfId="1823"/>
    <cellStyle name="40% - Акцент6 8 2 2 3" xfId="3631"/>
    <cellStyle name="40% - Акцент6 8 2 2 4" xfId="5074"/>
    <cellStyle name="40% - Акцент6 8 2 2 5" xfId="6690"/>
    <cellStyle name="40% - Акцент6 8 2 2 6" xfId="8417"/>
    <cellStyle name="40% - Акцент6 8 2 2 7" xfId="9452"/>
    <cellStyle name="40% - Акцент6 8 2 2 8" xfId="10459"/>
    <cellStyle name="40% - Акцент6 8 2 2 9" xfId="11675"/>
    <cellStyle name="40% - Акцент6 8 2 2_Информ. по 8 отстающим" xfId="1013"/>
    <cellStyle name="40% - Акцент6 8 2 3" xfId="1415"/>
    <cellStyle name="40% - Акцент6 8 2 4" xfId="3233"/>
    <cellStyle name="40% - Акцент6 8 2 5" xfId="4029"/>
    <cellStyle name="40% - Акцент6 8 2 6" xfId="4676"/>
    <cellStyle name="40% - Акцент6 8 2 7" xfId="5601"/>
    <cellStyle name="40% - Акцент6 8 2 8" xfId="5862"/>
    <cellStyle name="40% - Акцент6 8 2 9" xfId="6292"/>
    <cellStyle name="40% - Акцент6 8 2_Информ. по 8 отстающим" xfId="2130"/>
    <cellStyle name="40% - Акцент6 8 3" xfId="764"/>
    <cellStyle name="40% - Акцент6 8 3 2" xfId="1679"/>
    <cellStyle name="40% - Акцент6 8 3 3" xfId="3491"/>
    <cellStyle name="40% - Акцент6 8 3 4" xfId="4934"/>
    <cellStyle name="40% - Акцент6 8 3 5" xfId="6550"/>
    <cellStyle name="40% - Акцент6 8 3 6" xfId="8277"/>
    <cellStyle name="40% - Акцент6 8 3 7" xfId="9312"/>
    <cellStyle name="40% - Акцент6 8 3 8" xfId="10319"/>
    <cellStyle name="40% - Акцент6 8 3 9" xfId="11535"/>
    <cellStyle name="40% - Акцент6 8 3_Информ. по 8 отстающим" xfId="1018"/>
    <cellStyle name="40% - Акцент6 8 4" xfId="1270"/>
    <cellStyle name="40% - Акцент6 8 5" xfId="3093"/>
    <cellStyle name="40% - Акцент6 8 6" xfId="3889"/>
    <cellStyle name="40% - Акцент6 8 7" xfId="4536"/>
    <cellStyle name="40% - Акцент6 8 8" xfId="5460"/>
    <cellStyle name="40% - Акцент6 8 9" xfId="5861"/>
    <cellStyle name="40% - Акцент6 8_Информ. по 8 отстающим" xfId="1924"/>
    <cellStyle name="40% - Акцент6 80" xfId="6857"/>
    <cellStyle name="40% - Акцент6 81" xfId="6870"/>
    <cellStyle name="40% - Акцент6 82" xfId="6883"/>
    <cellStyle name="40% - Акцент6 83" xfId="6896"/>
    <cellStyle name="40% - Акцент6 84" xfId="6909"/>
    <cellStyle name="40% - Акцент6 85" xfId="6921"/>
    <cellStyle name="40% - Акцент6 86" xfId="6933"/>
    <cellStyle name="40% - Акцент6 87" xfId="6943"/>
    <cellStyle name="40% - Акцент6 88" xfId="6953"/>
    <cellStyle name="40% - Акцент6 89" xfId="6960"/>
    <cellStyle name="40% - Акцент6 9" xfId="137"/>
    <cellStyle name="40% - Акцент6 9 10" xfId="7608"/>
    <cellStyle name="40% - Акцент6 9 11" xfId="7755"/>
    <cellStyle name="40% - Акцент6 9 12" xfId="8790"/>
    <cellStyle name="40% - Акцент6 9 13" xfId="9797"/>
    <cellStyle name="40% - Акцент6 9 14" xfId="10593"/>
    <cellStyle name="40% - Акцент6 9 15" xfId="11275"/>
    <cellStyle name="40% - Акцент6 9 2" xfId="640"/>
    <cellStyle name="40% - Акцент6 9 2 2" xfId="1555"/>
    <cellStyle name="40% - Акцент6 9 2 3" xfId="3367"/>
    <cellStyle name="40% - Акцент6 9 2 4" xfId="4810"/>
    <cellStyle name="40% - Акцент6 9 2 5" xfId="6426"/>
    <cellStyle name="40% - Акцент6 9 2 6" xfId="8153"/>
    <cellStyle name="40% - Акцент6 9 2 7" xfId="9188"/>
    <cellStyle name="40% - Акцент6 9 2 8" xfId="10195"/>
    <cellStyle name="40% - Акцент6 9 2 9" xfId="11411"/>
    <cellStyle name="40% - Акцент6 9 2_Информ. по 8 отстающим" xfId="2235"/>
    <cellStyle name="40% - Акцент6 9 3" xfId="1092"/>
    <cellStyle name="40% - Акцент6 9 4" xfId="2969"/>
    <cellStyle name="40% - Акцент6 9 5" xfId="3765"/>
    <cellStyle name="40% - Акцент6 9 6" xfId="4412"/>
    <cellStyle name="40% - Акцент6 9 7" xfId="5275"/>
    <cellStyle name="40% - Акцент6 9 8" xfId="5863"/>
    <cellStyle name="40% - Акцент6 9 9" xfId="6028"/>
    <cellStyle name="40% - Акцент6 9_Информ. по 8 отстающим" xfId="2455"/>
    <cellStyle name="40% - Акцент6 90" xfId="6999"/>
    <cellStyle name="40% - Акцент6 91" xfId="7013"/>
    <cellStyle name="40% - Акцент6 92" xfId="7027"/>
    <cellStyle name="40% - Акцент6 93" xfId="7041"/>
    <cellStyle name="40% - Акцент6 94" xfId="7055"/>
    <cellStyle name="40% - Акцент6 95" xfId="7069"/>
    <cellStyle name="40% - Акцент6 96" xfId="7083"/>
    <cellStyle name="40% - Акцент6 97" xfId="7097"/>
    <cellStyle name="40% - Акцент6 98" xfId="7111"/>
    <cellStyle name="40% - Акцент6 99" xfId="712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10" xfId="6063"/>
    <cellStyle name="Обычный 10 11" xfId="7609"/>
    <cellStyle name="Обычный 10 12" xfId="7790"/>
    <cellStyle name="Обычный 10 13" xfId="8825"/>
    <cellStyle name="Обычный 10 14" xfId="9832"/>
    <cellStyle name="Обычный 10 15" xfId="10628"/>
    <cellStyle name="Обычный 10 16" xfId="11278"/>
    <cellStyle name="Обычный 10 2" xfId="402"/>
    <cellStyle name="Обычный 10 2 10" xfId="7610"/>
    <cellStyle name="Обычный 10 2 11" xfId="7930"/>
    <cellStyle name="Обычный 10 2 12" xfId="8965"/>
    <cellStyle name="Обычный 10 2 13" xfId="9972"/>
    <cellStyle name="Обычный 10 2 14" xfId="10769"/>
    <cellStyle name="Обычный 10 2 15" xfId="11279"/>
    <cellStyle name="Обычный 10 2 2" xfId="816"/>
    <cellStyle name="Обычный 10 2 2 2" xfId="1731"/>
    <cellStyle name="Обычный 10 2 2 3" xfId="3542"/>
    <cellStyle name="Обычный 10 2 2 4" xfId="4985"/>
    <cellStyle name="Обычный 10 2 2 5" xfId="6601"/>
    <cellStyle name="Обычный 10 2 2 6" xfId="8328"/>
    <cellStyle name="Обычный 10 2 2 7" xfId="9363"/>
    <cellStyle name="Обычный 10 2 2 8" xfId="10370"/>
    <cellStyle name="Обычный 10 2 2 9" xfId="11586"/>
    <cellStyle name="Обычный 10 2 2_Информ. по 8 отстающим" xfId="2167"/>
    <cellStyle name="Обычный 10 2 3" xfId="1322"/>
    <cellStyle name="Обычный 10 2 4" xfId="3144"/>
    <cellStyle name="Обычный 10 2 5" xfId="3940"/>
    <cellStyle name="Обычный 10 2 6" xfId="4587"/>
    <cellStyle name="Обычный 10 2 7" xfId="5511"/>
    <cellStyle name="Обычный 10 2 8" xfId="5865"/>
    <cellStyle name="Обычный 10 2 9" xfId="6203"/>
    <cellStyle name="Обычный 10 2_Информ. по 8 отстающим" xfId="2493"/>
    <cellStyle name="Обычный 10 3" xfId="675"/>
    <cellStyle name="Обычный 10 3 2" xfId="1590"/>
    <cellStyle name="Обычный 10 3 3" xfId="3402"/>
    <cellStyle name="Обычный 10 3 4" xfId="4845"/>
    <cellStyle name="Обычный 10 3 5" xfId="6461"/>
    <cellStyle name="Обычный 10 3 6" xfId="8188"/>
    <cellStyle name="Обычный 10 3 7" xfId="9223"/>
    <cellStyle name="Обычный 10 3 8" xfId="10230"/>
    <cellStyle name="Обычный 10 3 9" xfId="11446"/>
    <cellStyle name="Обычный 10 3_Информ. по 8 отстающим" xfId="2378"/>
    <cellStyle name="Обычный 10 4" xfId="1127"/>
    <cellStyle name="Обычный 10 5" xfId="3004"/>
    <cellStyle name="Обычный 10 6" xfId="3800"/>
    <cellStyle name="Обычный 10 7" xfId="4447"/>
    <cellStyle name="Обычный 10 8" xfId="5310"/>
    <cellStyle name="Обычный 10 9" xfId="5864"/>
    <cellStyle name="Обычный 10_Информ. по 8 отстающим" xfId="2478"/>
    <cellStyle name="Обычный 100" xfId="6964"/>
    <cellStyle name="Обычный 101" xfId="6967"/>
    <cellStyle name="Обычный 102" xfId="6972"/>
    <cellStyle name="Обычный 103" xfId="6971"/>
    <cellStyle name="Обычный 104" xfId="6963"/>
    <cellStyle name="Обычный 105" xfId="6975"/>
    <cellStyle name="Обычный 106" xfId="6997"/>
    <cellStyle name="Обычный 107" xfId="7011"/>
    <cellStyle name="Обычный 108" xfId="7025"/>
    <cellStyle name="Обычный 109" xfId="7039"/>
    <cellStyle name="Обычный 11" xfId="232"/>
    <cellStyle name="Обычный 110" xfId="7053"/>
    <cellStyle name="Обычный 111" xfId="7067"/>
    <cellStyle name="Обычный 112" xfId="7081"/>
    <cellStyle name="Обычный 113" xfId="7095"/>
    <cellStyle name="Обычный 114" xfId="7109"/>
    <cellStyle name="Обычный 115" xfId="7123"/>
    <cellStyle name="Обычный 116" xfId="7137"/>
    <cellStyle name="Обычный 117" xfId="7151"/>
    <cellStyle name="Обычный 118" xfId="7272"/>
    <cellStyle name="Обычный 119" xfId="7695"/>
    <cellStyle name="Обычный 12" xfId="308"/>
    <cellStyle name="Обычный 12 10" xfId="5866"/>
    <cellStyle name="Обычный 12 11" xfId="6111"/>
    <cellStyle name="Обычный 12 12" xfId="7611"/>
    <cellStyle name="Обычный 12 13" xfId="7838"/>
    <cellStyle name="Обычный 12 14" xfId="8873"/>
    <cellStyle name="Обычный 12 15" xfId="9880"/>
    <cellStyle name="Обычный 12 16" xfId="10677"/>
    <cellStyle name="Обычный 12 17" xfId="11280"/>
    <cellStyle name="Обычный 12 2" xfId="350"/>
    <cellStyle name="Обычный 12 2 10" xfId="6153"/>
    <cellStyle name="Обычный 12 2 11" xfId="7612"/>
    <cellStyle name="Обычный 12 2 12" xfId="7880"/>
    <cellStyle name="Обычный 12 2 13" xfId="8915"/>
    <cellStyle name="Обычный 12 2 14" xfId="9922"/>
    <cellStyle name="Обычный 12 2 15" xfId="10719"/>
    <cellStyle name="Обычный 12 2 16" xfId="11281"/>
    <cellStyle name="Обычный 12 2 2" xfId="497"/>
    <cellStyle name="Обычный 12 2 2 10" xfId="7613"/>
    <cellStyle name="Обычный 12 2 2 11" xfId="8020"/>
    <cellStyle name="Обычный 12 2 2 12" xfId="9055"/>
    <cellStyle name="Обычный 12 2 2 13" xfId="10062"/>
    <cellStyle name="Обычный 12 2 2 14" xfId="10859"/>
    <cellStyle name="Обычный 12 2 2 15" xfId="11282"/>
    <cellStyle name="Обычный 12 2 2 2" xfId="910"/>
    <cellStyle name="Обычный 12 2 2 2 2" xfId="1824"/>
    <cellStyle name="Обычный 12 2 2 2 3" xfId="3632"/>
    <cellStyle name="Обычный 12 2 2 2 4" xfId="5075"/>
    <cellStyle name="Обычный 12 2 2 2 5" xfId="6691"/>
    <cellStyle name="Обычный 12 2 2 2 6" xfId="8418"/>
    <cellStyle name="Обычный 12 2 2 2 7" xfId="9453"/>
    <cellStyle name="Обычный 12 2 2 2 8" xfId="10460"/>
    <cellStyle name="Обычный 12 2 2 2 9" xfId="11676"/>
    <cellStyle name="Обычный 12 2 2 2_Информ. по 8 отстающим" xfId="2043"/>
    <cellStyle name="Обычный 12 2 2 3" xfId="1416"/>
    <cellStyle name="Обычный 12 2 2 4" xfId="3234"/>
    <cellStyle name="Обычный 12 2 2 5" xfId="4030"/>
    <cellStyle name="Обычный 12 2 2 6" xfId="4677"/>
    <cellStyle name="Обычный 12 2 2 7" xfId="5602"/>
    <cellStyle name="Обычный 12 2 2 8" xfId="5868"/>
    <cellStyle name="Обычный 12 2 2 9" xfId="6293"/>
    <cellStyle name="Обычный 12 2 2_Информ. по 8 отстающим" xfId="2275"/>
    <cellStyle name="Обычный 12 2 3" xfId="765"/>
    <cellStyle name="Обычный 12 2 3 2" xfId="1680"/>
    <cellStyle name="Обычный 12 2 3 3" xfId="3492"/>
    <cellStyle name="Обычный 12 2 3 4" xfId="4935"/>
    <cellStyle name="Обычный 12 2 3 5" xfId="6551"/>
    <cellStyle name="Обычный 12 2 3 6" xfId="8278"/>
    <cellStyle name="Обычный 12 2 3 7" xfId="9313"/>
    <cellStyle name="Обычный 12 2 3 8" xfId="10320"/>
    <cellStyle name="Обычный 12 2 3 9" xfId="11536"/>
    <cellStyle name="Обычный 12 2 3_Информ. по 8 отстающим" xfId="2215"/>
    <cellStyle name="Обычный 12 2 4" xfId="1271"/>
    <cellStyle name="Обычный 12 2 5" xfId="3094"/>
    <cellStyle name="Обычный 12 2 6" xfId="3890"/>
    <cellStyle name="Обычный 12 2 7" xfId="4537"/>
    <cellStyle name="Обычный 12 2 8" xfId="5461"/>
    <cellStyle name="Обычный 12 2 9" xfId="5867"/>
    <cellStyle name="Обычный 12 2_Информ. по 8 отстающим" xfId="2404"/>
    <cellStyle name="Обычный 12 3" xfId="455"/>
    <cellStyle name="Обычный 12 3 10" xfId="7614"/>
    <cellStyle name="Обычный 12 3 11" xfId="7978"/>
    <cellStyle name="Обычный 12 3 12" xfId="9013"/>
    <cellStyle name="Обычный 12 3 13" xfId="10020"/>
    <cellStyle name="Обычный 12 3 14" xfId="10817"/>
    <cellStyle name="Обычный 12 3 15" xfId="11283"/>
    <cellStyle name="Обычный 12 3 2" xfId="868"/>
    <cellStyle name="Обычный 12 3 2 2" xfId="1782"/>
    <cellStyle name="Обычный 12 3 2 3" xfId="3590"/>
    <cellStyle name="Обычный 12 3 2 4" xfId="5033"/>
    <cellStyle name="Обычный 12 3 2 5" xfId="6649"/>
    <cellStyle name="Обычный 12 3 2 6" xfId="8376"/>
    <cellStyle name="Обычный 12 3 2 7" xfId="9411"/>
    <cellStyle name="Обычный 12 3 2 8" xfId="10418"/>
    <cellStyle name="Обычный 12 3 2 9" xfId="11634"/>
    <cellStyle name="Обычный 12 3 2_Информ. по 8 отстающим" xfId="1970"/>
    <cellStyle name="Обычный 12 3 3" xfId="1374"/>
    <cellStyle name="Обычный 12 3 4" xfId="3192"/>
    <cellStyle name="Обычный 12 3 5" xfId="3988"/>
    <cellStyle name="Обычный 12 3 6" xfId="4635"/>
    <cellStyle name="Обычный 12 3 7" xfId="5560"/>
    <cellStyle name="Обычный 12 3 8" xfId="5869"/>
    <cellStyle name="Обычный 12 3 9" xfId="6251"/>
    <cellStyle name="Обычный 12 3_Информ. по 8 отстающим" xfId="2449"/>
    <cellStyle name="Обычный 12 4" xfId="723"/>
    <cellStyle name="Обычный 12 4 2" xfId="1638"/>
    <cellStyle name="Обычный 12 4 3" xfId="3450"/>
    <cellStyle name="Обычный 12 4 4" xfId="4893"/>
    <cellStyle name="Обычный 12 4 5" xfId="6509"/>
    <cellStyle name="Обычный 12 4 6" xfId="8236"/>
    <cellStyle name="Обычный 12 4 7" xfId="9271"/>
    <cellStyle name="Обычный 12 4 8" xfId="10278"/>
    <cellStyle name="Обычный 12 4 9" xfId="11494"/>
    <cellStyle name="Обычный 12 4_Информ. по 8 отстающим" xfId="1022"/>
    <cellStyle name="Обычный 12 5" xfId="1229"/>
    <cellStyle name="Обычный 12 6" xfId="3052"/>
    <cellStyle name="Обычный 12 7" xfId="3848"/>
    <cellStyle name="Обычный 12 8" xfId="4495"/>
    <cellStyle name="Обычный 12 9" xfId="5419"/>
    <cellStyle name="Обычный 12_Информ. по 8 отстающим" xfId="2349"/>
    <cellStyle name="Обычный 120" xfId="8492"/>
    <cellStyle name="Обычный 121" xfId="8495"/>
    <cellStyle name="Обычный 122" xfId="8493"/>
    <cellStyle name="Обычный 123" xfId="8534"/>
    <cellStyle name="Обычный 124" xfId="8540"/>
    <cellStyle name="Обычный 125" xfId="8535"/>
    <cellStyle name="Обычный 126" xfId="8547"/>
    <cellStyle name="Обычный 127" xfId="8544"/>
    <cellStyle name="Обычный 128" xfId="8538"/>
    <cellStyle name="Обычный 129" xfId="8541"/>
    <cellStyle name="Обычный 13" xfId="322"/>
    <cellStyle name="Обычный 13 10" xfId="5870"/>
    <cellStyle name="Обычный 13 11" xfId="6125"/>
    <cellStyle name="Обычный 13 12" xfId="7615"/>
    <cellStyle name="Обычный 13 13" xfId="7852"/>
    <cellStyle name="Обычный 13 14" xfId="8887"/>
    <cellStyle name="Обычный 13 15" xfId="9894"/>
    <cellStyle name="Обычный 13 16" xfId="10691"/>
    <cellStyle name="Обычный 13 17" xfId="11284"/>
    <cellStyle name="Обычный 13 2" xfId="351"/>
    <cellStyle name="Обычный 13 2 10" xfId="6154"/>
    <cellStyle name="Обычный 13 2 11" xfId="7616"/>
    <cellStyle name="Обычный 13 2 12" xfId="7881"/>
    <cellStyle name="Обычный 13 2 13" xfId="8916"/>
    <cellStyle name="Обычный 13 2 14" xfId="9923"/>
    <cellStyle name="Обычный 13 2 15" xfId="10720"/>
    <cellStyle name="Обычный 13 2 16" xfId="11285"/>
    <cellStyle name="Обычный 13 2 2" xfId="498"/>
    <cellStyle name="Обычный 13 2 2 10" xfId="7617"/>
    <cellStyle name="Обычный 13 2 2 11" xfId="8021"/>
    <cellStyle name="Обычный 13 2 2 12" xfId="9056"/>
    <cellStyle name="Обычный 13 2 2 13" xfId="10063"/>
    <cellStyle name="Обычный 13 2 2 14" xfId="10860"/>
    <cellStyle name="Обычный 13 2 2 15" xfId="11286"/>
    <cellStyle name="Обычный 13 2 2 2" xfId="911"/>
    <cellStyle name="Обычный 13 2 2 2 2" xfId="1825"/>
    <cellStyle name="Обычный 13 2 2 2 3" xfId="3633"/>
    <cellStyle name="Обычный 13 2 2 2 4" xfId="5076"/>
    <cellStyle name="Обычный 13 2 2 2 5" xfId="6692"/>
    <cellStyle name="Обычный 13 2 2 2 6" xfId="8419"/>
    <cellStyle name="Обычный 13 2 2 2 7" xfId="9454"/>
    <cellStyle name="Обычный 13 2 2 2 8" xfId="10461"/>
    <cellStyle name="Обычный 13 2 2 2 9" xfId="11677"/>
    <cellStyle name="Обычный 13 2 2 2_Информ. по 8 отстающим" xfId="2466"/>
    <cellStyle name="Обычный 13 2 2 3" xfId="1417"/>
    <cellStyle name="Обычный 13 2 2 4" xfId="3235"/>
    <cellStyle name="Обычный 13 2 2 5" xfId="4031"/>
    <cellStyle name="Обычный 13 2 2 6" xfId="4678"/>
    <cellStyle name="Обычный 13 2 2 7" xfId="5603"/>
    <cellStyle name="Обычный 13 2 2 8" xfId="5872"/>
    <cellStyle name="Обычный 13 2 2 9" xfId="6294"/>
    <cellStyle name="Обычный 13 2 2_Информ. по 8 отстающим" xfId="2123"/>
    <cellStyle name="Обычный 13 2 3" xfId="766"/>
    <cellStyle name="Обычный 13 2 3 2" xfId="1681"/>
    <cellStyle name="Обычный 13 2 3 3" xfId="3493"/>
    <cellStyle name="Обычный 13 2 3 4" xfId="4936"/>
    <cellStyle name="Обычный 13 2 3 5" xfId="6552"/>
    <cellStyle name="Обычный 13 2 3 6" xfId="8279"/>
    <cellStyle name="Обычный 13 2 3 7" xfId="9314"/>
    <cellStyle name="Обычный 13 2 3 8" xfId="10321"/>
    <cellStyle name="Обычный 13 2 3 9" xfId="11537"/>
    <cellStyle name="Обычный 13 2 3_Информ. по 8 отстающим" xfId="1908"/>
    <cellStyle name="Обычный 13 2 4" xfId="1272"/>
    <cellStyle name="Обычный 13 2 5" xfId="3095"/>
    <cellStyle name="Обычный 13 2 6" xfId="3891"/>
    <cellStyle name="Обычный 13 2 7" xfId="4538"/>
    <cellStyle name="Обычный 13 2 8" xfId="5462"/>
    <cellStyle name="Обычный 13 2 9" xfId="5871"/>
    <cellStyle name="Обычный 13 2_Информ. по 8 отстающим" xfId="2265"/>
    <cellStyle name="Обычный 13 3" xfId="469"/>
    <cellStyle name="Обычный 13 3 10" xfId="7618"/>
    <cellStyle name="Обычный 13 3 11" xfId="7992"/>
    <cellStyle name="Обычный 13 3 12" xfId="9027"/>
    <cellStyle name="Обычный 13 3 13" xfId="10034"/>
    <cellStyle name="Обычный 13 3 14" xfId="10831"/>
    <cellStyle name="Обычный 13 3 15" xfId="11287"/>
    <cellStyle name="Обычный 13 3 2" xfId="882"/>
    <cellStyle name="Обычный 13 3 2 2" xfId="1796"/>
    <cellStyle name="Обычный 13 3 2 3" xfId="3604"/>
    <cellStyle name="Обычный 13 3 2 4" xfId="5047"/>
    <cellStyle name="Обычный 13 3 2 5" xfId="6663"/>
    <cellStyle name="Обычный 13 3 2 6" xfId="8390"/>
    <cellStyle name="Обычный 13 3 2 7" xfId="9425"/>
    <cellStyle name="Обычный 13 3 2 8" xfId="10432"/>
    <cellStyle name="Обычный 13 3 2 9" xfId="11648"/>
    <cellStyle name="Обычный 13 3 2_Информ. по 8 отстающим" xfId="2445"/>
    <cellStyle name="Обычный 13 3 3" xfId="1388"/>
    <cellStyle name="Обычный 13 3 4" xfId="3206"/>
    <cellStyle name="Обычный 13 3 5" xfId="4002"/>
    <cellStyle name="Обычный 13 3 6" xfId="4649"/>
    <cellStyle name="Обычный 13 3 7" xfId="5574"/>
    <cellStyle name="Обычный 13 3 8" xfId="5873"/>
    <cellStyle name="Обычный 13 3 9" xfId="6265"/>
    <cellStyle name="Обычный 13 3_Информ. по 8 отстающим" xfId="1904"/>
    <cellStyle name="Обычный 13 4" xfId="737"/>
    <cellStyle name="Обычный 13 4 2" xfId="1652"/>
    <cellStyle name="Обычный 13 4 3" xfId="3464"/>
    <cellStyle name="Обычный 13 4 4" xfId="4907"/>
    <cellStyle name="Обычный 13 4 5" xfId="6523"/>
    <cellStyle name="Обычный 13 4 6" xfId="8250"/>
    <cellStyle name="Обычный 13 4 7" xfId="9285"/>
    <cellStyle name="Обычный 13 4 8" xfId="10292"/>
    <cellStyle name="Обычный 13 4 9" xfId="11508"/>
    <cellStyle name="Обычный 13 4_Информ. по 8 отстающим" xfId="2521"/>
    <cellStyle name="Обычный 13 5" xfId="1243"/>
    <cellStyle name="Обычный 13 6" xfId="3066"/>
    <cellStyle name="Обычный 13 7" xfId="3862"/>
    <cellStyle name="Обычный 13 8" xfId="4509"/>
    <cellStyle name="Обычный 13 9" xfId="5433"/>
    <cellStyle name="Обычный 13_Информ. по 8 отстающим" xfId="2269"/>
    <cellStyle name="Обычный 130" xfId="8546"/>
    <cellStyle name="Обычный 131" xfId="8545"/>
    <cellStyle name="Обычный 132" xfId="8537"/>
    <cellStyle name="Обычный 133" xfId="8584"/>
    <cellStyle name="Обычный 134" xfId="8638"/>
    <cellStyle name="Обычный 135" xfId="8536"/>
    <cellStyle name="Обычный 136" xfId="8634"/>
    <cellStyle name="Обычный 137" xfId="8730"/>
    <cellStyle name="Обычный 138" xfId="9527"/>
    <cellStyle name="Обычный 139" xfId="9533"/>
    <cellStyle name="Обычный 14" xfId="336"/>
    <cellStyle name="Обычный 14 10" xfId="5874"/>
    <cellStyle name="Обычный 14 11" xfId="6139"/>
    <cellStyle name="Обычный 14 12" xfId="7619"/>
    <cellStyle name="Обычный 14 13" xfId="7866"/>
    <cellStyle name="Обычный 14 14" xfId="8901"/>
    <cellStyle name="Обычный 14 15" xfId="9908"/>
    <cellStyle name="Обычный 14 16" xfId="10705"/>
    <cellStyle name="Обычный 14 17" xfId="11288"/>
    <cellStyle name="Обычный 14 2" xfId="352"/>
    <cellStyle name="Обычный 14 2 10" xfId="6155"/>
    <cellStyle name="Обычный 14 2 11" xfId="7620"/>
    <cellStyle name="Обычный 14 2 12" xfId="7882"/>
    <cellStyle name="Обычный 14 2 13" xfId="8917"/>
    <cellStyle name="Обычный 14 2 14" xfId="9924"/>
    <cellStyle name="Обычный 14 2 15" xfId="10721"/>
    <cellStyle name="Обычный 14 2 16" xfId="11289"/>
    <cellStyle name="Обычный 14 2 2" xfId="499"/>
    <cellStyle name="Обычный 14 2 2 10" xfId="7621"/>
    <cellStyle name="Обычный 14 2 2 11" xfId="8022"/>
    <cellStyle name="Обычный 14 2 2 12" xfId="9057"/>
    <cellStyle name="Обычный 14 2 2 13" xfId="10064"/>
    <cellStyle name="Обычный 14 2 2 14" xfId="10861"/>
    <cellStyle name="Обычный 14 2 2 15" xfId="11290"/>
    <cellStyle name="Обычный 14 2 2 2" xfId="912"/>
    <cellStyle name="Обычный 14 2 2 2 2" xfId="1826"/>
    <cellStyle name="Обычный 14 2 2 2 3" xfId="3634"/>
    <cellStyle name="Обычный 14 2 2 2 4" xfId="5077"/>
    <cellStyle name="Обычный 14 2 2 2 5" xfId="6693"/>
    <cellStyle name="Обычный 14 2 2 2 6" xfId="8420"/>
    <cellStyle name="Обычный 14 2 2 2 7" xfId="9455"/>
    <cellStyle name="Обычный 14 2 2 2 8" xfId="10462"/>
    <cellStyle name="Обычный 14 2 2 2 9" xfId="11678"/>
    <cellStyle name="Обычный 14 2 2 2_Информ. по 8 отстающим" xfId="2471"/>
    <cellStyle name="Обычный 14 2 2 3" xfId="1418"/>
    <cellStyle name="Обычный 14 2 2 4" xfId="3236"/>
    <cellStyle name="Обычный 14 2 2 5" xfId="4032"/>
    <cellStyle name="Обычный 14 2 2 6" xfId="4679"/>
    <cellStyle name="Обычный 14 2 2 7" xfId="5604"/>
    <cellStyle name="Обычный 14 2 2 8" xfId="5876"/>
    <cellStyle name="Обычный 14 2 2 9" xfId="6295"/>
    <cellStyle name="Обычный 14 2 2_Информ. по 8 отстающим" xfId="2200"/>
    <cellStyle name="Обычный 14 2 3" xfId="767"/>
    <cellStyle name="Обычный 14 2 3 2" xfId="1682"/>
    <cellStyle name="Обычный 14 2 3 3" xfId="3494"/>
    <cellStyle name="Обычный 14 2 3 4" xfId="4937"/>
    <cellStyle name="Обычный 14 2 3 5" xfId="6553"/>
    <cellStyle name="Обычный 14 2 3 6" xfId="8280"/>
    <cellStyle name="Обычный 14 2 3 7" xfId="9315"/>
    <cellStyle name="Обычный 14 2 3 8" xfId="10322"/>
    <cellStyle name="Обычный 14 2 3 9" xfId="11538"/>
    <cellStyle name="Обычный 14 2 3_Информ. по 8 отстающим" xfId="2296"/>
    <cellStyle name="Обычный 14 2 4" xfId="1273"/>
    <cellStyle name="Обычный 14 2 5" xfId="3096"/>
    <cellStyle name="Обычный 14 2 6" xfId="3892"/>
    <cellStyle name="Обычный 14 2 7" xfId="4539"/>
    <cellStyle name="Обычный 14 2 8" xfId="5463"/>
    <cellStyle name="Обычный 14 2 9" xfId="5875"/>
    <cellStyle name="Обычный 14 2_Информ. по 8 отстающим" xfId="2321"/>
    <cellStyle name="Обычный 14 3" xfId="483"/>
    <cellStyle name="Обычный 14 3 10" xfId="7622"/>
    <cellStyle name="Обычный 14 3 11" xfId="8006"/>
    <cellStyle name="Обычный 14 3 12" xfId="9041"/>
    <cellStyle name="Обычный 14 3 13" xfId="10048"/>
    <cellStyle name="Обычный 14 3 14" xfId="10845"/>
    <cellStyle name="Обычный 14 3 15" xfId="11291"/>
    <cellStyle name="Обычный 14 3 2" xfId="896"/>
    <cellStyle name="Обычный 14 3 2 2" xfId="1810"/>
    <cellStyle name="Обычный 14 3 2 3" xfId="3618"/>
    <cellStyle name="Обычный 14 3 2 4" xfId="5061"/>
    <cellStyle name="Обычный 14 3 2 5" xfId="6677"/>
    <cellStyle name="Обычный 14 3 2 6" xfId="8404"/>
    <cellStyle name="Обычный 14 3 2 7" xfId="9439"/>
    <cellStyle name="Обычный 14 3 2 8" xfId="10446"/>
    <cellStyle name="Обычный 14 3 2 9" xfId="11662"/>
    <cellStyle name="Обычный 14 3 2_Информ. по 8 отстающим" xfId="2035"/>
    <cellStyle name="Обычный 14 3 3" xfId="1402"/>
    <cellStyle name="Обычный 14 3 4" xfId="3220"/>
    <cellStyle name="Обычный 14 3 5" xfId="4016"/>
    <cellStyle name="Обычный 14 3 6" xfId="4663"/>
    <cellStyle name="Обычный 14 3 7" xfId="5588"/>
    <cellStyle name="Обычный 14 3 8" xfId="5877"/>
    <cellStyle name="Обычный 14 3 9" xfId="6279"/>
    <cellStyle name="Обычный 14 3_Информ. по 8 отстающим" xfId="2450"/>
    <cellStyle name="Обычный 14 4" xfId="751"/>
    <cellStyle name="Обычный 14 4 2" xfId="1666"/>
    <cellStyle name="Обычный 14 4 3" xfId="3478"/>
    <cellStyle name="Обычный 14 4 4" xfId="4921"/>
    <cellStyle name="Обычный 14 4 5" xfId="6537"/>
    <cellStyle name="Обычный 14 4 6" xfId="8264"/>
    <cellStyle name="Обычный 14 4 7" xfId="9299"/>
    <cellStyle name="Обычный 14 4 8" xfId="10306"/>
    <cellStyle name="Обычный 14 4 9" xfId="11522"/>
    <cellStyle name="Обычный 14 4_Информ. по 8 отстающим" xfId="2488"/>
    <cellStyle name="Обычный 14 5" xfId="1257"/>
    <cellStyle name="Обычный 14 6" xfId="3080"/>
    <cellStyle name="Обычный 14 7" xfId="3876"/>
    <cellStyle name="Обычный 14 8" xfId="4523"/>
    <cellStyle name="Обычный 14 9" xfId="5447"/>
    <cellStyle name="Обычный 14_Информ. по 8 отстающим" xfId="1993"/>
    <cellStyle name="Обычный 140" xfId="9528"/>
    <cellStyle name="Обычный 141" xfId="9539"/>
    <cellStyle name="Обычный 142" xfId="9537"/>
    <cellStyle name="Обычный 143" xfId="9531"/>
    <cellStyle name="Обычный 144" xfId="9534"/>
    <cellStyle name="Обычный 145" xfId="9538"/>
    <cellStyle name="Обычный 146" xfId="9529"/>
    <cellStyle name="Обычный 147" xfId="9638"/>
    <cellStyle name="Обычный 148" xfId="9642"/>
    <cellStyle name="Обычный 149" xfId="9656"/>
    <cellStyle name="Обычный 15" xfId="509"/>
    <cellStyle name="Обычный 15 10" xfId="7623"/>
    <cellStyle name="Обычный 15 11" xfId="8024"/>
    <cellStyle name="Обычный 15 12" xfId="9059"/>
    <cellStyle name="Обычный 15 13" xfId="10066"/>
    <cellStyle name="Обычный 15 14" xfId="10863"/>
    <cellStyle name="Обычный 15 15" xfId="11292"/>
    <cellStyle name="Обычный 15 2" xfId="919"/>
    <cellStyle name="Обычный 15 2 2" xfId="1829"/>
    <cellStyle name="Обычный 15 2 3" xfId="3636"/>
    <cellStyle name="Обычный 15 2 4" xfId="5079"/>
    <cellStyle name="Обычный 15 2 5" xfId="6695"/>
    <cellStyle name="Обычный 15 2 6" xfId="8422"/>
    <cellStyle name="Обычный 15 2 7" xfId="9457"/>
    <cellStyle name="Обычный 15 2 8" xfId="10464"/>
    <cellStyle name="Обычный 15 2 9" xfId="11680"/>
    <cellStyle name="Обычный 15 2_Информ. по 8 отстающим" xfId="2354"/>
    <cellStyle name="Обычный 15 3" xfId="1425"/>
    <cellStyle name="Обычный 15 4" xfId="3238"/>
    <cellStyle name="Обычный 15 5" xfId="4034"/>
    <cellStyle name="Обычный 15 6" xfId="4681"/>
    <cellStyle name="Обычный 15 7" xfId="5611"/>
    <cellStyle name="Обычный 15 8" xfId="5878"/>
    <cellStyle name="Обычный 15 9" xfId="6297"/>
    <cellStyle name="Обычный 15_Информ. по 8 отстающим" xfId="2361"/>
    <cellStyle name="Обычный 150" xfId="9612"/>
    <cellStyle name="Обычный 151" xfId="9648"/>
    <cellStyle name="Обычный 152" xfId="9589"/>
    <cellStyle name="Обычный 153" xfId="9737"/>
    <cellStyle name="Обычный 154" xfId="10534"/>
    <cellStyle name="Обычный 155" xfId="10949"/>
    <cellStyle name="Обычный 156" xfId="11750"/>
    <cellStyle name="Обычный 157" xfId="11755"/>
    <cellStyle name="Обычный 158" xfId="11751"/>
    <cellStyle name="Обычный 159" xfId="11762"/>
    <cellStyle name="Обычный 16" xfId="523"/>
    <cellStyle name="Обычный 16 10" xfId="7624"/>
    <cellStyle name="Обычный 16 11" xfId="8038"/>
    <cellStyle name="Обычный 16 12" xfId="9073"/>
    <cellStyle name="Обычный 16 13" xfId="10080"/>
    <cellStyle name="Обычный 16 14" xfId="10877"/>
    <cellStyle name="Обычный 16 15" xfId="11293"/>
    <cellStyle name="Обычный 16 2" xfId="933"/>
    <cellStyle name="Обычный 16 2 2" xfId="1843"/>
    <cellStyle name="Обычный 16 2 3" xfId="3650"/>
    <cellStyle name="Обычный 16 2 4" xfId="5093"/>
    <cellStyle name="Обычный 16 2 5" xfId="6709"/>
    <cellStyle name="Обычный 16 2 6" xfId="8436"/>
    <cellStyle name="Обычный 16 2 7" xfId="9471"/>
    <cellStyle name="Обычный 16 2 8" xfId="10478"/>
    <cellStyle name="Обычный 16 2 9" xfId="11694"/>
    <cellStyle name="Обычный 16 2_Информ. по 8 отстающим" xfId="2381"/>
    <cellStyle name="Обычный 16 3" xfId="1439"/>
    <cellStyle name="Обычный 16 4" xfId="3252"/>
    <cellStyle name="Обычный 16 5" xfId="4048"/>
    <cellStyle name="Обычный 16 6" xfId="4695"/>
    <cellStyle name="Обычный 16 7" xfId="5625"/>
    <cellStyle name="Обычный 16 8" xfId="5879"/>
    <cellStyle name="Обычный 16 9" xfId="6311"/>
    <cellStyle name="Обычный 16_Информ. по 8 отстающим" xfId="2474"/>
    <cellStyle name="Обычный 160" xfId="11757"/>
    <cellStyle name="Обычный 161" xfId="11758"/>
    <cellStyle name="Обычный 162" xfId="11752"/>
    <cellStyle name="Обычный 163" xfId="11759"/>
    <cellStyle name="Обычный 164" xfId="11754"/>
    <cellStyle name="Обычный 165" xfId="11756"/>
    <cellStyle name="Обычный 166" xfId="11753"/>
    <cellStyle name="Обычный 167" xfId="11821"/>
    <cellStyle name="Обычный 168" xfId="11796"/>
    <cellStyle name="Обычный 169" xfId="11782"/>
    <cellStyle name="Обычный 17" xfId="537"/>
    <cellStyle name="Обычный 17 10" xfId="7625"/>
    <cellStyle name="Обычный 17 11" xfId="8052"/>
    <cellStyle name="Обычный 17 12" xfId="9087"/>
    <cellStyle name="Обычный 17 13" xfId="10094"/>
    <cellStyle name="Обычный 17 14" xfId="10891"/>
    <cellStyle name="Обычный 17 15" xfId="11294"/>
    <cellStyle name="Обычный 17 2" xfId="947"/>
    <cellStyle name="Обычный 17 2 2" xfId="1857"/>
    <cellStyle name="Обычный 17 2 3" xfId="3664"/>
    <cellStyle name="Обычный 17 2 4" xfId="5107"/>
    <cellStyle name="Обычный 17 2 5" xfId="6723"/>
    <cellStyle name="Обычный 17 2 6" xfId="8450"/>
    <cellStyle name="Обычный 17 2 7" xfId="9485"/>
    <cellStyle name="Обычный 17 2 8" xfId="10492"/>
    <cellStyle name="Обычный 17 2 9" xfId="11708"/>
    <cellStyle name="Обычный 17 2_Информ. по 8 отстающим" xfId="1923"/>
    <cellStyle name="Обычный 17 3" xfId="1453"/>
    <cellStyle name="Обычный 17 4" xfId="3266"/>
    <cellStyle name="Обычный 17 5" xfId="4062"/>
    <cellStyle name="Обычный 17 6" xfId="4709"/>
    <cellStyle name="Обычный 17 7" xfId="5639"/>
    <cellStyle name="Обычный 17 8" xfId="5880"/>
    <cellStyle name="Обычный 17 9" xfId="6325"/>
    <cellStyle name="Обычный 17_Информ. по 8 отстающим" xfId="2084"/>
    <cellStyle name="Обычный 170" xfId="11856"/>
    <cellStyle name="Обычный 171" xfId="11760"/>
    <cellStyle name="Обычный 172" xfId="11959"/>
    <cellStyle name="Обычный 173" xfId="11961"/>
    <cellStyle name="Обычный 174" xfId="11960"/>
    <cellStyle name="Обычный 18" xfId="551"/>
    <cellStyle name="Обычный 18 10" xfId="7626"/>
    <cellStyle name="Обычный 18 11" xfId="8066"/>
    <cellStyle name="Обычный 18 12" xfId="9101"/>
    <cellStyle name="Обычный 18 13" xfId="10108"/>
    <cellStyle name="Обычный 18 14" xfId="10905"/>
    <cellStyle name="Обычный 18 15" xfId="11295"/>
    <cellStyle name="Обычный 18 2" xfId="961"/>
    <cellStyle name="Обычный 18 2 2" xfId="1871"/>
    <cellStyle name="Обычный 18 2 3" xfId="3678"/>
    <cellStyle name="Обычный 18 2 4" xfId="5121"/>
    <cellStyle name="Обычный 18 2 5" xfId="6737"/>
    <cellStyle name="Обычный 18 2 6" xfId="8464"/>
    <cellStyle name="Обычный 18 2 7" xfId="9499"/>
    <cellStyle name="Обычный 18 2 8" xfId="10506"/>
    <cellStyle name="Обычный 18 2 9" xfId="11722"/>
    <cellStyle name="Обычный 18 2_Информ. по 8 отстающим" xfId="2187"/>
    <cellStyle name="Обычный 18 3" xfId="1467"/>
    <cellStyle name="Обычный 18 4" xfId="3280"/>
    <cellStyle name="Обычный 18 5" xfId="4076"/>
    <cellStyle name="Обычный 18 6" xfId="4723"/>
    <cellStyle name="Обычный 18 7" xfId="5653"/>
    <cellStyle name="Обычный 18 8" xfId="5881"/>
    <cellStyle name="Обычный 18 9" xfId="6339"/>
    <cellStyle name="Обычный 18_Информ. по 8 отстающим" xfId="2483"/>
    <cellStyle name="Обычный 19" xfId="565"/>
    <cellStyle name="Обычный 19 10" xfId="7627"/>
    <cellStyle name="Обычный 19 11" xfId="8080"/>
    <cellStyle name="Обычный 19 12" xfId="9115"/>
    <cellStyle name="Обычный 19 13" xfId="10122"/>
    <cellStyle name="Обычный 19 14" xfId="10919"/>
    <cellStyle name="Обычный 19 15" xfId="11296"/>
    <cellStyle name="Обычный 19 2" xfId="975"/>
    <cellStyle name="Обычный 19 2 2" xfId="1885"/>
    <cellStyle name="Обычный 19 2 3" xfId="3692"/>
    <cellStyle name="Обычный 19 2 4" xfId="5135"/>
    <cellStyle name="Обычный 19 2 5" xfId="6751"/>
    <cellStyle name="Обычный 19 2 6" xfId="8478"/>
    <cellStyle name="Обычный 19 2 7" xfId="9513"/>
    <cellStyle name="Обычный 19 2 8" xfId="10520"/>
    <cellStyle name="Обычный 19 2 9" xfId="11736"/>
    <cellStyle name="Обычный 19 2_Информ. по 8 отстающим" xfId="2077"/>
    <cellStyle name="Обычный 19 3" xfId="1481"/>
    <cellStyle name="Обычный 19 4" xfId="3294"/>
    <cellStyle name="Обычный 19 5" xfId="4090"/>
    <cellStyle name="Обычный 19 6" xfId="4737"/>
    <cellStyle name="Обычный 19 7" xfId="5667"/>
    <cellStyle name="Обычный 19 8" xfId="5882"/>
    <cellStyle name="Обычный 19 9" xfId="6353"/>
    <cellStyle name="Обычный 19_Информ. по 8 отстающим" xfId="2089"/>
    <cellStyle name="Обычный 2" xfId="73"/>
    <cellStyle name="Обычный 2 10" xfId="1039"/>
    <cellStyle name="Обычный 2 11" xfId="2924"/>
    <cellStyle name="Обычный 2 12" xfId="3720"/>
    <cellStyle name="Обычный 2 13" xfId="4367"/>
    <cellStyle name="Обычный 2 14" xfId="5227"/>
    <cellStyle name="Обычный 2 15" xfId="5983"/>
    <cellStyle name="Обычный 2 16" xfId="7628"/>
    <cellStyle name="Обычный 2 17" xfId="7710"/>
    <cellStyle name="Обычный 2 18" xfId="8745"/>
    <cellStyle name="Обычный 2 19" xfId="9752"/>
    <cellStyle name="Обычный 2 2" xfId="94"/>
    <cellStyle name="Обычный 2 2 10" xfId="4370"/>
    <cellStyle name="Обычный 2 2 11" xfId="5233"/>
    <cellStyle name="Обычный 2 2 12" xfId="5986"/>
    <cellStyle name="Обычный 2 2 13" xfId="7629"/>
    <cellStyle name="Обычный 2 2 14" xfId="7713"/>
    <cellStyle name="Обычный 2 2 15" xfId="8748"/>
    <cellStyle name="Обычный 2 2 16" xfId="9755"/>
    <cellStyle name="Обычный 2 2 17" xfId="10551"/>
    <cellStyle name="Обычный 2 2 18" xfId="11298"/>
    <cellStyle name="Обычный 2 2 2" xfId="231"/>
    <cellStyle name="Обычный 2 2 3" xfId="276"/>
    <cellStyle name="Обычный 2 2 3 10" xfId="6080"/>
    <cellStyle name="Обычный 2 2 3 11" xfId="7630"/>
    <cellStyle name="Обычный 2 2 3 12" xfId="7807"/>
    <cellStyle name="Обычный 2 2 3 13" xfId="8842"/>
    <cellStyle name="Обычный 2 2 3 14" xfId="9849"/>
    <cellStyle name="Обычный 2 2 3 15" xfId="10646"/>
    <cellStyle name="Обычный 2 2 3 16" xfId="11299"/>
    <cellStyle name="Обычный 2 2 3 2" xfId="424"/>
    <cellStyle name="Обычный 2 2 3 2 10" xfId="7631"/>
    <cellStyle name="Обычный 2 2 3 2 11" xfId="7947"/>
    <cellStyle name="Обычный 2 2 3 2 12" xfId="8982"/>
    <cellStyle name="Обычный 2 2 3 2 13" xfId="9989"/>
    <cellStyle name="Обычный 2 2 3 2 14" xfId="10786"/>
    <cellStyle name="Обычный 2 2 3 2 15" xfId="11300"/>
    <cellStyle name="Обычный 2 2 3 2 2" xfId="837"/>
    <cellStyle name="Обычный 2 2 3 2 2 2" xfId="1751"/>
    <cellStyle name="Обычный 2 2 3 2 2 3" xfId="3559"/>
    <cellStyle name="Обычный 2 2 3 2 2 4" xfId="5002"/>
    <cellStyle name="Обычный 2 2 3 2 2 5" xfId="6618"/>
    <cellStyle name="Обычный 2 2 3 2 2 6" xfId="8345"/>
    <cellStyle name="Обычный 2 2 3 2 2 7" xfId="9380"/>
    <cellStyle name="Обычный 2 2 3 2 2 8" xfId="10387"/>
    <cellStyle name="Обычный 2 2 3 2 2 9" xfId="11603"/>
    <cellStyle name="Обычный 2 2 3 2 2_Информ. по 8 отстающим" xfId="2371"/>
    <cellStyle name="Обычный 2 2 3 2 3" xfId="1343"/>
    <cellStyle name="Обычный 2 2 3 2 4" xfId="3161"/>
    <cellStyle name="Обычный 2 2 3 2 5" xfId="3957"/>
    <cellStyle name="Обычный 2 2 3 2 6" xfId="4604"/>
    <cellStyle name="Обычный 2 2 3 2 7" xfId="5529"/>
    <cellStyle name="Обычный 2 2 3 2 8" xfId="5884"/>
    <cellStyle name="Обычный 2 2 3 2 9" xfId="6220"/>
    <cellStyle name="Обычный 2 2 3 2_Информ. по 8 отстающим" xfId="1983"/>
    <cellStyle name="Обычный 2 2 3 3" xfId="692"/>
    <cellStyle name="Обычный 2 2 3 3 2" xfId="1607"/>
    <cellStyle name="Обычный 2 2 3 3 3" xfId="3419"/>
    <cellStyle name="Обычный 2 2 3 3 4" xfId="4862"/>
    <cellStyle name="Обычный 2 2 3 3 5" xfId="6478"/>
    <cellStyle name="Обычный 2 2 3 3 6" xfId="8205"/>
    <cellStyle name="Обычный 2 2 3 3 7" xfId="9240"/>
    <cellStyle name="Обычный 2 2 3 3 8" xfId="10247"/>
    <cellStyle name="Обычный 2 2 3 3 9" xfId="11463"/>
    <cellStyle name="Обычный 2 2 3 3_Информ. по 8 отстающим" xfId="2451"/>
    <cellStyle name="Обычный 2 2 3 4" xfId="1197"/>
    <cellStyle name="Обычный 2 2 3 5" xfId="3021"/>
    <cellStyle name="Обычный 2 2 3 6" xfId="3817"/>
    <cellStyle name="Обычный 2 2 3 7" xfId="4464"/>
    <cellStyle name="Обычный 2 2 3 8" xfId="5388"/>
    <cellStyle name="Обычный 2 2 3 9" xfId="5883"/>
    <cellStyle name="Обычный 2 2 3_Информ. по 8 отстающим" xfId="2432"/>
    <cellStyle name="Обычный 2 2 4" xfId="141"/>
    <cellStyle name="Обычный 2 2 4 10" xfId="7632"/>
    <cellStyle name="Обычный 2 2 4 11" xfId="7759"/>
    <cellStyle name="Обычный 2 2 4 12" xfId="8794"/>
    <cellStyle name="Обычный 2 2 4 13" xfId="9801"/>
    <cellStyle name="Обычный 2 2 4 14" xfId="10597"/>
    <cellStyle name="Обычный 2 2 4 15" xfId="11301"/>
    <cellStyle name="Обычный 2 2 4 2" xfId="644"/>
    <cellStyle name="Обычный 2 2 4 2 2" xfId="1559"/>
    <cellStyle name="Обычный 2 2 4 2 3" xfId="3371"/>
    <cellStyle name="Обычный 2 2 4 2 4" xfId="4814"/>
    <cellStyle name="Обычный 2 2 4 2 5" xfId="6430"/>
    <cellStyle name="Обычный 2 2 4 2 6" xfId="8157"/>
    <cellStyle name="Обычный 2 2 4 2 7" xfId="9192"/>
    <cellStyle name="Обычный 2 2 4 2 8" xfId="10199"/>
    <cellStyle name="Обычный 2 2 4 2 9" xfId="11415"/>
    <cellStyle name="Обычный 2 2 4 2_Информ. по 8 отстающим" xfId="1732"/>
    <cellStyle name="Обычный 2 2 4 3" xfId="1096"/>
    <cellStyle name="Обычный 2 2 4 4" xfId="2973"/>
    <cellStyle name="Обычный 2 2 4 5" xfId="3769"/>
    <cellStyle name="Обычный 2 2 4 6" xfId="4416"/>
    <cellStyle name="Обычный 2 2 4 7" xfId="5279"/>
    <cellStyle name="Обычный 2 2 4 8" xfId="5885"/>
    <cellStyle name="Обычный 2 2 4 9" xfId="6032"/>
    <cellStyle name="Обычный 2 2 4_Информ. по 8 отстающим" xfId="2477"/>
    <cellStyle name="Обычный 2 2 5" xfId="371"/>
    <cellStyle name="Обычный 2 2 5 10" xfId="7633"/>
    <cellStyle name="Обычный 2 2 5 11" xfId="7899"/>
    <cellStyle name="Обычный 2 2 5 12" xfId="8934"/>
    <cellStyle name="Обычный 2 2 5 13" xfId="9941"/>
    <cellStyle name="Обычный 2 2 5 14" xfId="10738"/>
    <cellStyle name="Обычный 2 2 5 15" xfId="11302"/>
    <cellStyle name="Обычный 2 2 5 2" xfId="785"/>
    <cellStyle name="Обычный 2 2 5 2 2" xfId="1700"/>
    <cellStyle name="Обычный 2 2 5 2 3" xfId="3511"/>
    <cellStyle name="Обычный 2 2 5 2 4" xfId="4954"/>
    <cellStyle name="Обычный 2 2 5 2 5" xfId="6570"/>
    <cellStyle name="Обычный 2 2 5 2 6" xfId="8297"/>
    <cellStyle name="Обычный 2 2 5 2 7" xfId="9332"/>
    <cellStyle name="Обычный 2 2 5 2 8" xfId="10339"/>
    <cellStyle name="Обычный 2 2 5 2 9" xfId="11555"/>
    <cellStyle name="Обычный 2 2 5 2_Информ. по 8 отстающим" xfId="2442"/>
    <cellStyle name="Обычный 2 2 5 3" xfId="1291"/>
    <cellStyle name="Обычный 2 2 5 4" xfId="3113"/>
    <cellStyle name="Обычный 2 2 5 5" xfId="3909"/>
    <cellStyle name="Обычный 2 2 5 6" xfId="4556"/>
    <cellStyle name="Обычный 2 2 5 7" xfId="5480"/>
    <cellStyle name="Обычный 2 2 5 8" xfId="5886"/>
    <cellStyle name="Обычный 2 2 5 9" xfId="6172"/>
    <cellStyle name="Обычный 2 2 5_Информ. по 8 отстающим" xfId="1997"/>
    <cellStyle name="Обычный 2 2 6" xfId="597"/>
    <cellStyle name="Обычный 2 2 6 2" xfId="1513"/>
    <cellStyle name="Обычный 2 2 6 3" xfId="3325"/>
    <cellStyle name="Обычный 2 2 6 4" xfId="4768"/>
    <cellStyle name="Обычный 2 2 6 5" xfId="6384"/>
    <cellStyle name="Обычный 2 2 6 6" xfId="8111"/>
    <cellStyle name="Обычный 2 2 6 7" xfId="9146"/>
    <cellStyle name="Обычный 2 2 6 8" xfId="10153"/>
    <cellStyle name="Обычный 2 2 6 9" xfId="11369"/>
    <cellStyle name="Обычный 2 2 6_Информ. по 8 отстающим" xfId="2299"/>
    <cellStyle name="Обычный 2 2 7" xfId="1050"/>
    <cellStyle name="Обычный 2 2 8" xfId="2927"/>
    <cellStyle name="Обычный 2 2 9" xfId="3723"/>
    <cellStyle name="Обычный 2 2_Информ. по 8 отстающим" xfId="2140"/>
    <cellStyle name="Обычный 2 20" xfId="10548"/>
    <cellStyle name="Обычный 2 21" xfId="11297"/>
    <cellStyle name="Обычный 2 3" xfId="96"/>
    <cellStyle name="Обычный 2 3 10" xfId="5234"/>
    <cellStyle name="Обычный 2 3 11" xfId="5987"/>
    <cellStyle name="Обычный 2 3 12" xfId="7634"/>
    <cellStyle name="Обычный 2 3 13" xfId="7714"/>
    <cellStyle name="Обычный 2 3 14" xfId="8749"/>
    <cellStyle name="Обычный 2 3 15" xfId="9756"/>
    <cellStyle name="Обычный 2 3 16" xfId="10552"/>
    <cellStyle name="Обычный 2 3 17" xfId="11303"/>
    <cellStyle name="Обычный 2 3 2" xfId="278"/>
    <cellStyle name="Обычный 2 3 2 10" xfId="6081"/>
    <cellStyle name="Обычный 2 3 2 11" xfId="7635"/>
    <cellStyle name="Обычный 2 3 2 12" xfId="7808"/>
    <cellStyle name="Обычный 2 3 2 13" xfId="8843"/>
    <cellStyle name="Обычный 2 3 2 14" xfId="9850"/>
    <cellStyle name="Обычный 2 3 2 15" xfId="10647"/>
    <cellStyle name="Обычный 2 3 2 16" xfId="11304"/>
    <cellStyle name="Обычный 2 3 2 2" xfId="425"/>
    <cellStyle name="Обычный 2 3 2 2 10" xfId="7636"/>
    <cellStyle name="Обычный 2 3 2 2 11" xfId="7948"/>
    <cellStyle name="Обычный 2 3 2 2 12" xfId="8983"/>
    <cellStyle name="Обычный 2 3 2 2 13" xfId="9990"/>
    <cellStyle name="Обычный 2 3 2 2 14" xfId="10787"/>
    <cellStyle name="Обычный 2 3 2 2 15" xfId="11305"/>
    <cellStyle name="Обычный 2 3 2 2 2" xfId="838"/>
    <cellStyle name="Обычный 2 3 2 2 2 2" xfId="1752"/>
    <cellStyle name="Обычный 2 3 2 2 2 3" xfId="3560"/>
    <cellStyle name="Обычный 2 3 2 2 2 4" xfId="5003"/>
    <cellStyle name="Обычный 2 3 2 2 2 5" xfId="6619"/>
    <cellStyle name="Обычный 2 3 2 2 2 6" xfId="8346"/>
    <cellStyle name="Обычный 2 3 2 2 2 7" xfId="9381"/>
    <cellStyle name="Обычный 2 3 2 2 2 8" xfId="10388"/>
    <cellStyle name="Обычный 2 3 2 2 2 9" xfId="11604"/>
    <cellStyle name="Обычный 2 3 2 2 2_Информ. по 8 отстающим" xfId="2205"/>
    <cellStyle name="Обычный 2 3 2 2 3" xfId="1344"/>
    <cellStyle name="Обычный 2 3 2 2 4" xfId="3162"/>
    <cellStyle name="Обычный 2 3 2 2 5" xfId="3958"/>
    <cellStyle name="Обычный 2 3 2 2 6" xfId="4605"/>
    <cellStyle name="Обычный 2 3 2 2 7" xfId="5530"/>
    <cellStyle name="Обычный 2 3 2 2 8" xfId="5888"/>
    <cellStyle name="Обычный 2 3 2 2 9" xfId="6221"/>
    <cellStyle name="Обычный 2 3 2 2_Информ. по 8 отстающим" xfId="1029"/>
    <cellStyle name="Обычный 2 3 2 3" xfId="693"/>
    <cellStyle name="Обычный 2 3 2 3 2" xfId="1608"/>
    <cellStyle name="Обычный 2 3 2 3 3" xfId="3420"/>
    <cellStyle name="Обычный 2 3 2 3 4" xfId="4863"/>
    <cellStyle name="Обычный 2 3 2 3 5" xfId="6479"/>
    <cellStyle name="Обычный 2 3 2 3 6" xfId="8206"/>
    <cellStyle name="Обычный 2 3 2 3 7" xfId="9241"/>
    <cellStyle name="Обычный 2 3 2 3 8" xfId="10248"/>
    <cellStyle name="Обычный 2 3 2 3 9" xfId="11464"/>
    <cellStyle name="Обычный 2 3 2 3_Информ. по 8 отстающим" xfId="2051"/>
    <cellStyle name="Обычный 2 3 2 4" xfId="1199"/>
    <cellStyle name="Обычный 2 3 2 5" xfId="3022"/>
    <cellStyle name="Обычный 2 3 2 6" xfId="3818"/>
    <cellStyle name="Обычный 2 3 2 7" xfId="4465"/>
    <cellStyle name="Обычный 2 3 2 8" xfId="5389"/>
    <cellStyle name="Обычный 2 3 2 9" xfId="5887"/>
    <cellStyle name="Обычный 2 3 2_Информ. по 8 отстающим" xfId="2359"/>
    <cellStyle name="Обычный 2 3 3" xfId="142"/>
    <cellStyle name="Обычный 2 3 3 10" xfId="7637"/>
    <cellStyle name="Обычный 2 3 3 11" xfId="7760"/>
    <cellStyle name="Обычный 2 3 3 12" xfId="8795"/>
    <cellStyle name="Обычный 2 3 3 13" xfId="9802"/>
    <cellStyle name="Обычный 2 3 3 14" xfId="10598"/>
    <cellStyle name="Обычный 2 3 3 15" xfId="11306"/>
    <cellStyle name="Обычный 2 3 3 2" xfId="645"/>
    <cellStyle name="Обычный 2 3 3 2 2" xfId="1560"/>
    <cellStyle name="Обычный 2 3 3 2 3" xfId="3372"/>
    <cellStyle name="Обычный 2 3 3 2 4" xfId="4815"/>
    <cellStyle name="Обычный 2 3 3 2 5" xfId="6431"/>
    <cellStyle name="Обычный 2 3 3 2 6" xfId="8158"/>
    <cellStyle name="Обычный 2 3 3 2 7" xfId="9193"/>
    <cellStyle name="Обычный 2 3 3 2 8" xfId="10200"/>
    <cellStyle name="Обычный 2 3 3 2 9" xfId="11416"/>
    <cellStyle name="Обычный 2 3 3 2_Информ. по 8 отстающим" xfId="2332"/>
    <cellStyle name="Обычный 2 3 3 3" xfId="1097"/>
    <cellStyle name="Обычный 2 3 3 4" xfId="2974"/>
    <cellStyle name="Обычный 2 3 3 5" xfId="3770"/>
    <cellStyle name="Обычный 2 3 3 6" xfId="4417"/>
    <cellStyle name="Обычный 2 3 3 7" xfId="5280"/>
    <cellStyle name="Обычный 2 3 3 8" xfId="5889"/>
    <cellStyle name="Обычный 2 3 3 9" xfId="6033"/>
    <cellStyle name="Обычный 2 3 3_Информ. по 8 отстающим" xfId="2202"/>
    <cellStyle name="Обычный 2 3 4" xfId="372"/>
    <cellStyle name="Обычный 2 3 4 10" xfId="7638"/>
    <cellStyle name="Обычный 2 3 4 11" xfId="7900"/>
    <cellStyle name="Обычный 2 3 4 12" xfId="8935"/>
    <cellStyle name="Обычный 2 3 4 13" xfId="9942"/>
    <cellStyle name="Обычный 2 3 4 14" xfId="10739"/>
    <cellStyle name="Обычный 2 3 4 15" xfId="11307"/>
    <cellStyle name="Обычный 2 3 4 2" xfId="786"/>
    <cellStyle name="Обычный 2 3 4 2 2" xfId="1701"/>
    <cellStyle name="Обычный 2 3 4 2 3" xfId="3512"/>
    <cellStyle name="Обычный 2 3 4 2 4" xfId="4955"/>
    <cellStyle name="Обычный 2 3 4 2 5" xfId="6571"/>
    <cellStyle name="Обычный 2 3 4 2 6" xfId="8298"/>
    <cellStyle name="Обычный 2 3 4 2 7" xfId="9333"/>
    <cellStyle name="Обычный 2 3 4 2 8" xfId="10340"/>
    <cellStyle name="Обычный 2 3 4 2 9" xfId="11556"/>
    <cellStyle name="Обычный 2 3 4 2_Информ. по 8 отстающим" xfId="2303"/>
    <cellStyle name="Обычный 2 3 4 3" xfId="1292"/>
    <cellStyle name="Обычный 2 3 4 4" xfId="3114"/>
    <cellStyle name="Обычный 2 3 4 5" xfId="3910"/>
    <cellStyle name="Обычный 2 3 4 6" xfId="4557"/>
    <cellStyle name="Обычный 2 3 4 7" xfId="5481"/>
    <cellStyle name="Обычный 2 3 4 8" xfId="5890"/>
    <cellStyle name="Обычный 2 3 4 9" xfId="6173"/>
    <cellStyle name="Обычный 2 3 4_Информ. по 8 отстающим" xfId="2499"/>
    <cellStyle name="Обычный 2 3 5" xfId="599"/>
    <cellStyle name="Обычный 2 3 5 2" xfId="1514"/>
    <cellStyle name="Обычный 2 3 5 3" xfId="3326"/>
    <cellStyle name="Обычный 2 3 5 4" xfId="4769"/>
    <cellStyle name="Обычный 2 3 5 5" xfId="6385"/>
    <cellStyle name="Обычный 2 3 5 6" xfId="8112"/>
    <cellStyle name="Обычный 2 3 5 7" xfId="9147"/>
    <cellStyle name="Обычный 2 3 5 8" xfId="10154"/>
    <cellStyle name="Обычный 2 3 5 9" xfId="11370"/>
    <cellStyle name="Обычный 2 3 5_Информ. по 8 отстающим" xfId="1182"/>
    <cellStyle name="Обычный 2 3 6" xfId="1051"/>
    <cellStyle name="Обычный 2 3 7" xfId="2928"/>
    <cellStyle name="Обычный 2 3 8" xfId="3724"/>
    <cellStyle name="Обычный 2 3 9" xfId="4371"/>
    <cellStyle name="Обычный 2 3_Информ. по 8 отстающим" xfId="2454"/>
    <cellStyle name="Обычный 2 4" xfId="184"/>
    <cellStyle name="Обычный 2 5" xfId="267"/>
    <cellStyle name="Обычный 2 5 10" xfId="6077"/>
    <cellStyle name="Обычный 2 5 11" xfId="7639"/>
    <cellStyle name="Обычный 2 5 12" xfId="7804"/>
    <cellStyle name="Обычный 2 5 13" xfId="8839"/>
    <cellStyle name="Обычный 2 5 14" xfId="9846"/>
    <cellStyle name="Обычный 2 5 15" xfId="10643"/>
    <cellStyle name="Обычный 2 5 16" xfId="11308"/>
    <cellStyle name="Обычный 2 5 2" xfId="421"/>
    <cellStyle name="Обычный 2 5 2 10" xfId="7640"/>
    <cellStyle name="Обычный 2 5 2 11" xfId="7944"/>
    <cellStyle name="Обычный 2 5 2 12" xfId="8979"/>
    <cellStyle name="Обычный 2 5 2 13" xfId="9986"/>
    <cellStyle name="Обычный 2 5 2 14" xfId="10783"/>
    <cellStyle name="Обычный 2 5 2 15" xfId="11309"/>
    <cellStyle name="Обычный 2 5 2 2" xfId="834"/>
    <cellStyle name="Обычный 2 5 2 2 2" xfId="1748"/>
    <cellStyle name="Обычный 2 5 2 2 3" xfId="3556"/>
    <cellStyle name="Обычный 2 5 2 2 4" xfId="4999"/>
    <cellStyle name="Обычный 2 5 2 2 5" xfId="6615"/>
    <cellStyle name="Обычный 2 5 2 2 6" xfId="8342"/>
    <cellStyle name="Обычный 2 5 2 2 7" xfId="9377"/>
    <cellStyle name="Обычный 2 5 2 2 8" xfId="10384"/>
    <cellStyle name="Обычный 2 5 2 2 9" xfId="11600"/>
    <cellStyle name="Обычный 2 5 2 2_Информ. по 8 отстающим" xfId="1971"/>
    <cellStyle name="Обычный 2 5 2 3" xfId="1340"/>
    <cellStyle name="Обычный 2 5 2 4" xfId="3158"/>
    <cellStyle name="Обычный 2 5 2 5" xfId="3954"/>
    <cellStyle name="Обычный 2 5 2 6" xfId="4601"/>
    <cellStyle name="Обычный 2 5 2 7" xfId="5526"/>
    <cellStyle name="Обычный 2 5 2 8" xfId="5892"/>
    <cellStyle name="Обычный 2 5 2 9" xfId="6217"/>
    <cellStyle name="Обычный 2 5 2_Информ. по 8 отстающим" xfId="2457"/>
    <cellStyle name="Обычный 2 5 3" xfId="689"/>
    <cellStyle name="Обычный 2 5 3 2" xfId="1604"/>
    <cellStyle name="Обычный 2 5 3 3" xfId="3416"/>
    <cellStyle name="Обычный 2 5 3 4" xfId="4859"/>
    <cellStyle name="Обычный 2 5 3 5" xfId="6475"/>
    <cellStyle name="Обычный 2 5 3 6" xfId="8202"/>
    <cellStyle name="Обычный 2 5 3 7" xfId="9237"/>
    <cellStyle name="Обычный 2 5 3 8" xfId="10244"/>
    <cellStyle name="Обычный 2 5 3 9" xfId="11460"/>
    <cellStyle name="Обычный 2 5 3_Информ. по 8 отстающим" xfId="2310"/>
    <cellStyle name="Обычный 2 5 4" xfId="1191"/>
    <cellStyle name="Обычный 2 5 5" xfId="3018"/>
    <cellStyle name="Обычный 2 5 6" xfId="3814"/>
    <cellStyle name="Обычный 2 5 7" xfId="4461"/>
    <cellStyle name="Обычный 2 5 8" xfId="5382"/>
    <cellStyle name="Обычный 2 5 9" xfId="5891"/>
    <cellStyle name="Обычный 2 5_Информ. по 8 отстающим" xfId="1012"/>
    <cellStyle name="Обычный 2 6" xfId="353"/>
    <cellStyle name="Обычный 2 6 10" xfId="6156"/>
    <cellStyle name="Обычный 2 6 11" xfId="7641"/>
    <cellStyle name="Обычный 2 6 12" xfId="7883"/>
    <cellStyle name="Обычный 2 6 13" xfId="8918"/>
    <cellStyle name="Обычный 2 6 14" xfId="9925"/>
    <cellStyle name="Обычный 2 6 15" xfId="10722"/>
    <cellStyle name="Обычный 2 6 16" xfId="11310"/>
    <cellStyle name="Обычный 2 6 2" xfId="500"/>
    <cellStyle name="Обычный 2 6 2 10" xfId="7642"/>
    <cellStyle name="Обычный 2 6 2 11" xfId="8023"/>
    <cellStyle name="Обычный 2 6 2 12" xfId="9058"/>
    <cellStyle name="Обычный 2 6 2 13" xfId="10065"/>
    <cellStyle name="Обычный 2 6 2 14" xfId="10862"/>
    <cellStyle name="Обычный 2 6 2 15" xfId="11311"/>
    <cellStyle name="Обычный 2 6 2 2" xfId="913"/>
    <cellStyle name="Обычный 2 6 2 2 2" xfId="1827"/>
    <cellStyle name="Обычный 2 6 2 2 3" xfId="3635"/>
    <cellStyle name="Обычный 2 6 2 2 4" xfId="5078"/>
    <cellStyle name="Обычный 2 6 2 2 5" xfId="6694"/>
    <cellStyle name="Обычный 2 6 2 2 6" xfId="8421"/>
    <cellStyle name="Обычный 2 6 2 2 7" xfId="9456"/>
    <cellStyle name="Обычный 2 6 2 2 8" xfId="10463"/>
    <cellStyle name="Обычный 2 6 2 2 9" xfId="11679"/>
    <cellStyle name="Обычный 2 6 2 2_Информ. по 8 отстающим" xfId="2288"/>
    <cellStyle name="Обычный 2 6 2 3" xfId="1419"/>
    <cellStyle name="Обычный 2 6 2 4" xfId="3237"/>
    <cellStyle name="Обычный 2 6 2 5" xfId="4033"/>
    <cellStyle name="Обычный 2 6 2 6" xfId="4680"/>
    <cellStyle name="Обычный 2 6 2 7" xfId="5605"/>
    <cellStyle name="Обычный 2 6 2 8" xfId="5894"/>
    <cellStyle name="Обычный 2 6 2 9" xfId="6296"/>
    <cellStyle name="Обычный 2 6 2_Информ. по 8 отстающим" xfId="2101"/>
    <cellStyle name="Обычный 2 6 3" xfId="768"/>
    <cellStyle name="Обычный 2 6 3 2" xfId="1683"/>
    <cellStyle name="Обычный 2 6 3 3" xfId="3495"/>
    <cellStyle name="Обычный 2 6 3 4" xfId="4938"/>
    <cellStyle name="Обычный 2 6 3 5" xfId="6554"/>
    <cellStyle name="Обычный 2 6 3 6" xfId="8281"/>
    <cellStyle name="Обычный 2 6 3 7" xfId="9316"/>
    <cellStyle name="Обычный 2 6 3 8" xfId="10323"/>
    <cellStyle name="Обычный 2 6 3 9" xfId="11539"/>
    <cellStyle name="Обычный 2 6 3_Информ. по 8 отстающим" xfId="1017"/>
    <cellStyle name="Обычный 2 6 4" xfId="1274"/>
    <cellStyle name="Обычный 2 6 5" xfId="3097"/>
    <cellStyle name="Обычный 2 6 6" xfId="3893"/>
    <cellStyle name="Обычный 2 6 7" xfId="4540"/>
    <cellStyle name="Обычный 2 6 8" xfId="5464"/>
    <cellStyle name="Обычный 2 6 9" xfId="5893"/>
    <cellStyle name="Обычный 2 6_Информ. по 8 отстающим" xfId="2370"/>
    <cellStyle name="Обычный 2 7" xfId="138"/>
    <cellStyle name="Обычный 2 7 10" xfId="7643"/>
    <cellStyle name="Обычный 2 7 11" xfId="7756"/>
    <cellStyle name="Обычный 2 7 12" xfId="8791"/>
    <cellStyle name="Обычный 2 7 13" xfId="9798"/>
    <cellStyle name="Обычный 2 7 14" xfId="10594"/>
    <cellStyle name="Обычный 2 7 15" xfId="11312"/>
    <cellStyle name="Обычный 2 7 2" xfId="641"/>
    <cellStyle name="Обычный 2 7 2 2" xfId="1556"/>
    <cellStyle name="Обычный 2 7 2 3" xfId="3368"/>
    <cellStyle name="Обычный 2 7 2 4" xfId="4811"/>
    <cellStyle name="Обычный 2 7 2 5" xfId="6427"/>
    <cellStyle name="Обычный 2 7 2 6" xfId="8154"/>
    <cellStyle name="Обычный 2 7 2 7" xfId="9189"/>
    <cellStyle name="Обычный 2 7 2 8" xfId="10196"/>
    <cellStyle name="Обычный 2 7 2 9" xfId="11412"/>
    <cellStyle name="Обычный 2 7 2_Информ. по 8 отстающим" xfId="2465"/>
    <cellStyle name="Обычный 2 7 3" xfId="1093"/>
    <cellStyle name="Обычный 2 7 4" xfId="2970"/>
    <cellStyle name="Обычный 2 7 5" xfId="3766"/>
    <cellStyle name="Обычный 2 7 6" xfId="4413"/>
    <cellStyle name="Обычный 2 7 7" xfId="5276"/>
    <cellStyle name="Обычный 2 7 8" xfId="5895"/>
    <cellStyle name="Обычный 2 7 9" xfId="6029"/>
    <cellStyle name="Обычный 2 7_Информ. по 8 отстающим" xfId="1177"/>
    <cellStyle name="Обычный 2 8" xfId="367"/>
    <cellStyle name="Обычный 2 8 10" xfId="7644"/>
    <cellStyle name="Обычный 2 8 11" xfId="7896"/>
    <cellStyle name="Обычный 2 8 12" xfId="8931"/>
    <cellStyle name="Обычный 2 8 13" xfId="9938"/>
    <cellStyle name="Обычный 2 8 14" xfId="10735"/>
    <cellStyle name="Обычный 2 8 15" xfId="11313"/>
    <cellStyle name="Обычный 2 8 2" xfId="781"/>
    <cellStyle name="Обычный 2 8 2 2" xfId="1696"/>
    <cellStyle name="Обычный 2 8 2 3" xfId="3508"/>
    <cellStyle name="Обычный 2 8 2 4" xfId="4951"/>
    <cellStyle name="Обычный 2 8 2 5" xfId="6567"/>
    <cellStyle name="Обычный 2 8 2 6" xfId="8294"/>
    <cellStyle name="Обычный 2 8 2 7" xfId="9329"/>
    <cellStyle name="Обычный 2 8 2 8" xfId="10336"/>
    <cellStyle name="Обычный 2 8 2 9" xfId="11552"/>
    <cellStyle name="Обычный 2 8 2_Информ. по 8 отстающим" xfId="1928"/>
    <cellStyle name="Обычный 2 8 3" xfId="1288"/>
    <cellStyle name="Обычный 2 8 4" xfId="3110"/>
    <cellStyle name="Обычный 2 8 5" xfId="3906"/>
    <cellStyle name="Обычный 2 8 6" xfId="4553"/>
    <cellStyle name="Обычный 2 8 7" xfId="5477"/>
    <cellStyle name="Обычный 2 8 8" xfId="5896"/>
    <cellStyle name="Обычный 2 8 9" xfId="6169"/>
    <cellStyle name="Обычный 2 8_Информ. по 8 отстающим" xfId="1009"/>
    <cellStyle name="Обычный 2 9" xfId="594"/>
    <cellStyle name="Обычный 2 9 2" xfId="1510"/>
    <cellStyle name="Обычный 2 9 3" xfId="3322"/>
    <cellStyle name="Обычный 2 9 4" xfId="4765"/>
    <cellStyle name="Обычный 2 9 5" xfId="6381"/>
    <cellStyle name="Обычный 2 9 6" xfId="8108"/>
    <cellStyle name="Обычный 2 9 7" xfId="9143"/>
    <cellStyle name="Обычный 2 9 8" xfId="10150"/>
    <cellStyle name="Обычный 2 9 9" xfId="11366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10" xfId="9129"/>
    <cellStyle name="Обычный 20 11" xfId="10136"/>
    <cellStyle name="Обычный 20 12" xfId="10933"/>
    <cellStyle name="Обычный 20 13" xfId="11314"/>
    <cellStyle name="Обычный 20 2" xfId="1495"/>
    <cellStyle name="Обычный 20 3" xfId="3308"/>
    <cellStyle name="Обычный 20 4" xfId="4104"/>
    <cellStyle name="Обычный 20 5" xfId="4751"/>
    <cellStyle name="Обычный 20 6" xfId="5681"/>
    <cellStyle name="Обычный 20 7" xfId="6367"/>
    <cellStyle name="Обычный 20 8" xfId="7645"/>
    <cellStyle name="Обычный 20 9" xfId="8094"/>
    <cellStyle name="Обычный 20_Информ. по 8 отстающим" xfId="1984"/>
    <cellStyle name="Обычный 21" xfId="593"/>
    <cellStyle name="Обычный 22" xfId="989"/>
    <cellStyle name="Обычный 23" xfId="2531"/>
    <cellStyle name="Обычный 24" xfId="2535"/>
    <cellStyle name="Обычный 25" xfId="2532"/>
    <cellStyle name="Обычный 26" xfId="2545"/>
    <cellStyle name="Обычный 27" xfId="2539"/>
    <cellStyle name="Обычный 28" xfId="2540"/>
    <cellStyle name="Обычный 29" xfId="2533"/>
    <cellStyle name="Обычный 3" xfId="74"/>
    <cellStyle name="Обычный 3 2" xfId="230"/>
    <cellStyle name="Обычный 3 3" xfId="268"/>
    <cellStyle name="Обычный 30" xfId="2544"/>
    <cellStyle name="Обычный 31" xfId="2537"/>
    <cellStyle name="Обычный 32" xfId="2534"/>
    <cellStyle name="Обычный 33" xfId="2536"/>
    <cellStyle name="Обычный 34" xfId="2541"/>
    <cellStyle name="Обычный 35" xfId="2542"/>
    <cellStyle name="Обычный 36" xfId="2538"/>
    <cellStyle name="Обычный 37" xfId="2714"/>
    <cellStyle name="Обычный 38" xfId="2716"/>
    <cellStyle name="Обычный 39" xfId="2715"/>
    <cellStyle name="Обычный 4" xfId="75"/>
    <cellStyle name="Обычный 4 2" xfId="76"/>
    <cellStyle name="Обычный 4_Информ. по 8 отстающим" xfId="1944"/>
    <cellStyle name="Обычный 40" xfId="2720"/>
    <cellStyle name="Обычный 41" xfId="2717"/>
    <cellStyle name="Обычный 42" xfId="2718"/>
    <cellStyle name="Обычный 43" xfId="2793"/>
    <cellStyle name="Обычный 44" xfId="2796"/>
    <cellStyle name="Обычный 45" xfId="2797"/>
    <cellStyle name="Обычный 46" xfId="2800"/>
    <cellStyle name="Обычный 47" xfId="2794"/>
    <cellStyle name="Обычный 48" xfId="2799"/>
    <cellStyle name="Обычный 49" xfId="2795"/>
    <cellStyle name="Обычный 5" xfId="97"/>
    <cellStyle name="Обычный 5 10" xfId="5235"/>
    <cellStyle name="Обычный 5 11" xfId="5988"/>
    <cellStyle name="Обычный 5 12" xfId="7646"/>
    <cellStyle name="Обычный 5 13" xfId="7715"/>
    <cellStyle name="Обычный 5 14" xfId="8750"/>
    <cellStyle name="Обычный 5 15" xfId="9757"/>
    <cellStyle name="Обычный 5 16" xfId="10553"/>
    <cellStyle name="Обычный 5 17" xfId="11315"/>
    <cellStyle name="Обычный 5 2" xfId="279"/>
    <cellStyle name="Обычный 5 2 10" xfId="6082"/>
    <cellStyle name="Обычный 5 2 11" xfId="7647"/>
    <cellStyle name="Обычный 5 2 12" xfId="7809"/>
    <cellStyle name="Обычный 5 2 13" xfId="8844"/>
    <cellStyle name="Обычный 5 2 14" xfId="9851"/>
    <cellStyle name="Обычный 5 2 15" xfId="10648"/>
    <cellStyle name="Обычный 5 2 16" xfId="11316"/>
    <cellStyle name="Обычный 5 2 2" xfId="426"/>
    <cellStyle name="Обычный 5 2 2 10" xfId="7648"/>
    <cellStyle name="Обычный 5 2 2 11" xfId="7949"/>
    <cellStyle name="Обычный 5 2 2 12" xfId="8984"/>
    <cellStyle name="Обычный 5 2 2 13" xfId="9991"/>
    <cellStyle name="Обычный 5 2 2 14" xfId="10788"/>
    <cellStyle name="Обычный 5 2 2 15" xfId="11317"/>
    <cellStyle name="Обычный 5 2 2 2" xfId="839"/>
    <cellStyle name="Обычный 5 2 2 2 2" xfId="1753"/>
    <cellStyle name="Обычный 5 2 2 2 3" xfId="3561"/>
    <cellStyle name="Обычный 5 2 2 2 4" xfId="5004"/>
    <cellStyle name="Обычный 5 2 2 2 5" xfId="6620"/>
    <cellStyle name="Обычный 5 2 2 2 6" xfId="8347"/>
    <cellStyle name="Обычный 5 2 2 2 7" xfId="9382"/>
    <cellStyle name="Обычный 5 2 2 2 8" xfId="10389"/>
    <cellStyle name="Обычный 5 2 2 2 9" xfId="11605"/>
    <cellStyle name="Обычный 5 2 2 2_Информ. по 8 отстающим" xfId="2053"/>
    <cellStyle name="Обычный 5 2 2 3" xfId="1345"/>
    <cellStyle name="Обычный 5 2 2 4" xfId="3163"/>
    <cellStyle name="Обычный 5 2 2 5" xfId="3959"/>
    <cellStyle name="Обычный 5 2 2 6" xfId="4606"/>
    <cellStyle name="Обычный 5 2 2 7" xfId="5531"/>
    <cellStyle name="Обычный 5 2 2 8" xfId="5898"/>
    <cellStyle name="Обычный 5 2 2 9" xfId="6222"/>
    <cellStyle name="Обычный 5 2 2_Информ. по 8 отстающим" xfId="2001"/>
    <cellStyle name="Обычный 5 2 3" xfId="694"/>
    <cellStyle name="Обычный 5 2 3 2" xfId="1609"/>
    <cellStyle name="Обычный 5 2 3 3" xfId="3421"/>
    <cellStyle name="Обычный 5 2 3 4" xfId="4864"/>
    <cellStyle name="Обычный 5 2 3 5" xfId="6480"/>
    <cellStyle name="Обычный 5 2 3 6" xfId="8207"/>
    <cellStyle name="Обычный 5 2 3 7" xfId="9242"/>
    <cellStyle name="Обычный 5 2 3 8" xfId="10249"/>
    <cellStyle name="Обычный 5 2 3 9" xfId="11465"/>
    <cellStyle name="Обычный 5 2 3_Информ. по 8 отстающим" xfId="2128"/>
    <cellStyle name="Обычный 5 2 4" xfId="1200"/>
    <cellStyle name="Обычный 5 2 5" xfId="3023"/>
    <cellStyle name="Обычный 5 2 6" xfId="3819"/>
    <cellStyle name="Обычный 5 2 7" xfId="4466"/>
    <cellStyle name="Обычный 5 2 8" xfId="5390"/>
    <cellStyle name="Обычный 5 2 9" xfId="5897"/>
    <cellStyle name="Обычный 5 2_Информ. по 8 отстающим" xfId="2204"/>
    <cellStyle name="Обычный 5 3" xfId="143"/>
    <cellStyle name="Обычный 5 3 10" xfId="7649"/>
    <cellStyle name="Обычный 5 3 11" xfId="7761"/>
    <cellStyle name="Обычный 5 3 12" xfId="8796"/>
    <cellStyle name="Обычный 5 3 13" xfId="9803"/>
    <cellStyle name="Обычный 5 3 14" xfId="10599"/>
    <cellStyle name="Обычный 5 3 15" xfId="11318"/>
    <cellStyle name="Обычный 5 3 2" xfId="646"/>
    <cellStyle name="Обычный 5 3 2 2" xfId="1561"/>
    <cellStyle name="Обычный 5 3 2 3" xfId="3373"/>
    <cellStyle name="Обычный 5 3 2 4" xfId="4816"/>
    <cellStyle name="Обычный 5 3 2 5" xfId="6432"/>
    <cellStyle name="Обычный 5 3 2 6" xfId="8159"/>
    <cellStyle name="Обычный 5 3 2 7" xfId="9194"/>
    <cellStyle name="Обычный 5 3 2 8" xfId="10201"/>
    <cellStyle name="Обычный 5 3 2 9" xfId="11417"/>
    <cellStyle name="Обычный 5 3 2_Информ. по 8 отстающим" xfId="2246"/>
    <cellStyle name="Обычный 5 3 3" xfId="1098"/>
    <cellStyle name="Обычный 5 3 4" xfId="2975"/>
    <cellStyle name="Обычный 5 3 5" xfId="3771"/>
    <cellStyle name="Обычный 5 3 6" xfId="4418"/>
    <cellStyle name="Обычный 5 3 7" xfId="5281"/>
    <cellStyle name="Обычный 5 3 8" xfId="5899"/>
    <cellStyle name="Обычный 5 3 9" xfId="6034"/>
    <cellStyle name="Обычный 5 3_Информ. по 8 отстающим" xfId="2444"/>
    <cellStyle name="Обычный 5 4" xfId="373"/>
    <cellStyle name="Обычный 5 4 10" xfId="7650"/>
    <cellStyle name="Обычный 5 4 11" xfId="7901"/>
    <cellStyle name="Обычный 5 4 12" xfId="8936"/>
    <cellStyle name="Обычный 5 4 13" xfId="9943"/>
    <cellStyle name="Обычный 5 4 14" xfId="10740"/>
    <cellStyle name="Обычный 5 4 15" xfId="11319"/>
    <cellStyle name="Обычный 5 4 2" xfId="787"/>
    <cellStyle name="Обычный 5 4 2 2" xfId="1702"/>
    <cellStyle name="Обычный 5 4 2 3" xfId="3513"/>
    <cellStyle name="Обычный 5 4 2 4" xfId="4956"/>
    <cellStyle name="Обычный 5 4 2 5" xfId="6572"/>
    <cellStyle name="Обычный 5 4 2 6" xfId="8299"/>
    <cellStyle name="Обычный 5 4 2 7" xfId="9334"/>
    <cellStyle name="Обычный 5 4 2 8" xfId="10341"/>
    <cellStyle name="Обычный 5 4 2 9" xfId="11557"/>
    <cellStyle name="Обычный 5 4 2_Информ. по 8 отстающим" xfId="2277"/>
    <cellStyle name="Обычный 5 4 3" xfId="1293"/>
    <cellStyle name="Обычный 5 4 4" xfId="3115"/>
    <cellStyle name="Обычный 5 4 5" xfId="3911"/>
    <cellStyle name="Обычный 5 4 6" xfId="4558"/>
    <cellStyle name="Обычный 5 4 7" xfId="5482"/>
    <cellStyle name="Обычный 5 4 8" xfId="5900"/>
    <cellStyle name="Обычный 5 4 9" xfId="6174"/>
    <cellStyle name="Обычный 5 4_Информ. по 8 отстающим" xfId="2340"/>
    <cellStyle name="Обычный 5 5" xfId="600"/>
    <cellStyle name="Обычный 5 5 2" xfId="1515"/>
    <cellStyle name="Обычный 5 5 3" xfId="3327"/>
    <cellStyle name="Обычный 5 5 4" xfId="4770"/>
    <cellStyle name="Обычный 5 5 5" xfId="6386"/>
    <cellStyle name="Обычный 5 5 6" xfId="8113"/>
    <cellStyle name="Обычный 5 5 7" xfId="9148"/>
    <cellStyle name="Обычный 5 5 8" xfId="10155"/>
    <cellStyle name="Обычный 5 5 9" xfId="11371"/>
    <cellStyle name="Обычный 5 5_Информ. по 8 отстающим" xfId="2196"/>
    <cellStyle name="Обычный 5 6" xfId="1052"/>
    <cellStyle name="Обычный 5 7" xfId="2929"/>
    <cellStyle name="Обычный 5 8" xfId="3725"/>
    <cellStyle name="Обычный 5 9" xfId="4372"/>
    <cellStyle name="Обычный 5_Информ. по 8 отстающим" xfId="2206"/>
    <cellStyle name="Обычный 50" xfId="2801"/>
    <cellStyle name="Обычный 51" xfId="2798"/>
    <cellStyle name="Обычный 52" xfId="2910"/>
    <cellStyle name="Обычный 53" xfId="3706"/>
    <cellStyle name="Обычный 54" xfId="4118"/>
    <cellStyle name="Обычный 55" xfId="4120"/>
    <cellStyle name="Обычный 56" xfId="4119"/>
    <cellStyle name="Обычный 57" xfId="4121"/>
    <cellStyle name="Обычный 58" xfId="4135"/>
    <cellStyle name="Обычный 59" xfId="4165"/>
    <cellStyle name="Обычный 6" xfId="77"/>
    <cellStyle name="Обычный 6 10" xfId="5230"/>
    <cellStyle name="Обычный 6 11" xfId="5984"/>
    <cellStyle name="Обычный 6 12" xfId="7651"/>
    <cellStyle name="Обычный 6 13" xfId="7711"/>
    <cellStyle name="Обычный 6 14" xfId="8746"/>
    <cellStyle name="Обычный 6 15" xfId="9753"/>
    <cellStyle name="Обычный 6 16" xfId="10549"/>
    <cellStyle name="Обычный 6 17" xfId="11320"/>
    <cellStyle name="Обычный 6 2" xfId="269"/>
    <cellStyle name="Обычный 6 2 10" xfId="6078"/>
    <cellStyle name="Обычный 6 2 11" xfId="7652"/>
    <cellStyle name="Обычный 6 2 12" xfId="7805"/>
    <cellStyle name="Обычный 6 2 13" xfId="8840"/>
    <cellStyle name="Обычный 6 2 14" xfId="9847"/>
    <cellStyle name="Обычный 6 2 15" xfId="10644"/>
    <cellStyle name="Обычный 6 2 16" xfId="11321"/>
    <cellStyle name="Обычный 6 2 2" xfId="422"/>
    <cellStyle name="Обычный 6 2 2 10" xfId="7653"/>
    <cellStyle name="Обычный 6 2 2 11" xfId="7945"/>
    <cellStyle name="Обычный 6 2 2 12" xfId="8980"/>
    <cellStyle name="Обычный 6 2 2 13" xfId="9987"/>
    <cellStyle name="Обычный 6 2 2 14" xfId="10784"/>
    <cellStyle name="Обычный 6 2 2 15" xfId="11322"/>
    <cellStyle name="Обычный 6 2 2 2" xfId="835"/>
    <cellStyle name="Обычный 6 2 2 2 2" xfId="1749"/>
    <cellStyle name="Обычный 6 2 2 2 3" xfId="3557"/>
    <cellStyle name="Обычный 6 2 2 2 4" xfId="5000"/>
    <cellStyle name="Обычный 6 2 2 2 5" xfId="6616"/>
    <cellStyle name="Обычный 6 2 2 2 6" xfId="8343"/>
    <cellStyle name="Обычный 6 2 2 2 7" xfId="9378"/>
    <cellStyle name="Обычный 6 2 2 2 8" xfId="10385"/>
    <cellStyle name="Обычный 6 2 2 2 9" xfId="11601"/>
    <cellStyle name="Обычный 6 2 2 2_Информ. по 8 отстающим" xfId="2410"/>
    <cellStyle name="Обычный 6 2 2 3" xfId="1341"/>
    <cellStyle name="Обычный 6 2 2 4" xfId="3159"/>
    <cellStyle name="Обычный 6 2 2 5" xfId="3955"/>
    <cellStyle name="Обычный 6 2 2 6" xfId="4602"/>
    <cellStyle name="Обычный 6 2 2 7" xfId="5527"/>
    <cellStyle name="Обычный 6 2 2 8" xfId="5902"/>
    <cellStyle name="Обычный 6 2 2 9" xfId="6218"/>
    <cellStyle name="Обычный 6 2 2_Информ. по 8 отстающим" xfId="2066"/>
    <cellStyle name="Обычный 6 2 3" xfId="690"/>
    <cellStyle name="Обычный 6 2 3 2" xfId="1605"/>
    <cellStyle name="Обычный 6 2 3 3" xfId="3417"/>
    <cellStyle name="Обычный 6 2 3 4" xfId="4860"/>
    <cellStyle name="Обычный 6 2 3 5" xfId="6476"/>
    <cellStyle name="Обычный 6 2 3 6" xfId="8203"/>
    <cellStyle name="Обычный 6 2 3 7" xfId="9238"/>
    <cellStyle name="Обычный 6 2 3 8" xfId="10245"/>
    <cellStyle name="Обычный 6 2 3 9" xfId="11461"/>
    <cellStyle name="Обычный 6 2 3_Информ. по 8 отстающим" xfId="2002"/>
    <cellStyle name="Обычный 6 2 4" xfId="1192"/>
    <cellStyle name="Обычный 6 2 5" xfId="3019"/>
    <cellStyle name="Обычный 6 2 6" xfId="3815"/>
    <cellStyle name="Обычный 6 2 7" xfId="4462"/>
    <cellStyle name="Обычный 6 2 8" xfId="5383"/>
    <cellStyle name="Обычный 6 2 9" xfId="5901"/>
    <cellStyle name="Обычный 6 2_Информ. по 8 отстающим" xfId="2060"/>
    <cellStyle name="Обычный 6 3" xfId="139"/>
    <cellStyle name="Обычный 6 3 10" xfId="7654"/>
    <cellStyle name="Обычный 6 3 11" xfId="7757"/>
    <cellStyle name="Обычный 6 3 12" xfId="8792"/>
    <cellStyle name="Обычный 6 3 13" xfId="9799"/>
    <cellStyle name="Обычный 6 3 14" xfId="10595"/>
    <cellStyle name="Обычный 6 3 15" xfId="11323"/>
    <cellStyle name="Обычный 6 3 2" xfId="642"/>
    <cellStyle name="Обычный 6 3 2 2" xfId="1557"/>
    <cellStyle name="Обычный 6 3 2 3" xfId="3369"/>
    <cellStyle name="Обычный 6 3 2 4" xfId="4812"/>
    <cellStyle name="Обычный 6 3 2 5" xfId="6428"/>
    <cellStyle name="Обычный 6 3 2 6" xfId="8155"/>
    <cellStyle name="Обычный 6 3 2 7" xfId="9190"/>
    <cellStyle name="Обычный 6 3 2 8" xfId="10197"/>
    <cellStyle name="Обычный 6 3 2 9" xfId="11413"/>
    <cellStyle name="Обычный 6 3 2_Информ. по 8 отстающим" xfId="2136"/>
    <cellStyle name="Обычный 6 3 3" xfId="1094"/>
    <cellStyle name="Обычный 6 3 4" xfId="2971"/>
    <cellStyle name="Обычный 6 3 5" xfId="3767"/>
    <cellStyle name="Обычный 6 3 6" xfId="4414"/>
    <cellStyle name="Обычный 6 3 7" xfId="5277"/>
    <cellStyle name="Обычный 6 3 8" xfId="5903"/>
    <cellStyle name="Обычный 6 3 9" xfId="6030"/>
    <cellStyle name="Обычный 6 3_Информ. по 8 отстающим" xfId="2508"/>
    <cellStyle name="Обычный 6 4" xfId="369"/>
    <cellStyle name="Обычный 6 4 10" xfId="7655"/>
    <cellStyle name="Обычный 6 4 11" xfId="7897"/>
    <cellStyle name="Обычный 6 4 12" xfId="8932"/>
    <cellStyle name="Обычный 6 4 13" xfId="9939"/>
    <cellStyle name="Обычный 6 4 14" xfId="10736"/>
    <cellStyle name="Обычный 6 4 15" xfId="11324"/>
    <cellStyle name="Обычный 6 4 2" xfId="783"/>
    <cellStyle name="Обычный 6 4 2 2" xfId="1698"/>
    <cellStyle name="Обычный 6 4 2 3" xfId="3509"/>
    <cellStyle name="Обычный 6 4 2 4" xfId="4952"/>
    <cellStyle name="Обычный 6 4 2 5" xfId="6568"/>
    <cellStyle name="Обычный 6 4 2 6" xfId="8295"/>
    <cellStyle name="Обычный 6 4 2 7" xfId="9330"/>
    <cellStyle name="Обычный 6 4 2 8" xfId="10337"/>
    <cellStyle name="Обычный 6 4 2 9" xfId="11553"/>
    <cellStyle name="Обычный 6 4 2_Информ. по 8 отстающим" xfId="2284"/>
    <cellStyle name="Обычный 6 4 3" xfId="1289"/>
    <cellStyle name="Обычный 6 4 4" xfId="3111"/>
    <cellStyle name="Обычный 6 4 5" xfId="3907"/>
    <cellStyle name="Обычный 6 4 6" xfId="4554"/>
    <cellStyle name="Обычный 6 4 7" xfId="5478"/>
    <cellStyle name="Обычный 6 4 8" xfId="5904"/>
    <cellStyle name="Обычный 6 4 9" xfId="6170"/>
    <cellStyle name="Обычный 6 4_Информ. по 8 отстающим" xfId="1181"/>
    <cellStyle name="Обычный 6 5" xfId="595"/>
    <cellStyle name="Обычный 6 5 2" xfId="1511"/>
    <cellStyle name="Обычный 6 5 3" xfId="3323"/>
    <cellStyle name="Обычный 6 5 4" xfId="4766"/>
    <cellStyle name="Обычный 6 5 5" xfId="6382"/>
    <cellStyle name="Обычный 6 5 6" xfId="8109"/>
    <cellStyle name="Обычный 6 5 7" xfId="9144"/>
    <cellStyle name="Обычный 6 5 8" xfId="10151"/>
    <cellStyle name="Обычный 6 5 9" xfId="11367"/>
    <cellStyle name="Обычный 6 5_Информ. по 8 отстающим" xfId="2413"/>
    <cellStyle name="Обычный 6 6" xfId="1041"/>
    <cellStyle name="Обычный 6 7" xfId="2925"/>
    <cellStyle name="Обычный 6 8" xfId="3721"/>
    <cellStyle name="Обычный 6 9" xfId="4368"/>
    <cellStyle name="Обычный 6_Информ. по 8 отстающим" xfId="1337"/>
    <cellStyle name="Обычный 60" xfId="4144"/>
    <cellStyle name="Обычный 61" xfId="4150"/>
    <cellStyle name="Обычный 62" xfId="4211"/>
    <cellStyle name="Обычный 63" xfId="4166"/>
    <cellStyle name="Обычный 64" xfId="4199"/>
    <cellStyle name="Обычный 65" xfId="4216"/>
    <cellStyle name="Обычный 66" xfId="4157"/>
    <cellStyle name="Обычный 67" xfId="4262"/>
    <cellStyle name="Обычный 68" xfId="4146"/>
    <cellStyle name="Обычный 69" xfId="4287"/>
    <cellStyle name="Обычный 7" xfId="78"/>
    <cellStyle name="Обычный 70" xfId="4317"/>
    <cellStyle name="Обычный 71" xfId="4160"/>
    <cellStyle name="Обычный 72" xfId="4353"/>
    <cellStyle name="Обычный 73" xfId="5149"/>
    <cellStyle name="Обычный 74" xfId="5163"/>
    <cellStyle name="Обычный 75" xfId="5387"/>
    <cellStyle name="Обычный 76" xfId="5913"/>
    <cellStyle name="Обычный 77" xfId="5916"/>
    <cellStyle name="Обычный 78" xfId="5914"/>
    <cellStyle name="Обычный 79" xfId="5919"/>
    <cellStyle name="Обычный 8" xfId="98"/>
    <cellStyle name="Обычный 8 10" xfId="5236"/>
    <cellStyle name="Обычный 8 11" xfId="5989"/>
    <cellStyle name="Обычный 8 12" xfId="7656"/>
    <cellStyle name="Обычный 8 13" xfId="7716"/>
    <cellStyle name="Обычный 8 14" xfId="8751"/>
    <cellStyle name="Обычный 8 15" xfId="9758"/>
    <cellStyle name="Обычный 8 16" xfId="10554"/>
    <cellStyle name="Обычный 8 17" xfId="11325"/>
    <cellStyle name="Обычный 8 2" xfId="280"/>
    <cellStyle name="Обычный 8 2 10" xfId="6083"/>
    <cellStyle name="Обычный 8 2 11" xfId="7657"/>
    <cellStyle name="Обычный 8 2 12" xfId="7810"/>
    <cellStyle name="Обычный 8 2 13" xfId="8845"/>
    <cellStyle name="Обычный 8 2 14" xfId="9852"/>
    <cellStyle name="Обычный 8 2 15" xfId="10649"/>
    <cellStyle name="Обычный 8 2 16" xfId="11326"/>
    <cellStyle name="Обычный 8 2 2" xfId="427"/>
    <cellStyle name="Обычный 8 2 2 10" xfId="7658"/>
    <cellStyle name="Обычный 8 2 2 11" xfId="7950"/>
    <cellStyle name="Обычный 8 2 2 12" xfId="8985"/>
    <cellStyle name="Обычный 8 2 2 13" xfId="9992"/>
    <cellStyle name="Обычный 8 2 2 14" xfId="10789"/>
    <cellStyle name="Обычный 8 2 2 15" xfId="11327"/>
    <cellStyle name="Обычный 8 2 2 2" xfId="840"/>
    <cellStyle name="Обычный 8 2 2 2 2" xfId="1754"/>
    <cellStyle name="Обычный 8 2 2 2 3" xfId="3562"/>
    <cellStyle name="Обычный 8 2 2 2 4" xfId="5005"/>
    <cellStyle name="Обычный 8 2 2 2 5" xfId="6621"/>
    <cellStyle name="Обычный 8 2 2 2 6" xfId="8348"/>
    <cellStyle name="Обычный 8 2 2 2 7" xfId="9383"/>
    <cellStyle name="Обычный 8 2 2 2 8" xfId="10390"/>
    <cellStyle name="Обычный 8 2 2 2 9" xfId="11606"/>
    <cellStyle name="Обычный 8 2 2 2_Информ. по 8 отстающим" xfId="2042"/>
    <cellStyle name="Обычный 8 2 2 3" xfId="1346"/>
    <cellStyle name="Обычный 8 2 2 4" xfId="3164"/>
    <cellStyle name="Обычный 8 2 2 5" xfId="3960"/>
    <cellStyle name="Обычный 8 2 2 6" xfId="4607"/>
    <cellStyle name="Обычный 8 2 2 7" xfId="5532"/>
    <cellStyle name="Обычный 8 2 2 8" xfId="5906"/>
    <cellStyle name="Обычный 8 2 2 9" xfId="6223"/>
    <cellStyle name="Обычный 8 2 2_Информ. по 8 отстающим" xfId="1185"/>
    <cellStyle name="Обычный 8 2 3" xfId="695"/>
    <cellStyle name="Обычный 8 2 3 2" xfId="1610"/>
    <cellStyle name="Обычный 8 2 3 3" xfId="3422"/>
    <cellStyle name="Обычный 8 2 3 4" xfId="4865"/>
    <cellStyle name="Обычный 8 2 3 5" xfId="6481"/>
    <cellStyle name="Обычный 8 2 3 6" xfId="8208"/>
    <cellStyle name="Обычный 8 2 3 7" xfId="9243"/>
    <cellStyle name="Обычный 8 2 3 8" xfId="10250"/>
    <cellStyle name="Обычный 8 2 3 9" xfId="11466"/>
    <cellStyle name="Обычный 8 2 3_Информ. по 8 отстающим" xfId="2325"/>
    <cellStyle name="Обычный 8 2 4" xfId="1201"/>
    <cellStyle name="Обычный 8 2 5" xfId="3024"/>
    <cellStyle name="Обычный 8 2 6" xfId="3820"/>
    <cellStyle name="Обычный 8 2 7" xfId="4467"/>
    <cellStyle name="Обычный 8 2 8" xfId="5391"/>
    <cellStyle name="Обычный 8 2 9" xfId="5905"/>
    <cellStyle name="Обычный 8 2_Информ. по 8 отстающим" xfId="1162"/>
    <cellStyle name="Обычный 8 3" xfId="144"/>
    <cellStyle name="Обычный 8 3 10" xfId="7659"/>
    <cellStyle name="Обычный 8 3 11" xfId="7762"/>
    <cellStyle name="Обычный 8 3 12" xfId="8797"/>
    <cellStyle name="Обычный 8 3 13" xfId="9804"/>
    <cellStyle name="Обычный 8 3 14" xfId="10600"/>
    <cellStyle name="Обычный 8 3 15" xfId="11328"/>
    <cellStyle name="Обычный 8 3 2" xfId="647"/>
    <cellStyle name="Обычный 8 3 2 2" xfId="1562"/>
    <cellStyle name="Обычный 8 3 2 3" xfId="3374"/>
    <cellStyle name="Обычный 8 3 2 4" xfId="4817"/>
    <cellStyle name="Обычный 8 3 2 5" xfId="6433"/>
    <cellStyle name="Обычный 8 3 2 6" xfId="8160"/>
    <cellStyle name="Обычный 8 3 2 7" xfId="9195"/>
    <cellStyle name="Обычный 8 3 2 8" xfId="10202"/>
    <cellStyle name="Обычный 8 3 2 9" xfId="11418"/>
    <cellStyle name="Обычный 8 3 2_Информ. по 8 отстающим" xfId="2405"/>
    <cellStyle name="Обычный 8 3 3" xfId="1099"/>
    <cellStyle name="Обычный 8 3 4" xfId="2976"/>
    <cellStyle name="Обычный 8 3 5" xfId="3772"/>
    <cellStyle name="Обычный 8 3 6" xfId="4419"/>
    <cellStyle name="Обычный 8 3 7" xfId="5282"/>
    <cellStyle name="Обычный 8 3 8" xfId="5907"/>
    <cellStyle name="Обычный 8 3 9" xfId="6035"/>
    <cellStyle name="Обычный 8 3_Информ. по 8 отстающим" xfId="2345"/>
    <cellStyle name="Обычный 8 4" xfId="374"/>
    <cellStyle name="Обычный 8 4 10" xfId="7660"/>
    <cellStyle name="Обычный 8 4 11" xfId="7902"/>
    <cellStyle name="Обычный 8 4 12" xfId="8937"/>
    <cellStyle name="Обычный 8 4 13" xfId="9944"/>
    <cellStyle name="Обычный 8 4 14" xfId="10741"/>
    <cellStyle name="Обычный 8 4 15" xfId="11329"/>
    <cellStyle name="Обычный 8 4 2" xfId="788"/>
    <cellStyle name="Обычный 8 4 2 2" xfId="1703"/>
    <cellStyle name="Обычный 8 4 2 3" xfId="3514"/>
    <cellStyle name="Обычный 8 4 2 4" xfId="4957"/>
    <cellStyle name="Обычный 8 4 2 5" xfId="6573"/>
    <cellStyle name="Обычный 8 4 2 6" xfId="8300"/>
    <cellStyle name="Обычный 8 4 2 7" xfId="9335"/>
    <cellStyle name="Обычный 8 4 2 8" xfId="10342"/>
    <cellStyle name="Обычный 8 4 2 9" xfId="11558"/>
    <cellStyle name="Обычный 8 4 2_Информ. по 8 отстающим" xfId="1024"/>
    <cellStyle name="Обычный 8 4 3" xfId="1294"/>
    <cellStyle name="Обычный 8 4 4" xfId="3116"/>
    <cellStyle name="Обычный 8 4 5" xfId="3912"/>
    <cellStyle name="Обычный 8 4 6" xfId="4559"/>
    <cellStyle name="Обычный 8 4 7" xfId="5483"/>
    <cellStyle name="Обычный 8 4 8" xfId="5908"/>
    <cellStyle name="Обычный 8 4 9" xfId="6175"/>
    <cellStyle name="Обычный 8 4_Информ. по 8 отстающим" xfId="1950"/>
    <cellStyle name="Обычный 8 5" xfId="601"/>
    <cellStyle name="Обычный 8 5 2" xfId="1516"/>
    <cellStyle name="Обычный 8 5 3" xfId="3328"/>
    <cellStyle name="Обычный 8 5 4" xfId="4771"/>
    <cellStyle name="Обычный 8 5 5" xfId="6387"/>
    <cellStyle name="Обычный 8 5 6" xfId="8114"/>
    <cellStyle name="Обычный 8 5 7" xfId="9149"/>
    <cellStyle name="Обычный 8 5 8" xfId="10156"/>
    <cellStyle name="Обычный 8 5 9" xfId="11372"/>
    <cellStyle name="Обычный 8 5_Информ. по 8 отстающим" xfId="1960"/>
    <cellStyle name="Обычный 8 6" xfId="1053"/>
    <cellStyle name="Обычный 8 7" xfId="2930"/>
    <cellStyle name="Обычный 8 8" xfId="3726"/>
    <cellStyle name="Обычный 8 9" xfId="4373"/>
    <cellStyle name="Обычный 8_Информ. по 8 отстающим" xfId="2513"/>
    <cellStyle name="Обычный 80" xfId="5969"/>
    <cellStyle name="Обычный 81" xfId="6765"/>
    <cellStyle name="Обычный 82" xfId="6770"/>
    <cellStyle name="Обычный 83" xfId="6766"/>
    <cellStyle name="Обычный 84" xfId="6777"/>
    <cellStyle name="Обычный 85" xfId="6774"/>
    <cellStyle name="Обычный 86" xfId="6768"/>
    <cellStyle name="Обычный 87" xfId="6771"/>
    <cellStyle name="Обычный 88" xfId="6776"/>
    <cellStyle name="Обычный 89" xfId="6775"/>
    <cellStyle name="Обычный 9" xfId="112"/>
    <cellStyle name="Обычный 9 10" xfId="5250"/>
    <cellStyle name="Обычный 9 11" xfId="6003"/>
    <cellStyle name="Обычный 9 12" xfId="7661"/>
    <cellStyle name="Обычный 9 13" xfId="7730"/>
    <cellStyle name="Обычный 9 14" xfId="8765"/>
    <cellStyle name="Обычный 9 15" xfId="9772"/>
    <cellStyle name="Обычный 9 16" xfId="10568"/>
    <cellStyle name="Обычный 9 17" xfId="11330"/>
    <cellStyle name="Обычный 9 2" xfId="294"/>
    <cellStyle name="Обычный 9 2 10" xfId="6097"/>
    <cellStyle name="Обычный 9 2 11" xfId="7662"/>
    <cellStyle name="Обычный 9 2 12" xfId="7824"/>
    <cellStyle name="Обычный 9 2 13" xfId="8859"/>
    <cellStyle name="Обычный 9 2 14" xfId="9866"/>
    <cellStyle name="Обычный 9 2 15" xfId="10663"/>
    <cellStyle name="Обычный 9 2 16" xfId="11331"/>
    <cellStyle name="Обычный 9 2 2" xfId="441"/>
    <cellStyle name="Обычный 9 2 2 10" xfId="7663"/>
    <cellStyle name="Обычный 9 2 2 11" xfId="7964"/>
    <cellStyle name="Обычный 9 2 2 12" xfId="8999"/>
    <cellStyle name="Обычный 9 2 2 13" xfId="10006"/>
    <cellStyle name="Обычный 9 2 2 14" xfId="10803"/>
    <cellStyle name="Обычный 9 2 2 15" xfId="11332"/>
    <cellStyle name="Обычный 9 2 2 2" xfId="854"/>
    <cellStyle name="Обычный 9 2 2 2 2" xfId="1768"/>
    <cellStyle name="Обычный 9 2 2 2 3" xfId="3576"/>
    <cellStyle name="Обычный 9 2 2 2 4" xfId="5019"/>
    <cellStyle name="Обычный 9 2 2 2 5" xfId="6635"/>
    <cellStyle name="Обычный 9 2 2 2 6" xfId="8362"/>
    <cellStyle name="Обычный 9 2 2 2 7" xfId="9397"/>
    <cellStyle name="Обычный 9 2 2 2 8" xfId="10404"/>
    <cellStyle name="Обычный 9 2 2 2 9" xfId="11620"/>
    <cellStyle name="Обычный 9 2 2 2_Информ. по 8 отстающим" xfId="2118"/>
    <cellStyle name="Обычный 9 2 2 3" xfId="1360"/>
    <cellStyle name="Обычный 9 2 2 4" xfId="3178"/>
    <cellStyle name="Обычный 9 2 2 5" xfId="3974"/>
    <cellStyle name="Обычный 9 2 2 6" xfId="4621"/>
    <cellStyle name="Обычный 9 2 2 7" xfId="5546"/>
    <cellStyle name="Обычный 9 2 2 8" xfId="5910"/>
    <cellStyle name="Обычный 9 2 2 9" xfId="6237"/>
    <cellStyle name="Обычный 9 2 2_Информ. по 8 отстающим" xfId="2403"/>
    <cellStyle name="Обычный 9 2 3" xfId="709"/>
    <cellStyle name="Обычный 9 2 3 2" xfId="1624"/>
    <cellStyle name="Обычный 9 2 3 3" xfId="3436"/>
    <cellStyle name="Обычный 9 2 3 4" xfId="4879"/>
    <cellStyle name="Обычный 9 2 3 5" xfId="6495"/>
    <cellStyle name="Обычный 9 2 3 6" xfId="8222"/>
    <cellStyle name="Обычный 9 2 3 7" xfId="9257"/>
    <cellStyle name="Обычный 9 2 3 8" xfId="10264"/>
    <cellStyle name="Обычный 9 2 3 9" xfId="11480"/>
    <cellStyle name="Обычный 9 2 3_Информ. по 8 отстающим" xfId="2004"/>
    <cellStyle name="Обычный 9 2 4" xfId="1215"/>
    <cellStyle name="Обычный 9 2 5" xfId="3038"/>
    <cellStyle name="Обычный 9 2 6" xfId="3834"/>
    <cellStyle name="Обычный 9 2 7" xfId="4481"/>
    <cellStyle name="Обычный 9 2 8" xfId="5405"/>
    <cellStyle name="Обычный 9 2 9" xfId="5909"/>
    <cellStyle name="Обычный 9 2_Информ. по 8 отстающим" xfId="2274"/>
    <cellStyle name="Обычный 9 3" xfId="158"/>
    <cellStyle name="Обычный 9 3 10" xfId="7664"/>
    <cellStyle name="Обычный 9 3 11" xfId="7776"/>
    <cellStyle name="Обычный 9 3 12" xfId="8811"/>
    <cellStyle name="Обычный 9 3 13" xfId="9818"/>
    <cellStyle name="Обычный 9 3 14" xfId="10614"/>
    <cellStyle name="Обычный 9 3 15" xfId="11333"/>
    <cellStyle name="Обычный 9 3 2" xfId="661"/>
    <cellStyle name="Обычный 9 3 2 2" xfId="1576"/>
    <cellStyle name="Обычный 9 3 2 3" xfId="3388"/>
    <cellStyle name="Обычный 9 3 2 4" xfId="4831"/>
    <cellStyle name="Обычный 9 3 2 5" xfId="6447"/>
    <cellStyle name="Обычный 9 3 2 6" xfId="8174"/>
    <cellStyle name="Обычный 9 3 2 7" xfId="9209"/>
    <cellStyle name="Обычный 9 3 2 8" xfId="10216"/>
    <cellStyle name="Обычный 9 3 2 9" xfId="11432"/>
    <cellStyle name="Обычный 9 3 2_Информ. по 8 отстающим" xfId="2045"/>
    <cellStyle name="Обычный 9 3 3" xfId="1113"/>
    <cellStyle name="Обычный 9 3 4" xfId="2990"/>
    <cellStyle name="Обычный 9 3 5" xfId="3786"/>
    <cellStyle name="Обычный 9 3 6" xfId="4433"/>
    <cellStyle name="Обычный 9 3 7" xfId="5296"/>
    <cellStyle name="Обычный 9 3 8" xfId="5911"/>
    <cellStyle name="Обычный 9 3 9" xfId="6049"/>
    <cellStyle name="Обычный 9 3_Информ. по 8 отстающим" xfId="2020"/>
    <cellStyle name="Обычный 9 4" xfId="388"/>
    <cellStyle name="Обычный 9 4 10" xfId="7665"/>
    <cellStyle name="Обычный 9 4 11" xfId="7916"/>
    <cellStyle name="Обычный 9 4 12" xfId="8951"/>
    <cellStyle name="Обычный 9 4 13" xfId="9958"/>
    <cellStyle name="Обычный 9 4 14" xfId="10755"/>
    <cellStyle name="Обычный 9 4 15" xfId="11334"/>
    <cellStyle name="Обычный 9 4 2" xfId="802"/>
    <cellStyle name="Обычный 9 4 2 2" xfId="1717"/>
    <cellStyle name="Обычный 9 4 2 3" xfId="3528"/>
    <cellStyle name="Обычный 9 4 2 4" xfId="4971"/>
    <cellStyle name="Обычный 9 4 2 5" xfId="6587"/>
    <cellStyle name="Обычный 9 4 2 6" xfId="8314"/>
    <cellStyle name="Обычный 9 4 2 7" xfId="9349"/>
    <cellStyle name="Обычный 9 4 2 8" xfId="10356"/>
    <cellStyle name="Обычный 9 4 2 9" xfId="11572"/>
    <cellStyle name="Обычный 9 4 2_Информ. по 8 отстающим" xfId="2323"/>
    <cellStyle name="Обычный 9 4 3" xfId="1308"/>
    <cellStyle name="Обычный 9 4 4" xfId="3130"/>
    <cellStyle name="Обычный 9 4 5" xfId="3926"/>
    <cellStyle name="Обычный 9 4 6" xfId="4573"/>
    <cellStyle name="Обычный 9 4 7" xfId="5497"/>
    <cellStyle name="Обычный 9 4 8" xfId="5912"/>
    <cellStyle name="Обычный 9 4 9" xfId="6189"/>
    <cellStyle name="Обычный 9 4_Информ. по 8 отстающим" xfId="1934"/>
    <cellStyle name="Обычный 9 5" xfId="615"/>
    <cellStyle name="Обычный 9 5 2" xfId="1530"/>
    <cellStyle name="Обычный 9 5 3" xfId="3342"/>
    <cellStyle name="Обычный 9 5 4" xfId="4785"/>
    <cellStyle name="Обычный 9 5 5" xfId="6401"/>
    <cellStyle name="Обычный 9 5 6" xfId="8128"/>
    <cellStyle name="Обычный 9 5 7" xfId="9163"/>
    <cellStyle name="Обычный 9 5 8" xfId="10170"/>
    <cellStyle name="Обычный 9 5 9" xfId="11386"/>
    <cellStyle name="Обычный 9 5_Информ. по 8 отстающим" xfId="2249"/>
    <cellStyle name="Обычный 9 6" xfId="1067"/>
    <cellStyle name="Обычный 9 7" xfId="2944"/>
    <cellStyle name="Обычный 9 8" xfId="3740"/>
    <cellStyle name="Обычный 9 9" xfId="4387"/>
    <cellStyle name="Обычный 9_Информ. по 8 отстающим" xfId="2010"/>
    <cellStyle name="Обычный 90" xfId="6767"/>
    <cellStyle name="Обычный 91" xfId="6779"/>
    <cellStyle name="Обычный 92" xfId="6801"/>
    <cellStyle name="Обычный 93" xfId="6815"/>
    <cellStyle name="Обычный 94" xfId="6829"/>
    <cellStyle name="Обычный 95" xfId="6961"/>
    <cellStyle name="Обычный 96" xfId="6966"/>
    <cellStyle name="Обычный 97" xfId="6962"/>
    <cellStyle name="Обычный 98" xfId="6973"/>
    <cellStyle name="Обычный 99" xfId="697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10" xfId="8025"/>
    <cellStyle name="Примечание 10 11" xfId="9060"/>
    <cellStyle name="Примечание 10 12" xfId="10067"/>
    <cellStyle name="Примечание 10 13" xfId="10864"/>
    <cellStyle name="Примечание 10 14" xfId="11335"/>
    <cellStyle name="Примечание 10 2" xfId="920"/>
    <cellStyle name="Примечание 10 2 2" xfId="1830"/>
    <cellStyle name="Примечание 10 2 3" xfId="3637"/>
    <cellStyle name="Примечание 10 2 4" xfId="5080"/>
    <cellStyle name="Примечание 10 2 5" xfId="6696"/>
    <cellStyle name="Примечание 10 2 6" xfId="8423"/>
    <cellStyle name="Примечание 10 2 7" xfId="9458"/>
    <cellStyle name="Примечание 10 2 8" xfId="10465"/>
    <cellStyle name="Примечание 10 2 9" xfId="11681"/>
    <cellStyle name="Примечание 10 3" xfId="1426"/>
    <cellStyle name="Примечание 10 4" xfId="3239"/>
    <cellStyle name="Примечание 10 5" xfId="4035"/>
    <cellStyle name="Примечание 10 6" xfId="4682"/>
    <cellStyle name="Примечание 10 7" xfId="5612"/>
    <cellStyle name="Примечание 10 8" xfId="6298"/>
    <cellStyle name="Примечание 10 9" xfId="7666"/>
    <cellStyle name="Примечание 100" xfId="9739"/>
    <cellStyle name="Примечание 101" xfId="10535"/>
    <cellStyle name="Примечание 102" xfId="10951"/>
    <cellStyle name="Примечание 103" xfId="11761"/>
    <cellStyle name="Примечание 104" xfId="11962"/>
    <cellStyle name="Примечание 11" xfId="524"/>
    <cellStyle name="Примечание 11 10" xfId="8039"/>
    <cellStyle name="Примечание 11 11" xfId="9074"/>
    <cellStyle name="Примечание 11 12" xfId="10081"/>
    <cellStyle name="Примечание 11 13" xfId="10878"/>
    <cellStyle name="Примечание 11 14" xfId="11336"/>
    <cellStyle name="Примечание 11 2" xfId="934"/>
    <cellStyle name="Примечание 11 2 2" xfId="1844"/>
    <cellStyle name="Примечание 11 2 3" xfId="3651"/>
    <cellStyle name="Примечание 11 2 4" xfId="5094"/>
    <cellStyle name="Примечание 11 2 5" xfId="6710"/>
    <cellStyle name="Примечание 11 2 6" xfId="8437"/>
    <cellStyle name="Примечание 11 2 7" xfId="9472"/>
    <cellStyle name="Примечание 11 2 8" xfId="10479"/>
    <cellStyle name="Примечание 11 2 9" xfId="11695"/>
    <cellStyle name="Примечание 11 3" xfId="1440"/>
    <cellStyle name="Примечание 11 4" xfId="3253"/>
    <cellStyle name="Примечание 11 5" xfId="4049"/>
    <cellStyle name="Примечание 11 6" xfId="4696"/>
    <cellStyle name="Примечание 11 7" xfId="5626"/>
    <cellStyle name="Примечание 11 8" xfId="6312"/>
    <cellStyle name="Примечание 11 9" xfId="7667"/>
    <cellStyle name="Примечание 12" xfId="538"/>
    <cellStyle name="Примечание 12 10" xfId="8053"/>
    <cellStyle name="Примечание 12 11" xfId="9088"/>
    <cellStyle name="Примечание 12 12" xfId="10095"/>
    <cellStyle name="Примечание 12 13" xfId="10892"/>
    <cellStyle name="Примечание 12 14" xfId="11337"/>
    <cellStyle name="Примечание 12 2" xfId="948"/>
    <cellStyle name="Примечание 12 2 2" xfId="1858"/>
    <cellStyle name="Примечание 12 2 3" xfId="3665"/>
    <cellStyle name="Примечание 12 2 4" xfId="5108"/>
    <cellStyle name="Примечание 12 2 5" xfId="6724"/>
    <cellStyle name="Примечание 12 2 6" xfId="8451"/>
    <cellStyle name="Примечание 12 2 7" xfId="9486"/>
    <cellStyle name="Примечание 12 2 8" xfId="10493"/>
    <cellStyle name="Примечание 12 2 9" xfId="11709"/>
    <cellStyle name="Примечание 12 3" xfId="1454"/>
    <cellStyle name="Примечание 12 4" xfId="3267"/>
    <cellStyle name="Примечание 12 5" xfId="4063"/>
    <cellStyle name="Примечание 12 6" xfId="4710"/>
    <cellStyle name="Примечание 12 7" xfId="5640"/>
    <cellStyle name="Примечание 12 8" xfId="6326"/>
    <cellStyle name="Примечание 12 9" xfId="7668"/>
    <cellStyle name="Примечание 13" xfId="552"/>
    <cellStyle name="Примечание 13 10" xfId="8067"/>
    <cellStyle name="Примечание 13 11" xfId="9102"/>
    <cellStyle name="Примечание 13 12" xfId="10109"/>
    <cellStyle name="Примечание 13 13" xfId="10906"/>
    <cellStyle name="Примечание 13 14" xfId="11338"/>
    <cellStyle name="Примечание 13 2" xfId="962"/>
    <cellStyle name="Примечание 13 2 2" xfId="1872"/>
    <cellStyle name="Примечание 13 2 3" xfId="3679"/>
    <cellStyle name="Примечание 13 2 4" xfId="5122"/>
    <cellStyle name="Примечание 13 2 5" xfId="6738"/>
    <cellStyle name="Примечание 13 2 6" xfId="8465"/>
    <cellStyle name="Примечание 13 2 7" xfId="9500"/>
    <cellStyle name="Примечание 13 2 8" xfId="10507"/>
    <cellStyle name="Примечание 13 2 9" xfId="11723"/>
    <cellStyle name="Примечание 13 3" xfId="1468"/>
    <cellStyle name="Примечание 13 4" xfId="3281"/>
    <cellStyle name="Примечание 13 5" xfId="4077"/>
    <cellStyle name="Примечание 13 6" xfId="4724"/>
    <cellStyle name="Примечание 13 7" xfId="5654"/>
    <cellStyle name="Примечание 13 8" xfId="6340"/>
    <cellStyle name="Примечание 13 9" xfId="7669"/>
    <cellStyle name="Примечание 14" xfId="566"/>
    <cellStyle name="Примечание 14 10" xfId="8081"/>
    <cellStyle name="Примечание 14 11" xfId="9116"/>
    <cellStyle name="Примечание 14 12" xfId="10123"/>
    <cellStyle name="Примечание 14 13" xfId="10920"/>
    <cellStyle name="Примечание 14 14" xfId="11339"/>
    <cellStyle name="Примечание 14 2" xfId="976"/>
    <cellStyle name="Примечание 14 2 2" xfId="1886"/>
    <cellStyle name="Примечание 14 2 3" xfId="3693"/>
    <cellStyle name="Примечание 14 2 4" xfId="5136"/>
    <cellStyle name="Примечание 14 2 5" xfId="6752"/>
    <cellStyle name="Примечание 14 2 6" xfId="8479"/>
    <cellStyle name="Примечание 14 2 7" xfId="9514"/>
    <cellStyle name="Примечание 14 2 8" xfId="10521"/>
    <cellStyle name="Примечание 14 2 9" xfId="11737"/>
    <cellStyle name="Примечание 14 3" xfId="1482"/>
    <cellStyle name="Примечание 14 4" xfId="3295"/>
    <cellStyle name="Примечание 14 5" xfId="4091"/>
    <cellStyle name="Примечание 14 6" xfId="4738"/>
    <cellStyle name="Примечание 14 7" xfId="5668"/>
    <cellStyle name="Примечание 14 8" xfId="6354"/>
    <cellStyle name="Примечание 14 9" xfId="7670"/>
    <cellStyle name="Примечание 15" xfId="580"/>
    <cellStyle name="Примечание 15 10" xfId="9130"/>
    <cellStyle name="Примечание 15 11" xfId="10137"/>
    <cellStyle name="Примечание 15 12" xfId="10934"/>
    <cellStyle name="Примечание 15 13" xfId="11340"/>
    <cellStyle name="Примечание 15 2" xfId="1496"/>
    <cellStyle name="Примечание 15 3" xfId="3309"/>
    <cellStyle name="Примечание 15 4" xfId="4105"/>
    <cellStyle name="Примечание 15 5" xfId="4752"/>
    <cellStyle name="Примечание 15 6" xfId="5682"/>
    <cellStyle name="Примечание 15 7" xfId="6368"/>
    <cellStyle name="Примечание 15 8" xfId="7671"/>
    <cellStyle name="Примечание 15 9" xfId="8095"/>
    <cellStyle name="Примечание 16" xfId="2543"/>
    <cellStyle name="Примечание 17" xfId="2719"/>
    <cellStyle name="Примечание 18" xfId="3707"/>
    <cellStyle name="Примечание 19" xfId="4122"/>
    <cellStyle name="Примечание 2" xfId="86"/>
    <cellStyle name="Примечание 2 10" xfId="1159"/>
    <cellStyle name="Примечание 2 11" xfId="2926"/>
    <cellStyle name="Примечание 2 12" xfId="3722"/>
    <cellStyle name="Примечание 2 13" xfId="4369"/>
    <cellStyle name="Примечание 2 14" xfId="5232"/>
    <cellStyle name="Примечание 2 15" xfId="5985"/>
    <cellStyle name="Примечание 2 16" xfId="7672"/>
    <cellStyle name="Примечание 2 17" xfId="7712"/>
    <cellStyle name="Примечание 2 18" xfId="8747"/>
    <cellStyle name="Примечание 2 19" xfId="9754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20" xfId="10550"/>
    <cellStyle name="Примечание 2 21" xfId="10642"/>
    <cellStyle name="Примечание 2 22" xfId="10948"/>
    <cellStyle name="Примечание 2 23" xfId="10947"/>
    <cellStyle name="Примечание 2 24" xfId="11341"/>
    <cellStyle name="Примечание 2 25" xfId="11276"/>
    <cellStyle name="Примечание 2 26" xfId="11364"/>
    <cellStyle name="Примечание 2 27" xfId="11365"/>
    <cellStyle name="Примечание 2 28" xfId="11277"/>
    <cellStyle name="Примечание 2 3" xfId="272"/>
    <cellStyle name="Примечание 2 3 10" xfId="7673"/>
    <cellStyle name="Примечание 2 3 11" xfId="7806"/>
    <cellStyle name="Примечание 2 3 12" xfId="8841"/>
    <cellStyle name="Примечание 2 3 13" xfId="9848"/>
    <cellStyle name="Примечание 2 3 14" xfId="10645"/>
    <cellStyle name="Примечание 2 3 15" xfId="11342"/>
    <cellStyle name="Примечание 2 3 2" xfId="423"/>
    <cellStyle name="Примечание 2 3 2 10" xfId="7946"/>
    <cellStyle name="Примечание 2 3 2 11" xfId="8981"/>
    <cellStyle name="Примечание 2 3 2 12" xfId="9988"/>
    <cellStyle name="Примечание 2 3 2 13" xfId="10785"/>
    <cellStyle name="Примечание 2 3 2 14" xfId="11343"/>
    <cellStyle name="Примечание 2 3 2 2" xfId="836"/>
    <cellStyle name="Примечание 2 3 2 2 2" xfId="1750"/>
    <cellStyle name="Примечание 2 3 2 2 3" xfId="3558"/>
    <cellStyle name="Примечание 2 3 2 2 4" xfId="5001"/>
    <cellStyle name="Примечание 2 3 2 2 5" xfId="6617"/>
    <cellStyle name="Примечание 2 3 2 2 6" xfId="8344"/>
    <cellStyle name="Примечание 2 3 2 2 7" xfId="9379"/>
    <cellStyle name="Примечание 2 3 2 2 8" xfId="10386"/>
    <cellStyle name="Примечание 2 3 2 2 9" xfId="11602"/>
    <cellStyle name="Примечание 2 3 2 3" xfId="1342"/>
    <cellStyle name="Примечание 2 3 2 4" xfId="3160"/>
    <cellStyle name="Примечание 2 3 2 5" xfId="3956"/>
    <cellStyle name="Примечание 2 3 2 6" xfId="4603"/>
    <cellStyle name="Примечание 2 3 2 7" xfId="5528"/>
    <cellStyle name="Примечание 2 3 2 8" xfId="6219"/>
    <cellStyle name="Примечание 2 3 2 9" xfId="7674"/>
    <cellStyle name="Примечание 2 3 3" xfId="691"/>
    <cellStyle name="Примечание 2 3 3 2" xfId="1606"/>
    <cellStyle name="Примечание 2 3 3 3" xfId="3418"/>
    <cellStyle name="Примечание 2 3 3 4" xfId="4861"/>
    <cellStyle name="Примечание 2 3 3 5" xfId="6477"/>
    <cellStyle name="Примечание 2 3 3 6" xfId="8204"/>
    <cellStyle name="Примечание 2 3 3 7" xfId="9239"/>
    <cellStyle name="Примечание 2 3 3 8" xfId="10246"/>
    <cellStyle name="Примечание 2 3 3 9" xfId="11462"/>
    <cellStyle name="Примечание 2 3 4" xfId="1194"/>
    <cellStyle name="Примечание 2 3 5" xfId="3020"/>
    <cellStyle name="Примечание 2 3 6" xfId="3816"/>
    <cellStyle name="Примечание 2 3 7" xfId="4463"/>
    <cellStyle name="Примечание 2 3 8" xfId="5386"/>
    <cellStyle name="Примечание 2 3 9" xfId="6079"/>
    <cellStyle name="Примечание 2 4" xfId="140"/>
    <cellStyle name="Примечание 2 4 10" xfId="7758"/>
    <cellStyle name="Примечание 2 4 11" xfId="8793"/>
    <cellStyle name="Примечание 2 4 12" xfId="9800"/>
    <cellStyle name="Примечание 2 4 13" xfId="10596"/>
    <cellStyle name="Примечание 2 4 14" xfId="11344"/>
    <cellStyle name="Примечание 2 4 2" xfId="643"/>
    <cellStyle name="Примечание 2 4 2 2" xfId="1558"/>
    <cellStyle name="Примечание 2 4 2 3" xfId="3370"/>
    <cellStyle name="Примечание 2 4 2 4" xfId="4813"/>
    <cellStyle name="Примечание 2 4 2 5" xfId="6429"/>
    <cellStyle name="Примечание 2 4 2 6" xfId="8156"/>
    <cellStyle name="Примечание 2 4 2 7" xfId="9191"/>
    <cellStyle name="Примечание 2 4 2 8" xfId="10198"/>
    <cellStyle name="Примечание 2 4 2 9" xfId="11414"/>
    <cellStyle name="Примечание 2 4 3" xfId="1095"/>
    <cellStyle name="Примечание 2 4 4" xfId="2972"/>
    <cellStyle name="Примечание 2 4 5" xfId="3768"/>
    <cellStyle name="Примечание 2 4 6" xfId="4415"/>
    <cellStyle name="Примечание 2 4 7" xfId="5278"/>
    <cellStyle name="Примечание 2 4 8" xfId="6031"/>
    <cellStyle name="Примечание 2 4 9" xfId="7675"/>
    <cellStyle name="Примечание 2 5" xfId="370"/>
    <cellStyle name="Примечание 2 5 10" xfId="7898"/>
    <cellStyle name="Примечание 2 5 11" xfId="8933"/>
    <cellStyle name="Примечание 2 5 12" xfId="9940"/>
    <cellStyle name="Примечание 2 5 13" xfId="10737"/>
    <cellStyle name="Примечание 2 5 14" xfId="11345"/>
    <cellStyle name="Примечание 2 5 2" xfId="784"/>
    <cellStyle name="Примечание 2 5 2 2" xfId="1699"/>
    <cellStyle name="Примечание 2 5 2 3" xfId="3510"/>
    <cellStyle name="Примечание 2 5 2 4" xfId="4953"/>
    <cellStyle name="Примечание 2 5 2 5" xfId="6569"/>
    <cellStyle name="Примечание 2 5 2 6" xfId="8296"/>
    <cellStyle name="Примечание 2 5 2 7" xfId="9331"/>
    <cellStyle name="Примечание 2 5 2 8" xfId="10338"/>
    <cellStyle name="Примечание 2 5 2 9" xfId="11554"/>
    <cellStyle name="Примечание 2 5 3" xfId="1290"/>
    <cellStyle name="Примечание 2 5 4" xfId="3112"/>
    <cellStyle name="Примечание 2 5 5" xfId="3908"/>
    <cellStyle name="Примечание 2 5 6" xfId="4555"/>
    <cellStyle name="Примечание 2 5 7" xfId="5479"/>
    <cellStyle name="Примечание 2 5 8" xfId="6171"/>
    <cellStyle name="Примечание 2 5 9" xfId="7676"/>
    <cellStyle name="Примечание 2 6" xfId="596"/>
    <cellStyle name="Примечание 2 6 2" xfId="1512"/>
    <cellStyle name="Примечание 2 6 3" xfId="3324"/>
    <cellStyle name="Примечание 2 6 4" xfId="4767"/>
    <cellStyle name="Примечание 2 6 5" xfId="6383"/>
    <cellStyle name="Примечание 2 6 6" xfId="8110"/>
    <cellStyle name="Примечание 2 6 7" xfId="9145"/>
    <cellStyle name="Примечание 2 6 8" xfId="10152"/>
    <cellStyle name="Примечание 2 6 9" xfId="11368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20" xfId="4354"/>
    <cellStyle name="Примечание 21" xfId="5150"/>
    <cellStyle name="Примечание 22" xfId="5173"/>
    <cellStyle name="Примечание 23" xfId="5920"/>
    <cellStyle name="Примечание 24" xfId="5918"/>
    <cellStyle name="Примечание 25" xfId="5915"/>
    <cellStyle name="Примечание 26" xfId="5917"/>
    <cellStyle name="Примечание 27" xfId="5970"/>
    <cellStyle name="Примечание 28" xfId="6778"/>
    <cellStyle name="Примечание 29" xfId="6773"/>
    <cellStyle name="Примечание 3" xfId="87"/>
    <cellStyle name="Примечание 30" xfId="6769"/>
    <cellStyle name="Примечание 31" xfId="6772"/>
    <cellStyle name="Примечание 32" xfId="6780"/>
    <cellStyle name="Примечание 33" xfId="6797"/>
    <cellStyle name="Примечание 34" xfId="6811"/>
    <cellStyle name="Примечание 35" xfId="6825"/>
    <cellStyle name="Примечание 36" xfId="6839"/>
    <cellStyle name="Примечание 37" xfId="6852"/>
    <cellStyle name="Примечание 38" xfId="6865"/>
    <cellStyle name="Примечание 39" xfId="6878"/>
    <cellStyle name="Примечание 4" xfId="99"/>
    <cellStyle name="Примечание 4 10" xfId="5237"/>
    <cellStyle name="Примечание 4 11" xfId="5990"/>
    <cellStyle name="Примечание 4 12" xfId="7677"/>
    <cellStyle name="Примечание 4 13" xfId="7717"/>
    <cellStyle name="Примечание 4 14" xfId="8752"/>
    <cellStyle name="Примечание 4 15" xfId="9759"/>
    <cellStyle name="Примечание 4 16" xfId="10555"/>
    <cellStyle name="Примечание 4 17" xfId="11346"/>
    <cellStyle name="Примечание 4 2" xfId="281"/>
    <cellStyle name="Примечание 4 2 10" xfId="7678"/>
    <cellStyle name="Примечание 4 2 11" xfId="7811"/>
    <cellStyle name="Примечание 4 2 12" xfId="8846"/>
    <cellStyle name="Примечание 4 2 13" xfId="9853"/>
    <cellStyle name="Примечание 4 2 14" xfId="10650"/>
    <cellStyle name="Примечание 4 2 15" xfId="11347"/>
    <cellStyle name="Примечание 4 2 2" xfId="428"/>
    <cellStyle name="Примечание 4 2 2 10" xfId="7951"/>
    <cellStyle name="Примечание 4 2 2 11" xfId="8986"/>
    <cellStyle name="Примечание 4 2 2 12" xfId="9993"/>
    <cellStyle name="Примечание 4 2 2 13" xfId="10790"/>
    <cellStyle name="Примечание 4 2 2 14" xfId="11348"/>
    <cellStyle name="Примечание 4 2 2 2" xfId="841"/>
    <cellStyle name="Примечание 4 2 2 2 2" xfId="1755"/>
    <cellStyle name="Примечание 4 2 2 2 3" xfId="3563"/>
    <cellStyle name="Примечание 4 2 2 2 4" xfId="5006"/>
    <cellStyle name="Примечание 4 2 2 2 5" xfId="6622"/>
    <cellStyle name="Примечание 4 2 2 2 6" xfId="8349"/>
    <cellStyle name="Примечание 4 2 2 2 7" xfId="9384"/>
    <cellStyle name="Примечание 4 2 2 2 8" xfId="10391"/>
    <cellStyle name="Примечание 4 2 2 2 9" xfId="11607"/>
    <cellStyle name="Примечание 4 2 2 3" xfId="1347"/>
    <cellStyle name="Примечание 4 2 2 4" xfId="3165"/>
    <cellStyle name="Примечание 4 2 2 5" xfId="3961"/>
    <cellStyle name="Примечание 4 2 2 6" xfId="4608"/>
    <cellStyle name="Примечание 4 2 2 7" xfId="5533"/>
    <cellStyle name="Примечание 4 2 2 8" xfId="6224"/>
    <cellStyle name="Примечание 4 2 2 9" xfId="7679"/>
    <cellStyle name="Примечание 4 2 3" xfId="696"/>
    <cellStyle name="Примечание 4 2 3 2" xfId="1611"/>
    <cellStyle name="Примечание 4 2 3 3" xfId="3423"/>
    <cellStyle name="Примечание 4 2 3 4" xfId="4866"/>
    <cellStyle name="Примечание 4 2 3 5" xfId="6482"/>
    <cellStyle name="Примечание 4 2 3 6" xfId="8209"/>
    <cellStyle name="Примечание 4 2 3 7" xfId="9244"/>
    <cellStyle name="Примечание 4 2 3 8" xfId="10251"/>
    <cellStyle name="Примечание 4 2 3 9" xfId="11467"/>
    <cellStyle name="Примечание 4 2 4" xfId="1202"/>
    <cellStyle name="Примечание 4 2 5" xfId="3025"/>
    <cellStyle name="Примечание 4 2 6" xfId="3821"/>
    <cellStyle name="Примечание 4 2 7" xfId="4468"/>
    <cellStyle name="Примечание 4 2 8" xfId="5392"/>
    <cellStyle name="Примечание 4 2 9" xfId="6084"/>
    <cellStyle name="Примечание 4 3" xfId="145"/>
    <cellStyle name="Примечание 4 3 10" xfId="7763"/>
    <cellStyle name="Примечание 4 3 11" xfId="8798"/>
    <cellStyle name="Примечание 4 3 12" xfId="9805"/>
    <cellStyle name="Примечание 4 3 13" xfId="10601"/>
    <cellStyle name="Примечание 4 3 14" xfId="11349"/>
    <cellStyle name="Примечание 4 3 2" xfId="648"/>
    <cellStyle name="Примечание 4 3 2 2" xfId="1563"/>
    <cellStyle name="Примечание 4 3 2 3" xfId="3375"/>
    <cellStyle name="Примечание 4 3 2 4" xfId="4818"/>
    <cellStyle name="Примечание 4 3 2 5" xfId="6434"/>
    <cellStyle name="Примечание 4 3 2 6" xfId="8161"/>
    <cellStyle name="Примечание 4 3 2 7" xfId="9196"/>
    <cellStyle name="Примечание 4 3 2 8" xfId="10203"/>
    <cellStyle name="Примечание 4 3 2 9" xfId="11419"/>
    <cellStyle name="Примечание 4 3 3" xfId="1100"/>
    <cellStyle name="Примечание 4 3 4" xfId="2977"/>
    <cellStyle name="Примечание 4 3 5" xfId="3773"/>
    <cellStyle name="Примечание 4 3 6" xfId="4420"/>
    <cellStyle name="Примечание 4 3 7" xfId="5283"/>
    <cellStyle name="Примечание 4 3 8" xfId="6036"/>
    <cellStyle name="Примечание 4 3 9" xfId="7680"/>
    <cellStyle name="Примечание 4 4" xfId="375"/>
    <cellStyle name="Примечание 4 4 10" xfId="7903"/>
    <cellStyle name="Примечание 4 4 11" xfId="8938"/>
    <cellStyle name="Примечание 4 4 12" xfId="9945"/>
    <cellStyle name="Примечание 4 4 13" xfId="10742"/>
    <cellStyle name="Примечание 4 4 14" xfId="11350"/>
    <cellStyle name="Примечание 4 4 2" xfId="789"/>
    <cellStyle name="Примечание 4 4 2 2" xfId="1704"/>
    <cellStyle name="Примечание 4 4 2 3" xfId="3515"/>
    <cellStyle name="Примечание 4 4 2 4" xfId="4958"/>
    <cellStyle name="Примечание 4 4 2 5" xfId="6574"/>
    <cellStyle name="Примечание 4 4 2 6" xfId="8301"/>
    <cellStyle name="Примечание 4 4 2 7" xfId="9336"/>
    <cellStyle name="Примечание 4 4 2 8" xfId="10343"/>
    <cellStyle name="Примечание 4 4 2 9" xfId="11559"/>
    <cellStyle name="Примечание 4 4 3" xfId="1295"/>
    <cellStyle name="Примечание 4 4 4" xfId="3117"/>
    <cellStyle name="Примечание 4 4 5" xfId="3913"/>
    <cellStyle name="Примечание 4 4 6" xfId="4560"/>
    <cellStyle name="Примечание 4 4 7" xfId="5484"/>
    <cellStyle name="Примечание 4 4 8" xfId="6176"/>
    <cellStyle name="Примечание 4 4 9" xfId="7681"/>
    <cellStyle name="Примечание 4 5" xfId="602"/>
    <cellStyle name="Примечание 4 5 2" xfId="1517"/>
    <cellStyle name="Примечание 4 5 3" xfId="3329"/>
    <cellStyle name="Примечание 4 5 4" xfId="4772"/>
    <cellStyle name="Примечание 4 5 5" xfId="6388"/>
    <cellStyle name="Примечание 4 5 6" xfId="8115"/>
    <cellStyle name="Примечание 4 5 7" xfId="9150"/>
    <cellStyle name="Примечание 4 5 8" xfId="10157"/>
    <cellStyle name="Примечание 4 5 9" xfId="11373"/>
    <cellStyle name="Примечание 4 6" xfId="1054"/>
    <cellStyle name="Примечание 4 7" xfId="2931"/>
    <cellStyle name="Примечание 4 8" xfId="3727"/>
    <cellStyle name="Примечание 4 9" xfId="4374"/>
    <cellStyle name="Примечание 40" xfId="6891"/>
    <cellStyle name="Примечание 41" xfId="6904"/>
    <cellStyle name="Примечание 42" xfId="6974"/>
    <cellStyle name="Примечание 43" xfId="6969"/>
    <cellStyle name="Примечание 44" xfId="6965"/>
    <cellStyle name="Примечание 45" xfId="6968"/>
    <cellStyle name="Примечание 46" xfId="6976"/>
    <cellStyle name="Примечание 47" xfId="6993"/>
    <cellStyle name="Примечание 48" xfId="7007"/>
    <cellStyle name="Примечание 49" xfId="7021"/>
    <cellStyle name="Примечание 5" xfId="113"/>
    <cellStyle name="Примечание 5 10" xfId="5251"/>
    <cellStyle name="Примечание 5 11" xfId="6004"/>
    <cellStyle name="Примечание 5 12" xfId="7682"/>
    <cellStyle name="Примечание 5 13" xfId="7731"/>
    <cellStyle name="Примечание 5 14" xfId="8766"/>
    <cellStyle name="Примечание 5 15" xfId="9773"/>
    <cellStyle name="Примечание 5 16" xfId="10569"/>
    <cellStyle name="Примечание 5 17" xfId="11351"/>
    <cellStyle name="Примечание 5 2" xfId="295"/>
    <cellStyle name="Примечание 5 2 10" xfId="7683"/>
    <cellStyle name="Примечание 5 2 11" xfId="7825"/>
    <cellStyle name="Примечание 5 2 12" xfId="8860"/>
    <cellStyle name="Примечание 5 2 13" xfId="9867"/>
    <cellStyle name="Примечание 5 2 14" xfId="10664"/>
    <cellStyle name="Примечание 5 2 15" xfId="11352"/>
    <cellStyle name="Примечание 5 2 2" xfId="442"/>
    <cellStyle name="Примечание 5 2 2 10" xfId="7965"/>
    <cellStyle name="Примечание 5 2 2 11" xfId="9000"/>
    <cellStyle name="Примечание 5 2 2 12" xfId="10007"/>
    <cellStyle name="Примечание 5 2 2 13" xfId="10804"/>
    <cellStyle name="Примечание 5 2 2 14" xfId="11353"/>
    <cellStyle name="Примечание 5 2 2 2" xfId="855"/>
    <cellStyle name="Примечание 5 2 2 2 2" xfId="1769"/>
    <cellStyle name="Примечание 5 2 2 2 3" xfId="3577"/>
    <cellStyle name="Примечание 5 2 2 2 4" xfId="5020"/>
    <cellStyle name="Примечание 5 2 2 2 5" xfId="6636"/>
    <cellStyle name="Примечание 5 2 2 2 6" xfId="8363"/>
    <cellStyle name="Примечание 5 2 2 2 7" xfId="9398"/>
    <cellStyle name="Примечание 5 2 2 2 8" xfId="10405"/>
    <cellStyle name="Примечание 5 2 2 2 9" xfId="11621"/>
    <cellStyle name="Примечание 5 2 2 3" xfId="1361"/>
    <cellStyle name="Примечание 5 2 2 4" xfId="3179"/>
    <cellStyle name="Примечание 5 2 2 5" xfId="3975"/>
    <cellStyle name="Примечание 5 2 2 6" xfId="4622"/>
    <cellStyle name="Примечание 5 2 2 7" xfId="5547"/>
    <cellStyle name="Примечание 5 2 2 8" xfId="6238"/>
    <cellStyle name="Примечание 5 2 2 9" xfId="7684"/>
    <cellStyle name="Примечание 5 2 3" xfId="710"/>
    <cellStyle name="Примечание 5 2 3 2" xfId="1625"/>
    <cellStyle name="Примечание 5 2 3 3" xfId="3437"/>
    <cellStyle name="Примечание 5 2 3 4" xfId="4880"/>
    <cellStyle name="Примечание 5 2 3 5" xfId="6496"/>
    <cellStyle name="Примечание 5 2 3 6" xfId="8223"/>
    <cellStyle name="Примечание 5 2 3 7" xfId="9258"/>
    <cellStyle name="Примечание 5 2 3 8" xfId="10265"/>
    <cellStyle name="Примечание 5 2 3 9" xfId="11481"/>
    <cellStyle name="Примечание 5 2 4" xfId="1216"/>
    <cellStyle name="Примечание 5 2 5" xfId="3039"/>
    <cellStyle name="Примечание 5 2 6" xfId="3835"/>
    <cellStyle name="Примечание 5 2 7" xfId="4482"/>
    <cellStyle name="Примечание 5 2 8" xfId="5406"/>
    <cellStyle name="Примечание 5 2 9" xfId="6098"/>
    <cellStyle name="Примечание 5 3" xfId="159"/>
    <cellStyle name="Примечание 5 3 10" xfId="7777"/>
    <cellStyle name="Примечание 5 3 11" xfId="8812"/>
    <cellStyle name="Примечание 5 3 12" xfId="9819"/>
    <cellStyle name="Примечание 5 3 13" xfId="10615"/>
    <cellStyle name="Примечание 5 3 14" xfId="11354"/>
    <cellStyle name="Примечание 5 3 2" xfId="662"/>
    <cellStyle name="Примечание 5 3 2 2" xfId="1577"/>
    <cellStyle name="Примечание 5 3 2 3" xfId="3389"/>
    <cellStyle name="Примечание 5 3 2 4" xfId="4832"/>
    <cellStyle name="Примечание 5 3 2 5" xfId="6448"/>
    <cellStyle name="Примечание 5 3 2 6" xfId="8175"/>
    <cellStyle name="Примечание 5 3 2 7" xfId="9210"/>
    <cellStyle name="Примечание 5 3 2 8" xfId="10217"/>
    <cellStyle name="Примечание 5 3 2 9" xfId="11433"/>
    <cellStyle name="Примечание 5 3 3" xfId="1114"/>
    <cellStyle name="Примечание 5 3 4" xfId="2991"/>
    <cellStyle name="Примечание 5 3 5" xfId="3787"/>
    <cellStyle name="Примечание 5 3 6" xfId="4434"/>
    <cellStyle name="Примечание 5 3 7" xfId="5297"/>
    <cellStyle name="Примечание 5 3 8" xfId="6050"/>
    <cellStyle name="Примечание 5 3 9" xfId="7685"/>
    <cellStyle name="Примечание 5 4" xfId="389"/>
    <cellStyle name="Примечание 5 4 10" xfId="7917"/>
    <cellStyle name="Примечание 5 4 11" xfId="8952"/>
    <cellStyle name="Примечание 5 4 12" xfId="9959"/>
    <cellStyle name="Примечание 5 4 13" xfId="10756"/>
    <cellStyle name="Примечание 5 4 14" xfId="11355"/>
    <cellStyle name="Примечание 5 4 2" xfId="803"/>
    <cellStyle name="Примечание 5 4 2 2" xfId="1718"/>
    <cellStyle name="Примечание 5 4 2 3" xfId="3529"/>
    <cellStyle name="Примечание 5 4 2 4" xfId="4972"/>
    <cellStyle name="Примечание 5 4 2 5" xfId="6588"/>
    <cellStyle name="Примечание 5 4 2 6" xfId="8315"/>
    <cellStyle name="Примечание 5 4 2 7" xfId="9350"/>
    <cellStyle name="Примечание 5 4 2 8" xfId="10357"/>
    <cellStyle name="Примечание 5 4 2 9" xfId="11573"/>
    <cellStyle name="Примечание 5 4 3" xfId="1309"/>
    <cellStyle name="Примечание 5 4 4" xfId="3131"/>
    <cellStyle name="Примечание 5 4 5" xfId="3927"/>
    <cellStyle name="Примечание 5 4 6" xfId="4574"/>
    <cellStyle name="Примечание 5 4 7" xfId="5498"/>
    <cellStyle name="Примечание 5 4 8" xfId="6190"/>
    <cellStyle name="Примечание 5 4 9" xfId="7686"/>
    <cellStyle name="Примечание 5 5" xfId="616"/>
    <cellStyle name="Примечание 5 5 2" xfId="1531"/>
    <cellStyle name="Примечание 5 5 3" xfId="3343"/>
    <cellStyle name="Примечание 5 5 4" xfId="4786"/>
    <cellStyle name="Примечание 5 5 5" xfId="6402"/>
    <cellStyle name="Примечание 5 5 6" xfId="8129"/>
    <cellStyle name="Примечание 5 5 7" xfId="9164"/>
    <cellStyle name="Примечание 5 5 8" xfId="10171"/>
    <cellStyle name="Примечание 5 5 9" xfId="11387"/>
    <cellStyle name="Примечание 5 6" xfId="1068"/>
    <cellStyle name="Примечание 5 7" xfId="2945"/>
    <cellStyle name="Примечание 5 8" xfId="3741"/>
    <cellStyle name="Примечание 5 9" xfId="4388"/>
    <cellStyle name="Примечание 50" xfId="7035"/>
    <cellStyle name="Примечание 51" xfId="7049"/>
    <cellStyle name="Примечание 52" xfId="7063"/>
    <cellStyle name="Примечание 53" xfId="7077"/>
    <cellStyle name="Примечание 54" xfId="7091"/>
    <cellStyle name="Примечание 55" xfId="7105"/>
    <cellStyle name="Примечание 56" xfId="7119"/>
    <cellStyle name="Примечание 57" xfId="7133"/>
    <cellStyle name="Примечание 58" xfId="7147"/>
    <cellStyle name="Примечание 59" xfId="7161"/>
    <cellStyle name="Примечание 6" xfId="186"/>
    <cellStyle name="Примечание 6 10" xfId="7687"/>
    <cellStyle name="Примечание 6 11" xfId="7791"/>
    <cellStyle name="Примечание 6 12" xfId="8826"/>
    <cellStyle name="Примечание 6 13" xfId="9833"/>
    <cellStyle name="Примечание 6 14" xfId="10629"/>
    <cellStyle name="Примечание 6 15" xfId="11356"/>
    <cellStyle name="Примечание 6 2" xfId="404"/>
    <cellStyle name="Примечание 6 2 10" xfId="7931"/>
    <cellStyle name="Примечание 6 2 11" xfId="8966"/>
    <cellStyle name="Примечание 6 2 12" xfId="9973"/>
    <cellStyle name="Примечание 6 2 13" xfId="10770"/>
    <cellStyle name="Примечание 6 2 14" xfId="11357"/>
    <cellStyle name="Примечание 6 2 2" xfId="818"/>
    <cellStyle name="Примечание 6 2 2 2" xfId="1733"/>
    <cellStyle name="Примечание 6 2 2 3" xfId="3543"/>
    <cellStyle name="Примечание 6 2 2 4" xfId="4986"/>
    <cellStyle name="Примечание 6 2 2 5" xfId="6602"/>
    <cellStyle name="Примечание 6 2 2 6" xfId="8329"/>
    <cellStyle name="Примечание 6 2 2 7" xfId="9364"/>
    <cellStyle name="Примечание 6 2 2 8" xfId="10371"/>
    <cellStyle name="Примечание 6 2 2 9" xfId="11587"/>
    <cellStyle name="Примечание 6 2 3" xfId="1324"/>
    <cellStyle name="Примечание 6 2 4" xfId="3145"/>
    <cellStyle name="Примечание 6 2 5" xfId="3941"/>
    <cellStyle name="Примечание 6 2 6" xfId="4588"/>
    <cellStyle name="Примечание 6 2 7" xfId="5512"/>
    <cellStyle name="Примечание 6 2 8" xfId="6204"/>
    <cellStyle name="Примечание 6 2 9" xfId="7688"/>
    <cellStyle name="Примечание 6 3" xfId="676"/>
    <cellStyle name="Примечание 6 3 2" xfId="1591"/>
    <cellStyle name="Примечание 6 3 3" xfId="3403"/>
    <cellStyle name="Примечание 6 3 4" xfId="4846"/>
    <cellStyle name="Примечание 6 3 5" xfId="6462"/>
    <cellStyle name="Примечание 6 3 6" xfId="8189"/>
    <cellStyle name="Примечание 6 3 7" xfId="9224"/>
    <cellStyle name="Примечание 6 3 8" xfId="10231"/>
    <cellStyle name="Примечание 6 3 9" xfId="11447"/>
    <cellStyle name="Примечание 6 4" xfId="1138"/>
    <cellStyle name="Примечание 6 5" xfId="3005"/>
    <cellStyle name="Примечание 6 6" xfId="3801"/>
    <cellStyle name="Примечание 6 7" xfId="4448"/>
    <cellStyle name="Примечание 6 8" xfId="5320"/>
    <cellStyle name="Примечание 6 9" xfId="6064"/>
    <cellStyle name="Примечание 60" xfId="7174"/>
    <cellStyle name="Примечание 61" xfId="7187"/>
    <cellStyle name="Примечание 62" xfId="7200"/>
    <cellStyle name="Примечание 63" xfId="7213"/>
    <cellStyle name="Примечание 64" xfId="7226"/>
    <cellStyle name="Примечание 65" xfId="7283"/>
    <cellStyle name="Примечание 66" xfId="7697"/>
    <cellStyle name="Примечание 67" xfId="8497"/>
    <cellStyle name="Примечание 68" xfId="8496"/>
    <cellStyle name="Примечание 69" xfId="8494"/>
    <cellStyle name="Примечание 7" xfId="309"/>
    <cellStyle name="Примечание 7 10" xfId="7689"/>
    <cellStyle name="Примечание 7 11" xfId="7839"/>
    <cellStyle name="Примечание 7 12" xfId="8874"/>
    <cellStyle name="Примечание 7 13" xfId="9881"/>
    <cellStyle name="Примечание 7 14" xfId="10678"/>
    <cellStyle name="Примечание 7 15" xfId="11358"/>
    <cellStyle name="Примечание 7 2" xfId="456"/>
    <cellStyle name="Примечание 7 2 10" xfId="7979"/>
    <cellStyle name="Примечание 7 2 11" xfId="9014"/>
    <cellStyle name="Примечание 7 2 12" xfId="10021"/>
    <cellStyle name="Примечание 7 2 13" xfId="10818"/>
    <cellStyle name="Примечание 7 2 14" xfId="11359"/>
    <cellStyle name="Примечание 7 2 2" xfId="869"/>
    <cellStyle name="Примечание 7 2 2 2" xfId="1783"/>
    <cellStyle name="Примечание 7 2 2 3" xfId="3591"/>
    <cellStyle name="Примечание 7 2 2 4" xfId="5034"/>
    <cellStyle name="Примечание 7 2 2 5" xfId="6650"/>
    <cellStyle name="Примечание 7 2 2 6" xfId="8377"/>
    <cellStyle name="Примечание 7 2 2 7" xfId="9412"/>
    <cellStyle name="Примечание 7 2 2 8" xfId="10419"/>
    <cellStyle name="Примечание 7 2 2 9" xfId="11635"/>
    <cellStyle name="Примечание 7 2 3" xfId="1375"/>
    <cellStyle name="Примечание 7 2 4" xfId="3193"/>
    <cellStyle name="Примечание 7 2 5" xfId="3989"/>
    <cellStyle name="Примечание 7 2 6" xfId="4636"/>
    <cellStyle name="Примечание 7 2 7" xfId="5561"/>
    <cellStyle name="Примечание 7 2 8" xfId="6252"/>
    <cellStyle name="Примечание 7 2 9" xfId="7690"/>
    <cellStyle name="Примечание 7 3" xfId="724"/>
    <cellStyle name="Примечание 7 3 2" xfId="1639"/>
    <cellStyle name="Примечание 7 3 3" xfId="3451"/>
    <cellStyle name="Примечание 7 3 4" xfId="4894"/>
    <cellStyle name="Примечание 7 3 5" xfId="6510"/>
    <cellStyle name="Примечание 7 3 6" xfId="8237"/>
    <cellStyle name="Примечание 7 3 7" xfId="9272"/>
    <cellStyle name="Примечание 7 3 8" xfId="10279"/>
    <cellStyle name="Примечание 7 3 9" xfId="11495"/>
    <cellStyle name="Примечание 7 4" xfId="1230"/>
    <cellStyle name="Примечание 7 5" xfId="3053"/>
    <cellStyle name="Примечание 7 6" xfId="3849"/>
    <cellStyle name="Примечание 7 7" xfId="4496"/>
    <cellStyle name="Примечание 7 8" xfId="5420"/>
    <cellStyle name="Примечание 7 9" xfId="6112"/>
    <cellStyle name="Примечание 70" xfId="8548"/>
    <cellStyle name="Примечание 71" xfId="8543"/>
    <cellStyle name="Примечание 72" xfId="8539"/>
    <cellStyle name="Примечание 73" xfId="8542"/>
    <cellStyle name="Примечание 74" xfId="8549"/>
    <cellStyle name="Примечание 75" xfId="8566"/>
    <cellStyle name="Примечание 76" xfId="8580"/>
    <cellStyle name="Примечание 77" xfId="8594"/>
    <cellStyle name="Примечание 78" xfId="8607"/>
    <cellStyle name="Примечание 79" xfId="8621"/>
    <cellStyle name="Примечание 8" xfId="323"/>
    <cellStyle name="Примечание 8 10" xfId="7691"/>
    <cellStyle name="Примечание 8 11" xfId="7853"/>
    <cellStyle name="Примечание 8 12" xfId="8888"/>
    <cellStyle name="Примечание 8 13" xfId="9895"/>
    <cellStyle name="Примечание 8 14" xfId="10692"/>
    <cellStyle name="Примечание 8 15" xfId="11360"/>
    <cellStyle name="Примечание 8 2" xfId="470"/>
    <cellStyle name="Примечание 8 2 10" xfId="7993"/>
    <cellStyle name="Примечание 8 2 11" xfId="9028"/>
    <cellStyle name="Примечание 8 2 12" xfId="10035"/>
    <cellStyle name="Примечание 8 2 13" xfId="10832"/>
    <cellStyle name="Примечание 8 2 14" xfId="11361"/>
    <cellStyle name="Примечание 8 2 2" xfId="883"/>
    <cellStyle name="Примечание 8 2 2 2" xfId="1797"/>
    <cellStyle name="Примечание 8 2 2 3" xfId="3605"/>
    <cellStyle name="Примечание 8 2 2 4" xfId="5048"/>
    <cellStyle name="Примечание 8 2 2 5" xfId="6664"/>
    <cellStyle name="Примечание 8 2 2 6" xfId="8391"/>
    <cellStyle name="Примечание 8 2 2 7" xfId="9426"/>
    <cellStyle name="Примечание 8 2 2 8" xfId="10433"/>
    <cellStyle name="Примечание 8 2 2 9" xfId="11649"/>
    <cellStyle name="Примечание 8 2 3" xfId="1389"/>
    <cellStyle name="Примечание 8 2 4" xfId="3207"/>
    <cellStyle name="Примечание 8 2 5" xfId="4003"/>
    <cellStyle name="Примечание 8 2 6" xfId="4650"/>
    <cellStyle name="Примечание 8 2 7" xfId="5575"/>
    <cellStyle name="Примечание 8 2 8" xfId="6266"/>
    <cellStyle name="Примечание 8 2 9" xfId="7692"/>
    <cellStyle name="Примечание 8 3" xfId="738"/>
    <cellStyle name="Примечание 8 3 2" xfId="1653"/>
    <cellStyle name="Примечание 8 3 3" xfId="3465"/>
    <cellStyle name="Примечание 8 3 4" xfId="4908"/>
    <cellStyle name="Примечание 8 3 5" xfId="6524"/>
    <cellStyle name="Примечание 8 3 6" xfId="8251"/>
    <cellStyle name="Примечание 8 3 7" xfId="9286"/>
    <cellStyle name="Примечание 8 3 8" xfId="10293"/>
    <cellStyle name="Примечание 8 3 9" xfId="11509"/>
    <cellStyle name="Примечание 8 4" xfId="1244"/>
    <cellStyle name="Примечание 8 5" xfId="3067"/>
    <cellStyle name="Примечание 8 6" xfId="3863"/>
    <cellStyle name="Примечание 8 7" xfId="4510"/>
    <cellStyle name="Примечание 8 8" xfId="5434"/>
    <cellStyle name="Примечание 8 9" xfId="6126"/>
    <cellStyle name="Примечание 80" xfId="8687"/>
    <cellStyle name="Примечание 81" xfId="8611"/>
    <cellStyle name="Примечание 82" xfId="8570"/>
    <cellStyle name="Примечание 83" xfId="8648"/>
    <cellStyle name="Примечание 84" xfId="8732"/>
    <cellStyle name="Примечание 85" xfId="9540"/>
    <cellStyle name="Примечание 86" xfId="9536"/>
    <cellStyle name="Примечание 87" xfId="9532"/>
    <cellStyle name="Примечание 88" xfId="9535"/>
    <cellStyle name="Примечание 89" xfId="9541"/>
    <cellStyle name="Примечание 9" xfId="337"/>
    <cellStyle name="Примечание 9 10" xfId="7693"/>
    <cellStyle name="Примечание 9 11" xfId="7867"/>
    <cellStyle name="Примечание 9 12" xfId="8902"/>
    <cellStyle name="Примечание 9 13" xfId="9909"/>
    <cellStyle name="Примечание 9 14" xfId="10706"/>
    <cellStyle name="Примечание 9 15" xfId="11362"/>
    <cellStyle name="Примечание 9 2" xfId="484"/>
    <cellStyle name="Примечание 9 2 10" xfId="8007"/>
    <cellStyle name="Примечание 9 2 11" xfId="9042"/>
    <cellStyle name="Примечание 9 2 12" xfId="10049"/>
    <cellStyle name="Примечание 9 2 13" xfId="10846"/>
    <cellStyle name="Примечание 9 2 14" xfId="11363"/>
    <cellStyle name="Примечание 9 2 2" xfId="897"/>
    <cellStyle name="Примечание 9 2 2 2" xfId="1811"/>
    <cellStyle name="Примечание 9 2 2 3" xfId="3619"/>
    <cellStyle name="Примечание 9 2 2 4" xfId="5062"/>
    <cellStyle name="Примечание 9 2 2 5" xfId="6678"/>
    <cellStyle name="Примечание 9 2 2 6" xfId="8405"/>
    <cellStyle name="Примечание 9 2 2 7" xfId="9440"/>
    <cellStyle name="Примечание 9 2 2 8" xfId="10447"/>
    <cellStyle name="Примечание 9 2 2 9" xfId="11663"/>
    <cellStyle name="Примечание 9 2 3" xfId="1403"/>
    <cellStyle name="Примечание 9 2 4" xfId="3221"/>
    <cellStyle name="Примечание 9 2 5" xfId="4017"/>
    <cellStyle name="Примечание 9 2 6" xfId="4664"/>
    <cellStyle name="Примечание 9 2 7" xfId="5589"/>
    <cellStyle name="Примечание 9 2 8" xfId="6280"/>
    <cellStyle name="Примечание 9 2 9" xfId="7694"/>
    <cellStyle name="Примечание 9 3" xfId="752"/>
    <cellStyle name="Примечание 9 3 2" xfId="1667"/>
    <cellStyle name="Примечание 9 3 3" xfId="3479"/>
    <cellStyle name="Примечание 9 3 4" xfId="4922"/>
    <cellStyle name="Примечание 9 3 5" xfId="6538"/>
    <cellStyle name="Примечание 9 3 6" xfId="8265"/>
    <cellStyle name="Примечание 9 3 7" xfId="9300"/>
    <cellStyle name="Примечание 9 3 8" xfId="10307"/>
    <cellStyle name="Примечание 9 3 9" xfId="11523"/>
    <cellStyle name="Примечание 9 4" xfId="1258"/>
    <cellStyle name="Примечание 9 5" xfId="3081"/>
    <cellStyle name="Примечание 9 6" xfId="3877"/>
    <cellStyle name="Примечание 9 7" xfId="4524"/>
    <cellStyle name="Примечание 9 8" xfId="5448"/>
    <cellStyle name="Примечание 9 9" xfId="6140"/>
    <cellStyle name="Примечание 90" xfId="9558"/>
    <cellStyle name="Примечание 91" xfId="9571"/>
    <cellStyle name="Примечание 92" xfId="9585"/>
    <cellStyle name="Примечание 93" xfId="9652"/>
    <cellStyle name="Примечание 94" xfId="9628"/>
    <cellStyle name="Примечание 95" xfId="9602"/>
    <cellStyle name="Примечание 96" xfId="9575"/>
    <cellStyle name="Примечание 97" xfId="9706"/>
    <cellStyle name="Примечание 98" xfId="9616"/>
    <cellStyle name="Примечание 99" xfId="9530"/>
    <cellStyle name="Процентный" xfId="95" builtinId="5"/>
    <cellStyle name="Процентный 2" xfId="277"/>
    <cellStyle name="Процентный 3" xfId="598"/>
    <cellStyle name="Процентный 4" xfId="990"/>
    <cellStyle name="Процентный 5" xfId="2911"/>
    <cellStyle name="Процентный 6" xfId="7696"/>
    <cellStyle name="Процентный 7" xfId="8731"/>
    <cellStyle name="Процентный 8" xfId="9738"/>
    <cellStyle name="Процентный 9" xfId="10950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40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  <fill>
        <patternFill>
          <bgColor rgb="FFFFFF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  <fill>
        <patternFill>
          <bgColor rgb="FFFFFF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99FF"/>
      <color rgb="FFFF66FF"/>
      <color rgb="FFFFFFCC"/>
      <color rgb="FFFFFF99"/>
      <color rgb="FFDAE7F6"/>
      <color rgb="FFFFCCFF"/>
      <color rgb="FFFF6699"/>
      <color rgb="FFFF99CC"/>
      <color rgb="FF33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50"/>
  <sheetViews>
    <sheetView tabSelected="1" zoomScale="70" zoomScaleNormal="70" zoomScaleSheetLayoutView="55" zoomScalePageLayoutView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K105" sqref="AK105"/>
    </sheetView>
  </sheetViews>
  <sheetFormatPr defaultRowHeight="15.75" x14ac:dyDescent="0.25"/>
  <cols>
    <col min="1" max="1" width="4.85546875" style="196" customWidth="1"/>
    <col min="2" max="2" width="36.42578125" style="197" customWidth="1"/>
    <col min="3" max="3" width="16.140625" style="197" customWidth="1"/>
    <col min="4" max="4" width="11.140625" style="195" customWidth="1"/>
    <col min="5" max="5" width="10.7109375" style="195" customWidth="1"/>
    <col min="6" max="6" width="5.140625" style="198" customWidth="1"/>
    <col min="7" max="7" width="11.140625" style="195" customWidth="1"/>
    <col min="8" max="8" width="10.140625" style="195" customWidth="1"/>
    <col min="9" max="9" width="4.85546875" style="199" customWidth="1"/>
    <col min="10" max="10" width="10.85546875" style="195" customWidth="1"/>
    <col min="11" max="11" width="8.85546875" style="195" customWidth="1"/>
    <col min="12" max="12" width="4.7109375" style="194" customWidth="1"/>
    <col min="13" max="13" width="9.85546875" style="195" customWidth="1"/>
    <col min="14" max="14" width="11" style="195" customWidth="1"/>
    <col min="15" max="15" width="5" style="199" customWidth="1"/>
    <col min="16" max="16" width="8.140625" style="195" customWidth="1"/>
    <col min="17" max="17" width="5" style="194" customWidth="1"/>
    <col min="18" max="18" width="9.140625" style="199" customWidth="1"/>
    <col min="19" max="19" width="15.140625" style="195" customWidth="1"/>
    <col min="20" max="20" width="4.7109375" style="194" customWidth="1"/>
    <col min="21" max="21" width="14.28515625" style="200" customWidth="1"/>
    <col min="22" max="22" width="4.5703125" style="194" customWidth="1"/>
    <col min="23" max="23" width="10.85546875" style="196" customWidth="1"/>
    <col min="24" max="24" width="5" style="194" customWidth="1"/>
    <col min="25" max="25" width="11.7109375" style="196" customWidth="1"/>
    <col min="26" max="26" width="4.85546875" style="194" customWidth="1"/>
    <col min="27" max="27" width="14.85546875" style="195" customWidth="1"/>
    <col min="28" max="28" width="4.28515625" style="194" customWidth="1"/>
    <col min="29" max="29" width="14.7109375" style="194" customWidth="1"/>
    <col min="30" max="30" width="4.28515625" style="194" customWidth="1"/>
    <col min="31" max="31" width="10.28515625" style="194" customWidth="1"/>
    <col min="32" max="33" width="11.7109375" style="196" customWidth="1"/>
    <col min="34" max="34" width="5" style="194" customWidth="1"/>
    <col min="35" max="35" width="11.5703125" style="196" customWidth="1"/>
    <col min="36" max="36" width="12" style="196" customWidth="1"/>
    <col min="37" max="37" width="5" style="194" customWidth="1"/>
    <col min="38" max="38" width="12.7109375" style="196" customWidth="1"/>
    <col min="39" max="39" width="11.5703125" style="196" customWidth="1"/>
    <col min="40" max="40" width="5" style="194" customWidth="1"/>
    <col min="41" max="41" width="9.7109375" style="194" customWidth="1"/>
    <col min="42" max="42" width="9.7109375" style="196" customWidth="1"/>
    <col min="43" max="44" width="11" style="196" customWidth="1"/>
    <col min="45" max="45" width="14.28515625" style="196" customWidth="1"/>
    <col min="46" max="47" width="15.42578125" style="196" customWidth="1"/>
    <col min="48" max="48" width="9.7109375" style="194" customWidth="1"/>
    <col min="49" max="49" width="10.85546875" style="194" customWidth="1"/>
    <col min="50" max="50" width="9.7109375" style="194" customWidth="1"/>
    <col min="51" max="51" width="16.85546875" style="194" customWidth="1"/>
    <col min="52" max="52" width="13.5703125" style="194" customWidth="1"/>
    <col min="53" max="53" width="18.85546875" style="194" customWidth="1"/>
    <col min="54" max="54" width="23.5703125" style="201" hidden="1" customWidth="1"/>
    <col min="55" max="55" width="15" style="239" customWidth="1"/>
    <col min="56" max="16384" width="9.140625" style="196"/>
  </cols>
  <sheetData>
    <row r="1" spans="1:56" s="142" customFormat="1" ht="29.25" customHeight="1" x14ac:dyDescent="0.25">
      <c r="A1" s="228"/>
      <c r="B1" s="229"/>
      <c r="C1" s="229"/>
      <c r="D1" s="301" t="s">
        <v>315</v>
      </c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230"/>
      <c r="BB1" s="231"/>
      <c r="BC1" s="91"/>
    </row>
    <row r="2" spans="1:56" s="142" customFormat="1" ht="21.75" customHeight="1" x14ac:dyDescent="0.25">
      <c r="A2" s="232"/>
      <c r="B2" s="233"/>
      <c r="C2" s="233"/>
      <c r="D2" s="303" t="s">
        <v>316</v>
      </c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5"/>
      <c r="AV2" s="305"/>
      <c r="AW2" s="305"/>
      <c r="AX2" s="305"/>
      <c r="AY2" s="305"/>
      <c r="AZ2" s="304"/>
      <c r="BA2" s="234"/>
      <c r="BB2" s="235"/>
      <c r="BC2" s="91"/>
    </row>
    <row r="3" spans="1:56" s="176" customFormat="1" ht="54" customHeight="1" x14ac:dyDescent="0.25">
      <c r="A3" s="202"/>
      <c r="B3" s="140" t="s">
        <v>228</v>
      </c>
      <c r="C3" s="141" t="s">
        <v>229</v>
      </c>
      <c r="D3" s="306" t="s">
        <v>114</v>
      </c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8"/>
      <c r="S3" s="309" t="s">
        <v>122</v>
      </c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1"/>
      <c r="AF3" s="312" t="s">
        <v>115</v>
      </c>
      <c r="AG3" s="313"/>
      <c r="AH3" s="313"/>
      <c r="AI3" s="313"/>
      <c r="AJ3" s="313"/>
      <c r="AK3" s="313"/>
      <c r="AL3" s="313"/>
      <c r="AM3" s="313"/>
      <c r="AN3" s="313"/>
      <c r="AO3" s="314"/>
      <c r="AP3" s="315" t="s">
        <v>217</v>
      </c>
      <c r="AQ3" s="316"/>
      <c r="AR3" s="316"/>
      <c r="AS3" s="316"/>
      <c r="AT3" s="316"/>
      <c r="AU3" s="284"/>
      <c r="AV3" s="255"/>
      <c r="AW3" s="317" t="s">
        <v>317</v>
      </c>
      <c r="AX3" s="318"/>
      <c r="AY3" s="277"/>
      <c r="AZ3" s="203"/>
      <c r="BA3" s="204"/>
      <c r="BB3" s="205"/>
      <c r="BC3" s="91"/>
    </row>
    <row r="4" spans="1:56" s="158" customFormat="1" ht="138" customHeight="1" x14ac:dyDescent="0.25">
      <c r="A4" s="143"/>
      <c r="B4" s="144"/>
      <c r="C4" s="145"/>
      <c r="D4" s="146" t="s">
        <v>119</v>
      </c>
      <c r="E4" s="147" t="s">
        <v>108</v>
      </c>
      <c r="F4" s="148" t="s">
        <v>6</v>
      </c>
      <c r="G4" s="147" t="s">
        <v>120</v>
      </c>
      <c r="H4" s="147" t="s">
        <v>107</v>
      </c>
      <c r="I4" s="148" t="s">
        <v>6</v>
      </c>
      <c r="J4" s="147" t="s">
        <v>121</v>
      </c>
      <c r="K4" s="147" t="s">
        <v>5</v>
      </c>
      <c r="L4" s="148" t="s">
        <v>6</v>
      </c>
      <c r="M4" s="147" t="s">
        <v>9</v>
      </c>
      <c r="N4" s="147" t="s">
        <v>0</v>
      </c>
      <c r="O4" s="148" t="s">
        <v>4</v>
      </c>
      <c r="P4" s="147" t="s">
        <v>1</v>
      </c>
      <c r="Q4" s="148" t="s">
        <v>6</v>
      </c>
      <c r="R4" s="149" t="s">
        <v>248</v>
      </c>
      <c r="S4" s="150" t="s">
        <v>3</v>
      </c>
      <c r="T4" s="151" t="s">
        <v>4</v>
      </c>
      <c r="U4" s="152" t="s">
        <v>2</v>
      </c>
      <c r="V4" s="151" t="s">
        <v>4</v>
      </c>
      <c r="W4" s="150" t="s">
        <v>7</v>
      </c>
      <c r="X4" s="151" t="s">
        <v>6</v>
      </c>
      <c r="Y4" s="244" t="s">
        <v>106</v>
      </c>
      <c r="Z4" s="151" t="s">
        <v>6</v>
      </c>
      <c r="AA4" s="150" t="s">
        <v>118</v>
      </c>
      <c r="AB4" s="151" t="s">
        <v>4</v>
      </c>
      <c r="AC4" s="150" t="s">
        <v>312</v>
      </c>
      <c r="AD4" s="151" t="s">
        <v>4</v>
      </c>
      <c r="AE4" s="242" t="s">
        <v>313</v>
      </c>
      <c r="AF4" s="153" t="s">
        <v>250</v>
      </c>
      <c r="AG4" s="153" t="s">
        <v>103</v>
      </c>
      <c r="AH4" s="154" t="s">
        <v>4</v>
      </c>
      <c r="AI4" s="153" t="s">
        <v>251</v>
      </c>
      <c r="AJ4" s="153" t="s">
        <v>104</v>
      </c>
      <c r="AK4" s="154" t="s">
        <v>4</v>
      </c>
      <c r="AL4" s="153" t="s">
        <v>117</v>
      </c>
      <c r="AM4" s="153" t="s">
        <v>105</v>
      </c>
      <c r="AN4" s="154" t="s">
        <v>6</v>
      </c>
      <c r="AO4" s="155" t="s">
        <v>249</v>
      </c>
      <c r="AP4" s="156" t="s">
        <v>266</v>
      </c>
      <c r="AQ4" s="156" t="s">
        <v>219</v>
      </c>
      <c r="AR4" s="156" t="s">
        <v>220</v>
      </c>
      <c r="AS4" s="156" t="s">
        <v>246</v>
      </c>
      <c r="AT4" s="156" t="s">
        <v>240</v>
      </c>
      <c r="AU4" s="156" t="s">
        <v>282</v>
      </c>
      <c r="AV4" s="254" t="s">
        <v>113</v>
      </c>
      <c r="AW4" s="259" t="s">
        <v>268</v>
      </c>
      <c r="AX4" s="256" t="s">
        <v>267</v>
      </c>
      <c r="AY4" s="279" t="s">
        <v>311</v>
      </c>
      <c r="AZ4" s="243" t="s">
        <v>314</v>
      </c>
      <c r="BA4" s="206" t="s">
        <v>110</v>
      </c>
      <c r="BB4" s="157"/>
      <c r="BC4" s="236"/>
    </row>
    <row r="5" spans="1:56" s="177" customFormat="1" ht="15" customHeight="1" x14ac:dyDescent="0.25">
      <c r="A5" s="207">
        <v>1</v>
      </c>
      <c r="B5" s="297" t="s">
        <v>230</v>
      </c>
      <c r="C5" s="137" t="s">
        <v>231</v>
      </c>
      <c r="D5" s="335">
        <v>66</v>
      </c>
      <c r="E5" s="293">
        <v>72</v>
      </c>
      <c r="F5" s="159">
        <v>1</v>
      </c>
      <c r="G5" s="335">
        <v>1645</v>
      </c>
      <c r="H5" s="292">
        <v>1638</v>
      </c>
      <c r="I5" s="160">
        <v>1</v>
      </c>
      <c r="J5" s="335">
        <v>53</v>
      </c>
      <c r="K5" s="290">
        <v>53</v>
      </c>
      <c r="L5" s="161">
        <v>1</v>
      </c>
      <c r="M5" s="291">
        <v>2897</v>
      </c>
      <c r="N5" s="275">
        <v>100</v>
      </c>
      <c r="O5" s="162">
        <v>2</v>
      </c>
      <c r="P5" s="289">
        <v>1393</v>
      </c>
      <c r="Q5" s="162">
        <v>1</v>
      </c>
      <c r="R5" s="163">
        <v>6</v>
      </c>
      <c r="S5" s="287">
        <v>98</v>
      </c>
      <c r="T5" s="164">
        <v>2</v>
      </c>
      <c r="U5" s="288">
        <v>99</v>
      </c>
      <c r="V5" s="165">
        <v>2</v>
      </c>
      <c r="W5" s="285">
        <v>40721</v>
      </c>
      <c r="X5" s="164">
        <v>1</v>
      </c>
      <c r="Y5" s="286">
        <v>9544</v>
      </c>
      <c r="Z5" s="166">
        <v>1</v>
      </c>
      <c r="AA5" s="275">
        <v>100</v>
      </c>
      <c r="AB5" s="165">
        <v>2</v>
      </c>
      <c r="AC5" s="275">
        <v>100</v>
      </c>
      <c r="AD5" s="165">
        <v>2</v>
      </c>
      <c r="AE5" s="167">
        <v>10</v>
      </c>
      <c r="AF5" s="298">
        <v>13270</v>
      </c>
      <c r="AG5" s="168">
        <v>5</v>
      </c>
      <c r="AH5" s="169">
        <v>2</v>
      </c>
      <c r="AI5" s="299">
        <v>10959</v>
      </c>
      <c r="AJ5" s="170">
        <v>7</v>
      </c>
      <c r="AK5" s="171">
        <v>2</v>
      </c>
      <c r="AL5" s="300">
        <v>2550</v>
      </c>
      <c r="AM5" s="300">
        <v>35</v>
      </c>
      <c r="AN5" s="172">
        <v>1</v>
      </c>
      <c r="AO5" s="173">
        <v>5</v>
      </c>
      <c r="AP5" s="274">
        <v>2</v>
      </c>
      <c r="AQ5" s="282">
        <v>1</v>
      </c>
      <c r="AR5" s="265">
        <v>1</v>
      </c>
      <c r="AS5" s="281">
        <v>1</v>
      </c>
      <c r="AT5" s="280">
        <v>1</v>
      </c>
      <c r="AU5" s="278">
        <v>2</v>
      </c>
      <c r="AV5" s="253">
        <v>8</v>
      </c>
      <c r="AW5" s="260">
        <v>0</v>
      </c>
      <c r="AX5" s="257">
        <v>2</v>
      </c>
      <c r="AY5" s="282">
        <v>1</v>
      </c>
      <c r="AZ5" s="174">
        <v>32</v>
      </c>
      <c r="BA5" s="175">
        <v>1</v>
      </c>
      <c r="BB5" s="137" t="s">
        <v>230</v>
      </c>
      <c r="BC5" s="237" t="s">
        <v>123</v>
      </c>
      <c r="BD5" s="176"/>
    </row>
    <row r="6" spans="1:56" s="177" customFormat="1" ht="15" customHeight="1" x14ac:dyDescent="0.25">
      <c r="A6" s="207">
        <v>3</v>
      </c>
      <c r="B6" s="138" t="s">
        <v>233</v>
      </c>
      <c r="C6" s="138" t="s">
        <v>234</v>
      </c>
      <c r="D6" s="335">
        <v>76</v>
      </c>
      <c r="E6" s="293">
        <v>74</v>
      </c>
      <c r="F6" s="159">
        <v>1</v>
      </c>
      <c r="G6" s="335">
        <v>1337</v>
      </c>
      <c r="H6" s="292">
        <v>1299</v>
      </c>
      <c r="I6" s="160">
        <v>1</v>
      </c>
      <c r="J6" s="335">
        <v>45</v>
      </c>
      <c r="K6" s="290">
        <v>45</v>
      </c>
      <c r="L6" s="161">
        <v>1</v>
      </c>
      <c r="M6" s="291">
        <v>2128</v>
      </c>
      <c r="N6" s="275">
        <v>100</v>
      </c>
      <c r="O6" s="162">
        <v>2</v>
      </c>
      <c r="P6" s="289">
        <v>801</v>
      </c>
      <c r="Q6" s="162">
        <v>1</v>
      </c>
      <c r="R6" s="163">
        <v>6</v>
      </c>
      <c r="S6" s="287">
        <v>100</v>
      </c>
      <c r="T6" s="164">
        <v>2</v>
      </c>
      <c r="U6" s="288">
        <v>102</v>
      </c>
      <c r="V6" s="165">
        <v>2</v>
      </c>
      <c r="W6" s="285">
        <v>29743</v>
      </c>
      <c r="X6" s="164">
        <v>1</v>
      </c>
      <c r="Y6" s="286">
        <v>11253</v>
      </c>
      <c r="Z6" s="166">
        <v>1</v>
      </c>
      <c r="AA6" s="275">
        <v>100</v>
      </c>
      <c r="AB6" s="165">
        <v>2</v>
      </c>
      <c r="AC6" s="275">
        <v>100</v>
      </c>
      <c r="AD6" s="165">
        <v>2</v>
      </c>
      <c r="AE6" s="167">
        <v>10</v>
      </c>
      <c r="AF6" s="298">
        <v>13663</v>
      </c>
      <c r="AG6" s="168">
        <v>6</v>
      </c>
      <c r="AH6" s="169">
        <v>2</v>
      </c>
      <c r="AI6" s="299">
        <v>37827</v>
      </c>
      <c r="AJ6" s="170">
        <v>29</v>
      </c>
      <c r="AK6" s="171">
        <v>2</v>
      </c>
      <c r="AL6" s="300">
        <v>3329</v>
      </c>
      <c r="AM6" s="300">
        <v>45</v>
      </c>
      <c r="AN6" s="172">
        <v>1</v>
      </c>
      <c r="AO6" s="173">
        <v>5</v>
      </c>
      <c r="AP6" s="274">
        <v>2</v>
      </c>
      <c r="AQ6" s="283">
        <v>1</v>
      </c>
      <c r="AR6" s="265">
        <v>1</v>
      </c>
      <c r="AS6" s="281">
        <v>1</v>
      </c>
      <c r="AT6" s="280">
        <v>1</v>
      </c>
      <c r="AU6" s="278">
        <v>2</v>
      </c>
      <c r="AV6" s="253">
        <v>8</v>
      </c>
      <c r="AW6" s="260">
        <v>0</v>
      </c>
      <c r="AX6" s="257">
        <v>2</v>
      </c>
      <c r="AY6" s="282">
        <v>1</v>
      </c>
      <c r="AZ6" s="174">
        <v>32</v>
      </c>
      <c r="BA6" s="175">
        <v>1</v>
      </c>
      <c r="BB6" s="138" t="s">
        <v>233</v>
      </c>
      <c r="BC6" s="238" t="s">
        <v>125</v>
      </c>
      <c r="BD6" s="176"/>
    </row>
    <row r="7" spans="1:56" s="176" customFormat="1" ht="15" customHeight="1" x14ac:dyDescent="0.25">
      <c r="A7" s="207">
        <v>7</v>
      </c>
      <c r="B7" s="264" t="s">
        <v>288</v>
      </c>
      <c r="C7" s="138" t="s">
        <v>236</v>
      </c>
      <c r="D7" s="335">
        <v>66</v>
      </c>
      <c r="E7" s="293">
        <v>69</v>
      </c>
      <c r="F7" s="159">
        <v>1</v>
      </c>
      <c r="G7" s="335">
        <v>1454</v>
      </c>
      <c r="H7" s="292">
        <v>1433</v>
      </c>
      <c r="I7" s="160">
        <v>1</v>
      </c>
      <c r="J7" s="335">
        <v>52</v>
      </c>
      <c r="K7" s="290">
        <v>52</v>
      </c>
      <c r="L7" s="161">
        <v>1</v>
      </c>
      <c r="M7" s="291">
        <v>2134</v>
      </c>
      <c r="N7" s="275">
        <v>100</v>
      </c>
      <c r="O7" s="162">
        <v>2</v>
      </c>
      <c r="P7" s="289">
        <v>973</v>
      </c>
      <c r="Q7" s="162">
        <v>1</v>
      </c>
      <c r="R7" s="163">
        <v>6</v>
      </c>
      <c r="S7" s="287">
        <v>100</v>
      </c>
      <c r="T7" s="164">
        <v>2</v>
      </c>
      <c r="U7" s="288">
        <v>101</v>
      </c>
      <c r="V7" s="165">
        <v>2</v>
      </c>
      <c r="W7" s="285">
        <v>26455</v>
      </c>
      <c r="X7" s="164">
        <v>1</v>
      </c>
      <c r="Y7" s="286">
        <v>6373</v>
      </c>
      <c r="Z7" s="166">
        <v>1</v>
      </c>
      <c r="AA7" s="275">
        <v>100</v>
      </c>
      <c r="AB7" s="165">
        <v>2</v>
      </c>
      <c r="AC7" s="275">
        <v>100</v>
      </c>
      <c r="AD7" s="165">
        <v>2</v>
      </c>
      <c r="AE7" s="167">
        <v>10</v>
      </c>
      <c r="AF7" s="298">
        <v>11979</v>
      </c>
      <c r="AG7" s="168">
        <v>6</v>
      </c>
      <c r="AH7" s="169">
        <v>2</v>
      </c>
      <c r="AI7" s="299">
        <v>9608</v>
      </c>
      <c r="AJ7" s="170">
        <v>7</v>
      </c>
      <c r="AK7" s="171">
        <v>2</v>
      </c>
      <c r="AL7" s="300">
        <v>1928</v>
      </c>
      <c r="AM7" s="300">
        <v>28</v>
      </c>
      <c r="AN7" s="172">
        <v>1</v>
      </c>
      <c r="AO7" s="173">
        <v>5</v>
      </c>
      <c r="AP7" s="274">
        <v>2</v>
      </c>
      <c r="AQ7" s="282">
        <v>1</v>
      </c>
      <c r="AR7" s="265">
        <v>1</v>
      </c>
      <c r="AS7" s="281">
        <v>1</v>
      </c>
      <c r="AT7" s="280">
        <v>1</v>
      </c>
      <c r="AU7" s="278">
        <v>2</v>
      </c>
      <c r="AV7" s="253">
        <v>8</v>
      </c>
      <c r="AW7" s="260">
        <v>0</v>
      </c>
      <c r="AX7" s="257">
        <v>2</v>
      </c>
      <c r="AY7" s="282">
        <v>1</v>
      </c>
      <c r="AZ7" s="174">
        <v>32</v>
      </c>
      <c r="BA7" s="175">
        <v>1</v>
      </c>
      <c r="BB7" s="138" t="s">
        <v>18</v>
      </c>
      <c r="BC7" s="237" t="s">
        <v>129</v>
      </c>
      <c r="BD7" s="177"/>
    </row>
    <row r="8" spans="1:56" s="177" customFormat="1" ht="16.5" customHeight="1" x14ac:dyDescent="0.25">
      <c r="A8" s="207">
        <v>17</v>
      </c>
      <c r="B8" s="262" t="s">
        <v>281</v>
      </c>
      <c r="C8" s="138" t="s">
        <v>231</v>
      </c>
      <c r="D8" s="335">
        <v>50</v>
      </c>
      <c r="E8" s="293">
        <v>46</v>
      </c>
      <c r="F8" s="159">
        <v>1</v>
      </c>
      <c r="G8" s="335">
        <v>1043</v>
      </c>
      <c r="H8" s="292">
        <v>1042</v>
      </c>
      <c r="I8" s="160">
        <v>1</v>
      </c>
      <c r="J8" s="335">
        <v>34</v>
      </c>
      <c r="K8" s="290">
        <v>34</v>
      </c>
      <c r="L8" s="161">
        <v>1</v>
      </c>
      <c r="M8" s="291">
        <v>1270</v>
      </c>
      <c r="N8" s="275">
        <v>100</v>
      </c>
      <c r="O8" s="162">
        <v>2</v>
      </c>
      <c r="P8" s="289">
        <v>860</v>
      </c>
      <c r="Q8" s="162">
        <v>1</v>
      </c>
      <c r="R8" s="163">
        <v>6</v>
      </c>
      <c r="S8" s="287">
        <v>100</v>
      </c>
      <c r="T8" s="164">
        <v>2</v>
      </c>
      <c r="U8" s="288">
        <v>101</v>
      </c>
      <c r="V8" s="165">
        <v>2</v>
      </c>
      <c r="W8" s="285">
        <v>22930</v>
      </c>
      <c r="X8" s="164">
        <v>1</v>
      </c>
      <c r="Y8" s="286">
        <v>5547</v>
      </c>
      <c r="Z8" s="166">
        <v>1</v>
      </c>
      <c r="AA8" s="275">
        <v>100</v>
      </c>
      <c r="AB8" s="165">
        <v>2</v>
      </c>
      <c r="AC8" s="275">
        <v>100</v>
      </c>
      <c r="AD8" s="165">
        <v>2</v>
      </c>
      <c r="AE8" s="167">
        <v>10</v>
      </c>
      <c r="AF8" s="298">
        <v>6157</v>
      </c>
      <c r="AG8" s="168">
        <v>5</v>
      </c>
      <c r="AH8" s="169">
        <v>2</v>
      </c>
      <c r="AI8" s="299">
        <v>5892</v>
      </c>
      <c r="AJ8" s="170">
        <v>6</v>
      </c>
      <c r="AK8" s="171">
        <v>2</v>
      </c>
      <c r="AL8" s="300">
        <v>1554</v>
      </c>
      <c r="AM8" s="300">
        <v>34</v>
      </c>
      <c r="AN8" s="172">
        <v>1</v>
      </c>
      <c r="AO8" s="173">
        <v>5</v>
      </c>
      <c r="AP8" s="274">
        <v>2</v>
      </c>
      <c r="AQ8" s="282">
        <v>1</v>
      </c>
      <c r="AR8" s="265">
        <v>1</v>
      </c>
      <c r="AS8" s="282">
        <v>1</v>
      </c>
      <c r="AT8" s="280">
        <v>1</v>
      </c>
      <c r="AU8" s="278">
        <v>2</v>
      </c>
      <c r="AV8" s="253">
        <v>8</v>
      </c>
      <c r="AW8" s="260">
        <v>0</v>
      </c>
      <c r="AX8" s="257">
        <v>2</v>
      </c>
      <c r="AY8" s="282">
        <v>1</v>
      </c>
      <c r="AZ8" s="174">
        <v>32</v>
      </c>
      <c r="BA8" s="175">
        <v>1</v>
      </c>
      <c r="BB8" s="138" t="s">
        <v>28</v>
      </c>
      <c r="BC8" s="237" t="s">
        <v>139</v>
      </c>
      <c r="BD8" s="176"/>
    </row>
    <row r="9" spans="1:56" s="177" customFormat="1" ht="16.5" customHeight="1" x14ac:dyDescent="0.25">
      <c r="A9" s="207">
        <v>18</v>
      </c>
      <c r="B9" s="138" t="s">
        <v>237</v>
      </c>
      <c r="C9" s="138" t="s">
        <v>231</v>
      </c>
      <c r="D9" s="335">
        <v>67</v>
      </c>
      <c r="E9" s="293">
        <v>74</v>
      </c>
      <c r="F9" s="159">
        <v>1</v>
      </c>
      <c r="G9" s="335">
        <v>1237</v>
      </c>
      <c r="H9" s="292">
        <v>1231</v>
      </c>
      <c r="I9" s="160">
        <v>1</v>
      </c>
      <c r="J9" s="335">
        <v>41</v>
      </c>
      <c r="K9" s="290">
        <v>41</v>
      </c>
      <c r="L9" s="161">
        <v>1</v>
      </c>
      <c r="M9" s="291">
        <v>1277</v>
      </c>
      <c r="N9" s="275">
        <v>100</v>
      </c>
      <c r="O9" s="162">
        <v>2</v>
      </c>
      <c r="P9" s="289">
        <v>1643</v>
      </c>
      <c r="Q9" s="162">
        <v>1</v>
      </c>
      <c r="R9" s="163">
        <v>6</v>
      </c>
      <c r="S9" s="287">
        <v>100</v>
      </c>
      <c r="T9" s="164">
        <v>2</v>
      </c>
      <c r="U9" s="288">
        <v>102</v>
      </c>
      <c r="V9" s="165">
        <v>2</v>
      </c>
      <c r="W9" s="285">
        <v>40588</v>
      </c>
      <c r="X9" s="164">
        <v>1</v>
      </c>
      <c r="Y9" s="286">
        <v>10359</v>
      </c>
      <c r="Z9" s="166">
        <v>1</v>
      </c>
      <c r="AA9" s="275">
        <v>100</v>
      </c>
      <c r="AB9" s="165">
        <v>2</v>
      </c>
      <c r="AC9" s="275">
        <v>100</v>
      </c>
      <c r="AD9" s="165">
        <v>2</v>
      </c>
      <c r="AE9" s="167">
        <v>10</v>
      </c>
      <c r="AF9" s="298">
        <v>14312</v>
      </c>
      <c r="AG9" s="168">
        <v>11</v>
      </c>
      <c r="AH9" s="169">
        <v>2</v>
      </c>
      <c r="AI9" s="299">
        <v>7091</v>
      </c>
      <c r="AJ9" s="170">
        <v>6</v>
      </c>
      <c r="AK9" s="171">
        <v>2</v>
      </c>
      <c r="AL9" s="300">
        <v>2416</v>
      </c>
      <c r="AM9" s="300">
        <v>33</v>
      </c>
      <c r="AN9" s="172">
        <v>1</v>
      </c>
      <c r="AO9" s="173">
        <v>5</v>
      </c>
      <c r="AP9" s="274">
        <v>2</v>
      </c>
      <c r="AQ9" s="283">
        <v>1</v>
      </c>
      <c r="AR9" s="265">
        <v>1</v>
      </c>
      <c r="AS9" s="282">
        <v>1</v>
      </c>
      <c r="AT9" s="280">
        <v>1</v>
      </c>
      <c r="AU9" s="278">
        <v>2</v>
      </c>
      <c r="AV9" s="253">
        <v>8</v>
      </c>
      <c r="AW9" s="260">
        <v>0</v>
      </c>
      <c r="AX9" s="257">
        <v>2</v>
      </c>
      <c r="AY9" s="282">
        <v>1</v>
      </c>
      <c r="AZ9" s="174">
        <v>32</v>
      </c>
      <c r="BA9" s="175">
        <v>1</v>
      </c>
      <c r="BB9" s="138" t="s">
        <v>237</v>
      </c>
      <c r="BC9" s="238" t="s">
        <v>140</v>
      </c>
      <c r="BD9" s="176"/>
    </row>
    <row r="10" spans="1:56" s="177" customFormat="1" ht="15" customHeight="1" x14ac:dyDescent="0.25">
      <c r="A10" s="207">
        <v>20</v>
      </c>
      <c r="B10" s="138" t="s">
        <v>31</v>
      </c>
      <c r="C10" s="138" t="s">
        <v>234</v>
      </c>
      <c r="D10" s="335">
        <v>123</v>
      </c>
      <c r="E10" s="293">
        <v>115</v>
      </c>
      <c r="F10" s="159">
        <v>1</v>
      </c>
      <c r="G10" s="335">
        <v>2323</v>
      </c>
      <c r="H10" s="292">
        <v>2315</v>
      </c>
      <c r="I10" s="160">
        <v>1</v>
      </c>
      <c r="J10" s="335">
        <v>80</v>
      </c>
      <c r="K10" s="290">
        <v>80</v>
      </c>
      <c r="L10" s="161">
        <v>1</v>
      </c>
      <c r="M10" s="291">
        <v>3906</v>
      </c>
      <c r="N10" s="275">
        <v>100</v>
      </c>
      <c r="O10" s="162">
        <v>2</v>
      </c>
      <c r="P10" s="289">
        <v>595</v>
      </c>
      <c r="Q10" s="162">
        <v>1</v>
      </c>
      <c r="R10" s="163">
        <v>6</v>
      </c>
      <c r="S10" s="287">
        <v>100</v>
      </c>
      <c r="T10" s="164">
        <v>2</v>
      </c>
      <c r="U10" s="288">
        <v>107</v>
      </c>
      <c r="V10" s="165">
        <v>2</v>
      </c>
      <c r="W10" s="285">
        <v>53543</v>
      </c>
      <c r="X10" s="164">
        <v>1</v>
      </c>
      <c r="Y10" s="286">
        <v>19325</v>
      </c>
      <c r="Z10" s="166">
        <v>1</v>
      </c>
      <c r="AA10" s="275">
        <v>100</v>
      </c>
      <c r="AB10" s="165">
        <v>2</v>
      </c>
      <c r="AC10" s="275">
        <v>100</v>
      </c>
      <c r="AD10" s="165">
        <v>2</v>
      </c>
      <c r="AE10" s="167">
        <v>10</v>
      </c>
      <c r="AF10" s="298">
        <v>36295</v>
      </c>
      <c r="AG10" s="168">
        <v>9</v>
      </c>
      <c r="AH10" s="169">
        <v>2</v>
      </c>
      <c r="AI10" s="299">
        <v>10657</v>
      </c>
      <c r="AJ10" s="170">
        <v>5</v>
      </c>
      <c r="AK10" s="171">
        <v>2</v>
      </c>
      <c r="AL10" s="300">
        <v>3929</v>
      </c>
      <c r="AM10" s="300">
        <v>34</v>
      </c>
      <c r="AN10" s="172">
        <v>1</v>
      </c>
      <c r="AO10" s="173">
        <v>5</v>
      </c>
      <c r="AP10" s="274">
        <v>2</v>
      </c>
      <c r="AQ10" s="282">
        <v>1</v>
      </c>
      <c r="AR10" s="265">
        <v>1</v>
      </c>
      <c r="AS10" s="281">
        <v>1</v>
      </c>
      <c r="AT10" s="280">
        <v>1</v>
      </c>
      <c r="AU10" s="278">
        <v>2</v>
      </c>
      <c r="AV10" s="253">
        <v>8</v>
      </c>
      <c r="AW10" s="260">
        <v>0</v>
      </c>
      <c r="AX10" s="257">
        <v>2</v>
      </c>
      <c r="AY10" s="282">
        <v>1</v>
      </c>
      <c r="AZ10" s="174">
        <v>32</v>
      </c>
      <c r="BA10" s="175">
        <v>1</v>
      </c>
      <c r="BB10" s="138" t="s">
        <v>31</v>
      </c>
      <c r="BC10" s="237" t="s">
        <v>142</v>
      </c>
      <c r="BD10" s="176"/>
    </row>
    <row r="11" spans="1:56" s="177" customFormat="1" ht="15" customHeight="1" x14ac:dyDescent="0.25">
      <c r="A11" s="207">
        <v>23</v>
      </c>
      <c r="B11" s="138" t="s">
        <v>34</v>
      </c>
      <c r="C11" s="138" t="s">
        <v>234</v>
      </c>
      <c r="D11" s="335">
        <v>51</v>
      </c>
      <c r="E11" s="293">
        <v>59</v>
      </c>
      <c r="F11" s="159">
        <v>1</v>
      </c>
      <c r="G11" s="335">
        <v>1385</v>
      </c>
      <c r="H11" s="292">
        <v>1395</v>
      </c>
      <c r="I11" s="160">
        <v>1</v>
      </c>
      <c r="J11" s="335">
        <v>42</v>
      </c>
      <c r="K11" s="290">
        <v>42</v>
      </c>
      <c r="L11" s="161">
        <v>1</v>
      </c>
      <c r="M11" s="291">
        <v>1869</v>
      </c>
      <c r="N11" s="275">
        <v>100</v>
      </c>
      <c r="O11" s="162">
        <v>2</v>
      </c>
      <c r="P11" s="289">
        <v>859</v>
      </c>
      <c r="Q11" s="162">
        <v>1</v>
      </c>
      <c r="R11" s="163">
        <v>6</v>
      </c>
      <c r="S11" s="287">
        <v>100</v>
      </c>
      <c r="T11" s="164">
        <v>2</v>
      </c>
      <c r="U11" s="288">
        <v>100</v>
      </c>
      <c r="V11" s="165">
        <v>2</v>
      </c>
      <c r="W11" s="285">
        <v>27940</v>
      </c>
      <c r="X11" s="164">
        <v>1</v>
      </c>
      <c r="Y11" s="286">
        <v>7525</v>
      </c>
      <c r="Z11" s="166">
        <v>1</v>
      </c>
      <c r="AA11" s="275">
        <v>100</v>
      </c>
      <c r="AB11" s="165">
        <v>2</v>
      </c>
      <c r="AC11" s="275">
        <v>100</v>
      </c>
      <c r="AD11" s="165">
        <v>2</v>
      </c>
      <c r="AE11" s="167">
        <v>10</v>
      </c>
      <c r="AF11" s="298">
        <v>11355</v>
      </c>
      <c r="AG11" s="168">
        <v>6</v>
      </c>
      <c r="AH11" s="169">
        <v>2</v>
      </c>
      <c r="AI11" s="299">
        <v>8961</v>
      </c>
      <c r="AJ11" s="170">
        <v>6</v>
      </c>
      <c r="AK11" s="171">
        <v>2</v>
      </c>
      <c r="AL11" s="300">
        <v>1898</v>
      </c>
      <c r="AM11" s="300">
        <v>32</v>
      </c>
      <c r="AN11" s="172">
        <v>1</v>
      </c>
      <c r="AO11" s="173">
        <v>5</v>
      </c>
      <c r="AP11" s="274">
        <v>2</v>
      </c>
      <c r="AQ11" s="282">
        <v>1</v>
      </c>
      <c r="AR11" s="265">
        <v>1</v>
      </c>
      <c r="AS11" s="281">
        <v>1</v>
      </c>
      <c r="AT11" s="280">
        <v>1</v>
      </c>
      <c r="AU11" s="278">
        <v>2</v>
      </c>
      <c r="AV11" s="253">
        <v>8</v>
      </c>
      <c r="AW11" s="260">
        <v>0</v>
      </c>
      <c r="AX11" s="257">
        <v>2</v>
      </c>
      <c r="AY11" s="282">
        <v>1</v>
      </c>
      <c r="AZ11" s="174">
        <v>32</v>
      </c>
      <c r="BA11" s="175">
        <v>1</v>
      </c>
      <c r="BB11" s="138" t="s">
        <v>34</v>
      </c>
      <c r="BC11" s="241" t="s">
        <v>145</v>
      </c>
      <c r="BD11" s="176"/>
    </row>
    <row r="12" spans="1:56" s="177" customFormat="1" ht="15" customHeight="1" x14ac:dyDescent="0.25">
      <c r="A12" s="207">
        <v>24</v>
      </c>
      <c r="B12" s="270" t="s">
        <v>292</v>
      </c>
      <c r="C12" s="138" t="s">
        <v>231</v>
      </c>
      <c r="D12" s="335">
        <v>51</v>
      </c>
      <c r="E12" s="293">
        <v>42</v>
      </c>
      <c r="F12" s="159">
        <v>1</v>
      </c>
      <c r="G12" s="335">
        <v>1255</v>
      </c>
      <c r="H12" s="292">
        <v>1273</v>
      </c>
      <c r="I12" s="160">
        <v>1</v>
      </c>
      <c r="J12" s="335">
        <v>38</v>
      </c>
      <c r="K12" s="290">
        <v>38</v>
      </c>
      <c r="L12" s="161">
        <v>1</v>
      </c>
      <c r="M12" s="291">
        <v>1365</v>
      </c>
      <c r="N12" s="275">
        <v>100</v>
      </c>
      <c r="O12" s="162">
        <v>2</v>
      </c>
      <c r="P12" s="289">
        <v>1520</v>
      </c>
      <c r="Q12" s="162">
        <v>1</v>
      </c>
      <c r="R12" s="163">
        <v>6</v>
      </c>
      <c r="S12" s="287">
        <v>100</v>
      </c>
      <c r="T12" s="164">
        <v>2</v>
      </c>
      <c r="U12" s="288">
        <v>127</v>
      </c>
      <c r="V12" s="165">
        <v>2</v>
      </c>
      <c r="W12" s="285">
        <v>22553</v>
      </c>
      <c r="X12" s="164">
        <v>1</v>
      </c>
      <c r="Y12" s="286">
        <v>7865</v>
      </c>
      <c r="Z12" s="166">
        <v>1</v>
      </c>
      <c r="AA12" s="275">
        <v>100</v>
      </c>
      <c r="AB12" s="165">
        <v>2</v>
      </c>
      <c r="AC12" s="275">
        <v>100</v>
      </c>
      <c r="AD12" s="165">
        <v>2</v>
      </c>
      <c r="AE12" s="167">
        <v>10</v>
      </c>
      <c r="AF12" s="298">
        <v>7811</v>
      </c>
      <c r="AG12" s="168">
        <v>6</v>
      </c>
      <c r="AH12" s="169">
        <v>2</v>
      </c>
      <c r="AI12" s="299">
        <v>9842</v>
      </c>
      <c r="AJ12" s="170">
        <v>8</v>
      </c>
      <c r="AK12" s="171">
        <v>2</v>
      </c>
      <c r="AL12" s="300">
        <v>1848</v>
      </c>
      <c r="AM12" s="300">
        <v>44</v>
      </c>
      <c r="AN12" s="172">
        <v>1</v>
      </c>
      <c r="AO12" s="173">
        <v>5</v>
      </c>
      <c r="AP12" s="274">
        <v>2</v>
      </c>
      <c r="AQ12" s="283">
        <v>1</v>
      </c>
      <c r="AR12" s="265">
        <v>1</v>
      </c>
      <c r="AS12" s="281">
        <v>1</v>
      </c>
      <c r="AT12" s="280">
        <v>1</v>
      </c>
      <c r="AU12" s="278">
        <v>2</v>
      </c>
      <c r="AV12" s="253">
        <v>8</v>
      </c>
      <c r="AW12" s="260">
        <v>0</v>
      </c>
      <c r="AX12" s="257">
        <v>2</v>
      </c>
      <c r="AY12" s="282">
        <v>1</v>
      </c>
      <c r="AZ12" s="174">
        <v>32</v>
      </c>
      <c r="BA12" s="175">
        <v>1</v>
      </c>
      <c r="BB12" s="138" t="s">
        <v>35</v>
      </c>
      <c r="BC12" s="237" t="s">
        <v>146</v>
      </c>
      <c r="BD12" s="176"/>
    </row>
    <row r="13" spans="1:56" s="177" customFormat="1" ht="15" customHeight="1" x14ac:dyDescent="0.25">
      <c r="A13" s="207">
        <v>41</v>
      </c>
      <c r="B13" s="138" t="s">
        <v>276</v>
      </c>
      <c r="C13" s="138" t="s">
        <v>231</v>
      </c>
      <c r="D13" s="335">
        <v>57</v>
      </c>
      <c r="E13" s="293">
        <v>58</v>
      </c>
      <c r="F13" s="159">
        <v>1</v>
      </c>
      <c r="G13" s="335">
        <v>1077</v>
      </c>
      <c r="H13" s="292">
        <v>1085</v>
      </c>
      <c r="I13" s="160">
        <v>1</v>
      </c>
      <c r="J13" s="335">
        <v>39</v>
      </c>
      <c r="K13" s="290">
        <v>39</v>
      </c>
      <c r="L13" s="161">
        <v>1</v>
      </c>
      <c r="M13" s="291">
        <v>1211</v>
      </c>
      <c r="N13" s="275">
        <v>100</v>
      </c>
      <c r="O13" s="162">
        <v>2</v>
      </c>
      <c r="P13" s="289">
        <v>1591</v>
      </c>
      <c r="Q13" s="162">
        <v>1</v>
      </c>
      <c r="R13" s="163">
        <v>6</v>
      </c>
      <c r="S13" s="287">
        <v>100</v>
      </c>
      <c r="T13" s="164">
        <v>2</v>
      </c>
      <c r="U13" s="288">
        <v>101</v>
      </c>
      <c r="V13" s="165">
        <v>2</v>
      </c>
      <c r="W13" s="285">
        <v>22625</v>
      </c>
      <c r="X13" s="164">
        <v>1</v>
      </c>
      <c r="Y13" s="286">
        <v>6586</v>
      </c>
      <c r="Z13" s="166">
        <v>1</v>
      </c>
      <c r="AA13" s="275">
        <v>100</v>
      </c>
      <c r="AB13" s="165">
        <v>2</v>
      </c>
      <c r="AC13" s="275">
        <v>100</v>
      </c>
      <c r="AD13" s="165">
        <v>2</v>
      </c>
      <c r="AE13" s="167">
        <v>10</v>
      </c>
      <c r="AF13" s="298">
        <v>7639</v>
      </c>
      <c r="AG13" s="168">
        <v>6</v>
      </c>
      <c r="AH13" s="169">
        <v>2</v>
      </c>
      <c r="AI13" s="299">
        <v>11332</v>
      </c>
      <c r="AJ13" s="170">
        <v>10</v>
      </c>
      <c r="AK13" s="171">
        <v>2</v>
      </c>
      <c r="AL13" s="300">
        <v>2188</v>
      </c>
      <c r="AM13" s="300">
        <v>38</v>
      </c>
      <c r="AN13" s="172">
        <v>1</v>
      </c>
      <c r="AO13" s="173">
        <v>5</v>
      </c>
      <c r="AP13" s="274">
        <v>2</v>
      </c>
      <c r="AQ13" s="283">
        <v>1</v>
      </c>
      <c r="AR13" s="265">
        <v>1</v>
      </c>
      <c r="AS13" s="281">
        <v>1</v>
      </c>
      <c r="AT13" s="280">
        <v>1</v>
      </c>
      <c r="AU13" s="278">
        <v>2</v>
      </c>
      <c r="AV13" s="253">
        <v>8</v>
      </c>
      <c r="AW13" s="260">
        <v>0</v>
      </c>
      <c r="AX13" s="257">
        <v>2</v>
      </c>
      <c r="AY13" s="282">
        <v>1</v>
      </c>
      <c r="AZ13" s="174">
        <v>32</v>
      </c>
      <c r="BA13" s="175">
        <v>1</v>
      </c>
      <c r="BB13" s="138" t="s">
        <v>52</v>
      </c>
      <c r="BC13" s="237" t="s">
        <v>163</v>
      </c>
    </row>
    <row r="14" spans="1:56" s="177" customFormat="1" ht="15" customHeight="1" x14ac:dyDescent="0.25">
      <c r="A14" s="207">
        <v>48</v>
      </c>
      <c r="B14" s="138" t="s">
        <v>243</v>
      </c>
      <c r="C14" s="138" t="s">
        <v>232</v>
      </c>
      <c r="D14" s="335">
        <v>30</v>
      </c>
      <c r="E14" s="293">
        <v>37</v>
      </c>
      <c r="F14" s="159">
        <v>1</v>
      </c>
      <c r="G14" s="335">
        <v>670</v>
      </c>
      <c r="H14" s="292">
        <v>665</v>
      </c>
      <c r="I14" s="160">
        <v>1</v>
      </c>
      <c r="J14" s="335">
        <v>29</v>
      </c>
      <c r="K14" s="290">
        <v>29</v>
      </c>
      <c r="L14" s="161">
        <v>1</v>
      </c>
      <c r="M14" s="291">
        <v>854</v>
      </c>
      <c r="N14" s="275">
        <v>100</v>
      </c>
      <c r="O14" s="162">
        <v>2</v>
      </c>
      <c r="P14" s="289">
        <v>561</v>
      </c>
      <c r="Q14" s="162">
        <v>1</v>
      </c>
      <c r="R14" s="163">
        <v>6</v>
      </c>
      <c r="S14" s="287">
        <v>100</v>
      </c>
      <c r="T14" s="164">
        <v>2</v>
      </c>
      <c r="U14" s="288">
        <v>108</v>
      </c>
      <c r="V14" s="165">
        <v>2</v>
      </c>
      <c r="W14" s="285">
        <v>24269</v>
      </c>
      <c r="X14" s="164">
        <v>1</v>
      </c>
      <c r="Y14" s="286">
        <v>9002</v>
      </c>
      <c r="Z14" s="166">
        <v>1</v>
      </c>
      <c r="AA14" s="275">
        <v>100</v>
      </c>
      <c r="AB14" s="165">
        <v>2</v>
      </c>
      <c r="AC14" s="275">
        <v>100</v>
      </c>
      <c r="AD14" s="165">
        <v>2</v>
      </c>
      <c r="AE14" s="167">
        <v>10</v>
      </c>
      <c r="AF14" s="298">
        <v>5614</v>
      </c>
      <c r="AG14" s="168">
        <v>7</v>
      </c>
      <c r="AH14" s="169">
        <v>2</v>
      </c>
      <c r="AI14" s="299">
        <v>3828</v>
      </c>
      <c r="AJ14" s="170">
        <v>6</v>
      </c>
      <c r="AK14" s="171">
        <v>2</v>
      </c>
      <c r="AL14" s="300">
        <v>1680</v>
      </c>
      <c r="AM14" s="300">
        <v>45</v>
      </c>
      <c r="AN14" s="172">
        <v>1</v>
      </c>
      <c r="AO14" s="173">
        <v>5</v>
      </c>
      <c r="AP14" s="274">
        <v>2</v>
      </c>
      <c r="AQ14" s="282">
        <v>1</v>
      </c>
      <c r="AR14" s="265">
        <v>1</v>
      </c>
      <c r="AS14" s="282">
        <v>1</v>
      </c>
      <c r="AT14" s="280">
        <v>1</v>
      </c>
      <c r="AU14" s="278">
        <v>2</v>
      </c>
      <c r="AV14" s="253">
        <v>8</v>
      </c>
      <c r="AW14" s="260">
        <v>0</v>
      </c>
      <c r="AX14" s="257">
        <v>2</v>
      </c>
      <c r="AY14" s="282">
        <v>1</v>
      </c>
      <c r="AZ14" s="174">
        <v>32</v>
      </c>
      <c r="BA14" s="175">
        <v>1</v>
      </c>
      <c r="BB14" s="138" t="s">
        <v>59</v>
      </c>
      <c r="BC14" s="238" t="s">
        <v>170</v>
      </c>
      <c r="BD14" s="176"/>
    </row>
    <row r="15" spans="1:56" s="176" customFormat="1" ht="15" customHeight="1" x14ac:dyDescent="0.25">
      <c r="A15" s="207">
        <v>93</v>
      </c>
      <c r="B15" s="138" t="s">
        <v>101</v>
      </c>
      <c r="C15" s="138" t="s">
        <v>234</v>
      </c>
      <c r="D15" s="335">
        <v>83</v>
      </c>
      <c r="E15" s="293">
        <v>92</v>
      </c>
      <c r="F15" s="159">
        <v>1</v>
      </c>
      <c r="G15" s="335">
        <v>2229</v>
      </c>
      <c r="H15" s="292">
        <v>2199</v>
      </c>
      <c r="I15" s="160">
        <v>1</v>
      </c>
      <c r="J15" s="335">
        <v>61</v>
      </c>
      <c r="K15" s="290">
        <v>61</v>
      </c>
      <c r="L15" s="161">
        <v>1</v>
      </c>
      <c r="M15" s="291">
        <v>3337</v>
      </c>
      <c r="N15" s="275">
        <v>100</v>
      </c>
      <c r="O15" s="162">
        <v>2</v>
      </c>
      <c r="P15" s="289">
        <v>577</v>
      </c>
      <c r="Q15" s="162">
        <v>1</v>
      </c>
      <c r="R15" s="163">
        <v>6</v>
      </c>
      <c r="S15" s="287">
        <v>99</v>
      </c>
      <c r="T15" s="164">
        <v>2</v>
      </c>
      <c r="U15" s="288">
        <v>100</v>
      </c>
      <c r="V15" s="165">
        <v>2</v>
      </c>
      <c r="W15" s="285">
        <v>46410</v>
      </c>
      <c r="X15" s="164">
        <v>1</v>
      </c>
      <c r="Y15" s="286">
        <v>15728</v>
      </c>
      <c r="Z15" s="166">
        <v>1</v>
      </c>
      <c r="AA15" s="275">
        <v>100</v>
      </c>
      <c r="AB15" s="165">
        <v>2</v>
      </c>
      <c r="AC15" s="275">
        <v>100</v>
      </c>
      <c r="AD15" s="165">
        <v>2</v>
      </c>
      <c r="AE15" s="167">
        <v>10</v>
      </c>
      <c r="AF15" s="298">
        <v>36465</v>
      </c>
      <c r="AG15" s="168">
        <v>11</v>
      </c>
      <c r="AH15" s="169">
        <v>2</v>
      </c>
      <c r="AI15" s="299">
        <v>14620</v>
      </c>
      <c r="AJ15" s="170">
        <v>7</v>
      </c>
      <c r="AK15" s="171">
        <v>2</v>
      </c>
      <c r="AL15" s="300">
        <v>3600</v>
      </c>
      <c r="AM15" s="300">
        <v>39</v>
      </c>
      <c r="AN15" s="172">
        <v>1</v>
      </c>
      <c r="AO15" s="173">
        <v>5</v>
      </c>
      <c r="AP15" s="274">
        <v>2</v>
      </c>
      <c r="AQ15" s="282">
        <v>1</v>
      </c>
      <c r="AR15" s="265">
        <v>1</v>
      </c>
      <c r="AS15" s="281">
        <v>1</v>
      </c>
      <c r="AT15" s="280">
        <v>1</v>
      </c>
      <c r="AU15" s="278">
        <v>2</v>
      </c>
      <c r="AV15" s="253">
        <v>8</v>
      </c>
      <c r="AW15" s="260">
        <v>0</v>
      </c>
      <c r="AX15" s="257">
        <v>2</v>
      </c>
      <c r="AY15" s="282">
        <v>1</v>
      </c>
      <c r="AZ15" s="174">
        <v>32</v>
      </c>
      <c r="BA15" s="175">
        <v>1</v>
      </c>
      <c r="BB15" s="138" t="s">
        <v>101</v>
      </c>
      <c r="BC15" s="237" t="s">
        <v>212</v>
      </c>
    </row>
    <row r="16" spans="1:56" s="176" customFormat="1" ht="15" customHeight="1" x14ac:dyDescent="0.25">
      <c r="A16" s="207">
        <v>95</v>
      </c>
      <c r="B16" s="261" t="s">
        <v>260</v>
      </c>
      <c r="C16" s="138" t="s">
        <v>232</v>
      </c>
      <c r="D16" s="335">
        <v>161</v>
      </c>
      <c r="E16" s="293">
        <v>185</v>
      </c>
      <c r="F16" s="159">
        <v>1</v>
      </c>
      <c r="G16" s="335">
        <v>4842</v>
      </c>
      <c r="H16" s="292">
        <v>4840</v>
      </c>
      <c r="I16" s="160">
        <v>1</v>
      </c>
      <c r="J16" s="335">
        <v>132</v>
      </c>
      <c r="K16" s="290">
        <v>132</v>
      </c>
      <c r="L16" s="161">
        <v>1</v>
      </c>
      <c r="M16" s="291">
        <v>7084</v>
      </c>
      <c r="N16" s="275">
        <v>99</v>
      </c>
      <c r="O16" s="162">
        <v>2</v>
      </c>
      <c r="P16" s="289">
        <v>2790</v>
      </c>
      <c r="Q16" s="162">
        <v>1</v>
      </c>
      <c r="R16" s="163">
        <v>6</v>
      </c>
      <c r="S16" s="287">
        <v>100</v>
      </c>
      <c r="T16" s="164">
        <v>2</v>
      </c>
      <c r="U16" s="288">
        <v>101</v>
      </c>
      <c r="V16" s="165">
        <v>2</v>
      </c>
      <c r="W16" s="285">
        <v>113676</v>
      </c>
      <c r="X16" s="164">
        <v>1</v>
      </c>
      <c r="Y16" s="286">
        <v>40816</v>
      </c>
      <c r="Z16" s="166">
        <v>1</v>
      </c>
      <c r="AA16" s="275">
        <v>100</v>
      </c>
      <c r="AB16" s="165">
        <v>2</v>
      </c>
      <c r="AC16" s="275">
        <v>100</v>
      </c>
      <c r="AD16" s="165">
        <v>2</v>
      </c>
      <c r="AE16" s="167">
        <v>10</v>
      </c>
      <c r="AF16" s="298">
        <v>45055</v>
      </c>
      <c r="AG16" s="168">
        <v>6</v>
      </c>
      <c r="AH16" s="169">
        <v>2</v>
      </c>
      <c r="AI16" s="299">
        <v>56150</v>
      </c>
      <c r="AJ16" s="170">
        <v>12</v>
      </c>
      <c r="AK16" s="171">
        <v>2</v>
      </c>
      <c r="AL16" s="300">
        <v>8449</v>
      </c>
      <c r="AM16" s="300">
        <v>46</v>
      </c>
      <c r="AN16" s="172">
        <v>1</v>
      </c>
      <c r="AO16" s="173">
        <v>5</v>
      </c>
      <c r="AP16" s="274">
        <v>2</v>
      </c>
      <c r="AQ16" s="282">
        <v>1</v>
      </c>
      <c r="AR16" s="265">
        <v>1</v>
      </c>
      <c r="AS16" s="281">
        <v>1</v>
      </c>
      <c r="AT16" s="280">
        <v>1</v>
      </c>
      <c r="AU16" s="278">
        <v>2</v>
      </c>
      <c r="AV16" s="253">
        <v>8</v>
      </c>
      <c r="AW16" s="260">
        <v>0</v>
      </c>
      <c r="AX16" s="257">
        <v>2</v>
      </c>
      <c r="AY16" s="282">
        <v>1</v>
      </c>
      <c r="AZ16" s="174">
        <v>32</v>
      </c>
      <c r="BA16" s="175">
        <v>1</v>
      </c>
      <c r="BB16" s="138" t="s">
        <v>244</v>
      </c>
      <c r="BC16" s="237" t="s">
        <v>256</v>
      </c>
    </row>
    <row r="17" spans="1:56" s="178" customFormat="1" ht="15" customHeight="1" x14ac:dyDescent="0.25">
      <c r="A17" s="207">
        <v>96</v>
      </c>
      <c r="B17" s="261" t="s">
        <v>261</v>
      </c>
      <c r="C17" s="138" t="s">
        <v>232</v>
      </c>
      <c r="D17" s="335">
        <v>182</v>
      </c>
      <c r="E17" s="293">
        <v>192</v>
      </c>
      <c r="F17" s="159">
        <v>1</v>
      </c>
      <c r="G17" s="335">
        <v>5248</v>
      </c>
      <c r="H17" s="292">
        <v>5287</v>
      </c>
      <c r="I17" s="160">
        <v>1</v>
      </c>
      <c r="J17" s="335">
        <v>145</v>
      </c>
      <c r="K17" s="290">
        <v>145</v>
      </c>
      <c r="L17" s="161">
        <v>1</v>
      </c>
      <c r="M17" s="291">
        <v>7281</v>
      </c>
      <c r="N17" s="275">
        <v>100</v>
      </c>
      <c r="O17" s="162">
        <v>2</v>
      </c>
      <c r="P17" s="289">
        <v>2265</v>
      </c>
      <c r="Q17" s="162">
        <v>1</v>
      </c>
      <c r="R17" s="163">
        <v>6</v>
      </c>
      <c r="S17" s="287">
        <v>100</v>
      </c>
      <c r="T17" s="164">
        <v>2</v>
      </c>
      <c r="U17" s="288">
        <v>101</v>
      </c>
      <c r="V17" s="165">
        <v>2</v>
      </c>
      <c r="W17" s="285">
        <v>118311</v>
      </c>
      <c r="X17" s="164">
        <v>1</v>
      </c>
      <c r="Y17" s="286">
        <v>30701</v>
      </c>
      <c r="Z17" s="166">
        <v>1</v>
      </c>
      <c r="AA17" s="275">
        <v>100</v>
      </c>
      <c r="AB17" s="165">
        <v>2</v>
      </c>
      <c r="AC17" s="275">
        <v>100</v>
      </c>
      <c r="AD17" s="165">
        <v>2</v>
      </c>
      <c r="AE17" s="167">
        <v>10</v>
      </c>
      <c r="AF17" s="298">
        <v>34602</v>
      </c>
      <c r="AG17" s="168">
        <v>5</v>
      </c>
      <c r="AH17" s="169">
        <v>2</v>
      </c>
      <c r="AI17" s="299">
        <v>63482</v>
      </c>
      <c r="AJ17" s="170">
        <v>12</v>
      </c>
      <c r="AK17" s="171">
        <v>2</v>
      </c>
      <c r="AL17" s="300">
        <v>9485</v>
      </c>
      <c r="AM17" s="300">
        <v>49</v>
      </c>
      <c r="AN17" s="172">
        <v>1</v>
      </c>
      <c r="AO17" s="173">
        <v>5</v>
      </c>
      <c r="AP17" s="274">
        <v>2</v>
      </c>
      <c r="AQ17" s="282">
        <v>1</v>
      </c>
      <c r="AR17" s="265">
        <v>1</v>
      </c>
      <c r="AS17" s="282">
        <v>1</v>
      </c>
      <c r="AT17" s="280">
        <v>1</v>
      </c>
      <c r="AU17" s="278">
        <v>2</v>
      </c>
      <c r="AV17" s="253">
        <v>8</v>
      </c>
      <c r="AW17" s="260">
        <v>0</v>
      </c>
      <c r="AX17" s="257">
        <v>2</v>
      </c>
      <c r="AY17" s="282">
        <v>1</v>
      </c>
      <c r="AZ17" s="174">
        <v>32</v>
      </c>
      <c r="BA17" s="175">
        <v>1</v>
      </c>
      <c r="BB17" s="138" t="s">
        <v>59</v>
      </c>
      <c r="BC17" s="237" t="s">
        <v>257</v>
      </c>
      <c r="BD17" s="176"/>
    </row>
    <row r="18" spans="1:56" s="176" customFormat="1" ht="15" customHeight="1" x14ac:dyDescent="0.25">
      <c r="A18" s="207">
        <v>97</v>
      </c>
      <c r="B18" s="261" t="s">
        <v>262</v>
      </c>
      <c r="C18" s="138" t="s">
        <v>232</v>
      </c>
      <c r="D18" s="335">
        <v>65</v>
      </c>
      <c r="E18" s="293">
        <v>72</v>
      </c>
      <c r="F18" s="159">
        <v>1</v>
      </c>
      <c r="G18" s="335">
        <v>1886</v>
      </c>
      <c r="H18" s="292">
        <v>1913</v>
      </c>
      <c r="I18" s="160">
        <v>1</v>
      </c>
      <c r="J18" s="335">
        <v>57</v>
      </c>
      <c r="K18" s="290">
        <v>57</v>
      </c>
      <c r="L18" s="161">
        <v>1</v>
      </c>
      <c r="M18" s="291">
        <v>2561</v>
      </c>
      <c r="N18" s="275">
        <v>100</v>
      </c>
      <c r="O18" s="162">
        <v>2</v>
      </c>
      <c r="P18" s="289">
        <v>810</v>
      </c>
      <c r="Q18" s="162">
        <v>1</v>
      </c>
      <c r="R18" s="163">
        <v>6</v>
      </c>
      <c r="S18" s="287">
        <v>100</v>
      </c>
      <c r="T18" s="164">
        <v>2</v>
      </c>
      <c r="U18" s="288">
        <v>109</v>
      </c>
      <c r="V18" s="165">
        <v>2</v>
      </c>
      <c r="W18" s="285">
        <v>41933</v>
      </c>
      <c r="X18" s="164">
        <v>1</v>
      </c>
      <c r="Y18" s="286">
        <v>17160</v>
      </c>
      <c r="Z18" s="166">
        <v>1</v>
      </c>
      <c r="AA18" s="275">
        <v>100</v>
      </c>
      <c r="AB18" s="165">
        <v>2</v>
      </c>
      <c r="AC18" s="275">
        <v>100</v>
      </c>
      <c r="AD18" s="165">
        <v>2</v>
      </c>
      <c r="AE18" s="167">
        <v>10</v>
      </c>
      <c r="AF18" s="298">
        <v>15954</v>
      </c>
      <c r="AG18" s="168">
        <v>6</v>
      </c>
      <c r="AH18" s="169">
        <v>2</v>
      </c>
      <c r="AI18" s="299">
        <v>15958</v>
      </c>
      <c r="AJ18" s="170">
        <v>8</v>
      </c>
      <c r="AK18" s="171">
        <v>2</v>
      </c>
      <c r="AL18" s="300">
        <v>4075</v>
      </c>
      <c r="AM18" s="300">
        <v>57</v>
      </c>
      <c r="AN18" s="172">
        <v>1</v>
      </c>
      <c r="AO18" s="173">
        <v>5</v>
      </c>
      <c r="AP18" s="274">
        <v>2</v>
      </c>
      <c r="AQ18" s="282">
        <v>1</v>
      </c>
      <c r="AR18" s="265">
        <v>1</v>
      </c>
      <c r="AS18" s="281">
        <v>1</v>
      </c>
      <c r="AT18" s="280">
        <v>1</v>
      </c>
      <c r="AU18" s="278">
        <v>2</v>
      </c>
      <c r="AV18" s="253">
        <v>8</v>
      </c>
      <c r="AW18" s="260">
        <v>0</v>
      </c>
      <c r="AX18" s="257">
        <v>2</v>
      </c>
      <c r="AY18" s="282">
        <v>1</v>
      </c>
      <c r="AZ18" s="174">
        <v>32</v>
      </c>
      <c r="BA18" s="175">
        <v>1</v>
      </c>
      <c r="BB18" s="139"/>
      <c r="BC18" s="248" t="s">
        <v>258</v>
      </c>
    </row>
    <row r="19" spans="1:56" s="176" customFormat="1" ht="15" customHeight="1" x14ac:dyDescent="0.25">
      <c r="A19" s="207">
        <v>98</v>
      </c>
      <c r="B19" s="261" t="s">
        <v>244</v>
      </c>
      <c r="C19" s="138" t="s">
        <v>236</v>
      </c>
      <c r="D19" s="335">
        <v>11</v>
      </c>
      <c r="E19" s="293">
        <v>12</v>
      </c>
      <c r="F19" s="159">
        <v>1</v>
      </c>
      <c r="G19" s="335">
        <v>234</v>
      </c>
      <c r="H19" s="292">
        <v>223</v>
      </c>
      <c r="I19" s="160">
        <v>1</v>
      </c>
      <c r="J19" s="335">
        <v>8</v>
      </c>
      <c r="K19" s="290">
        <v>8</v>
      </c>
      <c r="L19" s="161">
        <v>1</v>
      </c>
      <c r="M19" s="291">
        <v>285</v>
      </c>
      <c r="N19" s="275">
        <v>100</v>
      </c>
      <c r="O19" s="162">
        <v>2</v>
      </c>
      <c r="P19" s="289">
        <v>97</v>
      </c>
      <c r="Q19" s="162">
        <v>1</v>
      </c>
      <c r="R19" s="163">
        <v>6</v>
      </c>
      <c r="S19" s="287">
        <v>100</v>
      </c>
      <c r="T19" s="164">
        <v>2</v>
      </c>
      <c r="U19" s="288">
        <v>100</v>
      </c>
      <c r="V19" s="165">
        <v>2</v>
      </c>
      <c r="W19" s="285">
        <v>4007</v>
      </c>
      <c r="X19" s="164">
        <v>1</v>
      </c>
      <c r="Y19" s="286">
        <v>1334</v>
      </c>
      <c r="Z19" s="166">
        <v>1</v>
      </c>
      <c r="AA19" s="275">
        <v>100</v>
      </c>
      <c r="AB19" s="165">
        <v>2</v>
      </c>
      <c r="AC19" s="275">
        <v>100</v>
      </c>
      <c r="AD19" s="165">
        <v>2</v>
      </c>
      <c r="AE19" s="167">
        <v>10</v>
      </c>
      <c r="AF19" s="298">
        <v>1980</v>
      </c>
      <c r="AG19" s="168">
        <v>7</v>
      </c>
      <c r="AH19" s="169">
        <v>2</v>
      </c>
      <c r="AI19" s="299">
        <v>205</v>
      </c>
      <c r="AJ19" s="170">
        <v>1</v>
      </c>
      <c r="AK19" s="295">
        <v>2</v>
      </c>
      <c r="AL19" s="300">
        <v>366</v>
      </c>
      <c r="AM19" s="300">
        <v>31</v>
      </c>
      <c r="AN19" s="172">
        <v>1</v>
      </c>
      <c r="AO19" s="173">
        <v>5</v>
      </c>
      <c r="AP19" s="274">
        <v>2</v>
      </c>
      <c r="AQ19" s="283">
        <v>1</v>
      </c>
      <c r="AR19" s="265">
        <v>1</v>
      </c>
      <c r="AS19" s="281">
        <v>1</v>
      </c>
      <c r="AT19" s="280">
        <v>1</v>
      </c>
      <c r="AU19" s="278">
        <v>2</v>
      </c>
      <c r="AV19" s="253">
        <v>8</v>
      </c>
      <c r="AW19" s="260">
        <v>0</v>
      </c>
      <c r="AX19" s="257">
        <v>2</v>
      </c>
      <c r="AY19" s="282">
        <v>1</v>
      </c>
      <c r="AZ19" s="174">
        <v>32</v>
      </c>
      <c r="BA19" s="175">
        <v>1</v>
      </c>
      <c r="BB19" s="139"/>
      <c r="BC19" s="249" t="s">
        <v>245</v>
      </c>
    </row>
    <row r="20" spans="1:56" s="176" customFormat="1" ht="16.5" customHeight="1" x14ac:dyDescent="0.25">
      <c r="A20" s="207">
        <v>15</v>
      </c>
      <c r="B20" s="138" t="s">
        <v>271</v>
      </c>
      <c r="C20" s="138" t="s">
        <v>231</v>
      </c>
      <c r="D20" s="335">
        <v>63</v>
      </c>
      <c r="E20" s="293">
        <v>66</v>
      </c>
      <c r="F20" s="159">
        <v>1</v>
      </c>
      <c r="G20" s="335">
        <v>994</v>
      </c>
      <c r="H20" s="292">
        <v>967</v>
      </c>
      <c r="I20" s="160">
        <v>1</v>
      </c>
      <c r="J20" s="335">
        <v>37</v>
      </c>
      <c r="K20" s="290">
        <v>37</v>
      </c>
      <c r="L20" s="161">
        <v>1</v>
      </c>
      <c r="M20" s="291">
        <v>1504</v>
      </c>
      <c r="N20" s="275">
        <v>100</v>
      </c>
      <c r="O20" s="162">
        <v>2</v>
      </c>
      <c r="P20" s="289">
        <v>749</v>
      </c>
      <c r="Q20" s="162">
        <v>1</v>
      </c>
      <c r="R20" s="163">
        <v>6</v>
      </c>
      <c r="S20" s="287">
        <v>100</v>
      </c>
      <c r="T20" s="164">
        <v>2</v>
      </c>
      <c r="U20" s="288">
        <v>102</v>
      </c>
      <c r="V20" s="165">
        <v>2</v>
      </c>
      <c r="W20" s="285">
        <v>29661</v>
      </c>
      <c r="X20" s="164">
        <v>1</v>
      </c>
      <c r="Y20" s="286">
        <v>6547</v>
      </c>
      <c r="Z20" s="166">
        <v>1</v>
      </c>
      <c r="AA20" s="275">
        <v>100</v>
      </c>
      <c r="AB20" s="165">
        <v>2</v>
      </c>
      <c r="AC20" s="275">
        <v>100</v>
      </c>
      <c r="AD20" s="165">
        <v>2</v>
      </c>
      <c r="AE20" s="167">
        <v>10</v>
      </c>
      <c r="AF20" s="298">
        <v>11042</v>
      </c>
      <c r="AG20" s="168">
        <v>7</v>
      </c>
      <c r="AH20" s="169">
        <v>2</v>
      </c>
      <c r="AI20" s="299">
        <v>6565</v>
      </c>
      <c r="AJ20" s="170">
        <v>7</v>
      </c>
      <c r="AK20" s="171">
        <v>2</v>
      </c>
      <c r="AL20" s="300">
        <v>2333</v>
      </c>
      <c r="AM20" s="300">
        <v>35</v>
      </c>
      <c r="AN20" s="172">
        <v>1</v>
      </c>
      <c r="AO20" s="173">
        <v>5</v>
      </c>
      <c r="AP20" s="274">
        <v>2</v>
      </c>
      <c r="AQ20" s="282">
        <v>1</v>
      </c>
      <c r="AR20" s="265">
        <v>1</v>
      </c>
      <c r="AS20" s="282">
        <v>0</v>
      </c>
      <c r="AT20" s="280">
        <v>1</v>
      </c>
      <c r="AU20" s="278">
        <v>2</v>
      </c>
      <c r="AV20" s="253">
        <v>7</v>
      </c>
      <c r="AW20" s="260">
        <v>0</v>
      </c>
      <c r="AX20" s="257">
        <v>2</v>
      </c>
      <c r="AY20" s="282">
        <v>1</v>
      </c>
      <c r="AZ20" s="174">
        <v>31</v>
      </c>
      <c r="BA20" s="175">
        <v>0.96875</v>
      </c>
      <c r="BB20" s="138" t="s">
        <v>26</v>
      </c>
      <c r="BC20" s="237" t="s">
        <v>137</v>
      </c>
    </row>
    <row r="21" spans="1:56" s="176" customFormat="1" ht="15" customHeight="1" x14ac:dyDescent="0.25">
      <c r="A21" s="207">
        <v>33</v>
      </c>
      <c r="B21" s="266" t="s">
        <v>273</v>
      </c>
      <c r="C21" s="138" t="s">
        <v>236</v>
      </c>
      <c r="D21" s="335">
        <v>65</v>
      </c>
      <c r="E21" s="293">
        <v>66</v>
      </c>
      <c r="F21" s="159">
        <v>1</v>
      </c>
      <c r="G21" s="335">
        <v>1571</v>
      </c>
      <c r="H21" s="292">
        <v>1551</v>
      </c>
      <c r="I21" s="160">
        <v>1</v>
      </c>
      <c r="J21" s="335">
        <v>48</v>
      </c>
      <c r="K21" s="290">
        <v>48</v>
      </c>
      <c r="L21" s="161">
        <v>1</v>
      </c>
      <c r="M21" s="291">
        <v>2317</v>
      </c>
      <c r="N21" s="275">
        <v>100</v>
      </c>
      <c r="O21" s="162">
        <v>2</v>
      </c>
      <c r="P21" s="289">
        <v>1013</v>
      </c>
      <c r="Q21" s="162">
        <v>1</v>
      </c>
      <c r="R21" s="163">
        <v>6</v>
      </c>
      <c r="S21" s="287">
        <v>100</v>
      </c>
      <c r="T21" s="164">
        <v>2</v>
      </c>
      <c r="U21" s="288">
        <v>103</v>
      </c>
      <c r="V21" s="165">
        <v>2</v>
      </c>
      <c r="W21" s="285">
        <v>48089</v>
      </c>
      <c r="X21" s="164">
        <v>1</v>
      </c>
      <c r="Y21" s="286">
        <v>16408</v>
      </c>
      <c r="Z21" s="166">
        <v>1</v>
      </c>
      <c r="AA21" s="275">
        <v>100</v>
      </c>
      <c r="AB21" s="165">
        <v>2</v>
      </c>
      <c r="AC21" s="275">
        <v>100</v>
      </c>
      <c r="AD21" s="165">
        <v>2</v>
      </c>
      <c r="AE21" s="167">
        <v>10</v>
      </c>
      <c r="AF21" s="298">
        <v>23585</v>
      </c>
      <c r="AG21" s="168">
        <v>10</v>
      </c>
      <c r="AH21" s="169">
        <v>2</v>
      </c>
      <c r="AI21" s="299">
        <v>10360</v>
      </c>
      <c r="AJ21" s="170">
        <v>7</v>
      </c>
      <c r="AK21" s="171">
        <v>2</v>
      </c>
      <c r="AL21" s="300">
        <v>3393</v>
      </c>
      <c r="AM21" s="300">
        <v>51</v>
      </c>
      <c r="AN21" s="172">
        <v>1</v>
      </c>
      <c r="AO21" s="173">
        <v>5</v>
      </c>
      <c r="AP21" s="274">
        <v>2</v>
      </c>
      <c r="AQ21" s="283">
        <v>1</v>
      </c>
      <c r="AR21" s="265">
        <v>1</v>
      </c>
      <c r="AS21" s="282">
        <v>0</v>
      </c>
      <c r="AT21" s="280">
        <v>1</v>
      </c>
      <c r="AU21" s="278">
        <v>2</v>
      </c>
      <c r="AV21" s="253">
        <v>7</v>
      </c>
      <c r="AW21" s="260">
        <v>0</v>
      </c>
      <c r="AX21" s="257">
        <v>2</v>
      </c>
      <c r="AY21" s="282">
        <v>1</v>
      </c>
      <c r="AZ21" s="174">
        <v>31</v>
      </c>
      <c r="BA21" s="175">
        <v>0.96875</v>
      </c>
      <c r="BB21" s="138" t="s">
        <v>44</v>
      </c>
      <c r="BC21" s="238" t="s">
        <v>155</v>
      </c>
    </row>
    <row r="22" spans="1:56" s="176" customFormat="1" ht="15" customHeight="1" x14ac:dyDescent="0.25">
      <c r="A22" s="207">
        <v>52</v>
      </c>
      <c r="B22" s="270" t="s">
        <v>296</v>
      </c>
      <c r="C22" s="138" t="s">
        <v>236</v>
      </c>
      <c r="D22" s="335">
        <v>59</v>
      </c>
      <c r="E22" s="293">
        <v>70</v>
      </c>
      <c r="F22" s="159">
        <v>1</v>
      </c>
      <c r="G22" s="335">
        <v>1105</v>
      </c>
      <c r="H22" s="292">
        <v>1092</v>
      </c>
      <c r="I22" s="160">
        <v>1</v>
      </c>
      <c r="J22" s="335">
        <v>40</v>
      </c>
      <c r="K22" s="290">
        <v>40</v>
      </c>
      <c r="L22" s="161">
        <v>1</v>
      </c>
      <c r="M22" s="291">
        <v>1731</v>
      </c>
      <c r="N22" s="275">
        <v>100</v>
      </c>
      <c r="O22" s="162">
        <v>2</v>
      </c>
      <c r="P22" s="289">
        <v>665</v>
      </c>
      <c r="Q22" s="162">
        <v>1</v>
      </c>
      <c r="R22" s="163">
        <v>6</v>
      </c>
      <c r="S22" s="287">
        <v>99</v>
      </c>
      <c r="T22" s="164">
        <v>2</v>
      </c>
      <c r="U22" s="288">
        <v>99</v>
      </c>
      <c r="V22" s="165">
        <v>2</v>
      </c>
      <c r="W22" s="285">
        <v>29344</v>
      </c>
      <c r="X22" s="164">
        <v>1</v>
      </c>
      <c r="Y22" s="286">
        <v>8711</v>
      </c>
      <c r="Z22" s="166">
        <v>1</v>
      </c>
      <c r="AA22" s="275">
        <v>100</v>
      </c>
      <c r="AB22" s="165">
        <v>2</v>
      </c>
      <c r="AC22" s="275">
        <v>100</v>
      </c>
      <c r="AD22" s="165">
        <v>2</v>
      </c>
      <c r="AE22" s="167">
        <v>10</v>
      </c>
      <c r="AF22" s="298">
        <v>5110</v>
      </c>
      <c r="AG22" s="168">
        <v>3</v>
      </c>
      <c r="AH22" s="169">
        <v>1</v>
      </c>
      <c r="AI22" s="299">
        <v>5121</v>
      </c>
      <c r="AJ22" s="170">
        <v>5</v>
      </c>
      <c r="AK22" s="171">
        <v>2</v>
      </c>
      <c r="AL22" s="300">
        <v>2147</v>
      </c>
      <c r="AM22" s="300">
        <v>31</v>
      </c>
      <c r="AN22" s="172">
        <v>1</v>
      </c>
      <c r="AO22" s="173">
        <v>4</v>
      </c>
      <c r="AP22" s="274">
        <v>2</v>
      </c>
      <c r="AQ22" s="282">
        <v>1</v>
      </c>
      <c r="AR22" s="265">
        <v>1</v>
      </c>
      <c r="AS22" s="281">
        <v>1</v>
      </c>
      <c r="AT22" s="280">
        <v>1</v>
      </c>
      <c r="AU22" s="278">
        <v>2</v>
      </c>
      <c r="AV22" s="253">
        <v>8</v>
      </c>
      <c r="AW22" s="260">
        <v>0</v>
      </c>
      <c r="AX22" s="257">
        <v>2</v>
      </c>
      <c r="AY22" s="282">
        <v>1</v>
      </c>
      <c r="AZ22" s="174">
        <v>31</v>
      </c>
      <c r="BA22" s="175">
        <v>0.96875</v>
      </c>
      <c r="BB22" s="138" t="s">
        <v>62</v>
      </c>
      <c r="BC22" s="238" t="s">
        <v>173</v>
      </c>
      <c r="BD22" s="177"/>
    </row>
    <row r="23" spans="1:56" s="176" customFormat="1" x14ac:dyDescent="0.25">
      <c r="A23" s="207">
        <v>62</v>
      </c>
      <c r="B23" s="138" t="s">
        <v>72</v>
      </c>
      <c r="C23" s="138" t="s">
        <v>232</v>
      </c>
      <c r="D23" s="335">
        <v>85</v>
      </c>
      <c r="E23" s="293">
        <v>94</v>
      </c>
      <c r="F23" s="159">
        <v>1</v>
      </c>
      <c r="G23" s="335">
        <v>2517</v>
      </c>
      <c r="H23" s="292">
        <v>2514</v>
      </c>
      <c r="I23" s="160">
        <v>1</v>
      </c>
      <c r="J23" s="335">
        <v>75</v>
      </c>
      <c r="K23" s="290">
        <v>75</v>
      </c>
      <c r="L23" s="161">
        <v>1</v>
      </c>
      <c r="M23" s="291">
        <v>2885</v>
      </c>
      <c r="N23" s="275">
        <v>100</v>
      </c>
      <c r="O23" s="162">
        <v>2</v>
      </c>
      <c r="P23" s="289">
        <v>1327</v>
      </c>
      <c r="Q23" s="162">
        <v>1</v>
      </c>
      <c r="R23" s="163">
        <v>6</v>
      </c>
      <c r="S23" s="287">
        <v>100</v>
      </c>
      <c r="T23" s="164">
        <v>2</v>
      </c>
      <c r="U23" s="288">
        <v>100</v>
      </c>
      <c r="V23" s="165">
        <v>2</v>
      </c>
      <c r="W23" s="285">
        <v>50781</v>
      </c>
      <c r="X23" s="164">
        <v>1</v>
      </c>
      <c r="Y23" s="286">
        <v>13512</v>
      </c>
      <c r="Z23" s="166">
        <v>1</v>
      </c>
      <c r="AA23" s="275">
        <v>100</v>
      </c>
      <c r="AB23" s="165">
        <v>2</v>
      </c>
      <c r="AC23" s="275">
        <v>100</v>
      </c>
      <c r="AD23" s="165">
        <v>2</v>
      </c>
      <c r="AE23" s="167">
        <v>10</v>
      </c>
      <c r="AF23" s="298">
        <v>13252</v>
      </c>
      <c r="AG23" s="168">
        <v>5</v>
      </c>
      <c r="AH23" s="169">
        <v>2</v>
      </c>
      <c r="AI23" s="299">
        <v>19893</v>
      </c>
      <c r="AJ23" s="170">
        <v>8</v>
      </c>
      <c r="AK23" s="171">
        <v>2</v>
      </c>
      <c r="AL23" s="300">
        <v>4535</v>
      </c>
      <c r="AM23" s="300">
        <v>48</v>
      </c>
      <c r="AN23" s="172">
        <v>1</v>
      </c>
      <c r="AO23" s="173">
        <v>5</v>
      </c>
      <c r="AP23" s="274">
        <v>2</v>
      </c>
      <c r="AQ23" s="283">
        <v>1</v>
      </c>
      <c r="AR23" s="265">
        <v>1</v>
      </c>
      <c r="AS23" s="281">
        <v>1</v>
      </c>
      <c r="AT23" s="280">
        <v>1</v>
      </c>
      <c r="AU23" s="278">
        <v>1</v>
      </c>
      <c r="AV23" s="253">
        <v>7</v>
      </c>
      <c r="AW23" s="260">
        <v>0</v>
      </c>
      <c r="AX23" s="257">
        <v>2</v>
      </c>
      <c r="AY23" s="282">
        <v>1</v>
      </c>
      <c r="AZ23" s="174">
        <v>31</v>
      </c>
      <c r="BA23" s="175">
        <v>0.96875</v>
      </c>
      <c r="BB23" s="138" t="s">
        <v>72</v>
      </c>
      <c r="BC23" s="237" t="s">
        <v>183</v>
      </c>
    </row>
    <row r="24" spans="1:56" s="176" customFormat="1" ht="15" customHeight="1" x14ac:dyDescent="0.25">
      <c r="A24" s="207">
        <v>68</v>
      </c>
      <c r="B24" s="138" t="s">
        <v>78</v>
      </c>
      <c r="C24" s="138" t="s">
        <v>236</v>
      </c>
      <c r="D24" s="335">
        <v>91</v>
      </c>
      <c r="E24" s="293">
        <v>95</v>
      </c>
      <c r="F24" s="159">
        <v>1</v>
      </c>
      <c r="G24" s="335">
        <v>2123</v>
      </c>
      <c r="H24" s="292">
        <v>2123</v>
      </c>
      <c r="I24" s="160">
        <v>1</v>
      </c>
      <c r="J24" s="335">
        <v>65</v>
      </c>
      <c r="K24" s="290">
        <v>65</v>
      </c>
      <c r="L24" s="161">
        <v>1</v>
      </c>
      <c r="M24" s="291">
        <v>3030</v>
      </c>
      <c r="N24" s="275">
        <v>100</v>
      </c>
      <c r="O24" s="162">
        <v>2</v>
      </c>
      <c r="P24" s="289">
        <v>2316</v>
      </c>
      <c r="Q24" s="162">
        <v>1</v>
      </c>
      <c r="R24" s="163">
        <v>6</v>
      </c>
      <c r="S24" s="287">
        <v>98</v>
      </c>
      <c r="T24" s="164">
        <v>2</v>
      </c>
      <c r="U24" s="288">
        <v>101</v>
      </c>
      <c r="V24" s="165">
        <v>2</v>
      </c>
      <c r="W24" s="285">
        <v>50639</v>
      </c>
      <c r="X24" s="164">
        <v>1</v>
      </c>
      <c r="Y24" s="286">
        <v>15866</v>
      </c>
      <c r="Z24" s="166">
        <v>1</v>
      </c>
      <c r="AA24" s="275">
        <v>100</v>
      </c>
      <c r="AB24" s="165">
        <v>2</v>
      </c>
      <c r="AC24" s="275">
        <v>100</v>
      </c>
      <c r="AD24" s="165">
        <v>2</v>
      </c>
      <c r="AE24" s="167">
        <v>10</v>
      </c>
      <c r="AF24" s="298">
        <v>22638</v>
      </c>
      <c r="AG24" s="168">
        <v>7</v>
      </c>
      <c r="AH24" s="169">
        <v>2</v>
      </c>
      <c r="AI24" s="299">
        <v>9739</v>
      </c>
      <c r="AJ24" s="170">
        <v>5</v>
      </c>
      <c r="AK24" s="171">
        <v>2</v>
      </c>
      <c r="AL24" s="300">
        <v>3928</v>
      </c>
      <c r="AM24" s="300">
        <v>41</v>
      </c>
      <c r="AN24" s="172">
        <v>1</v>
      </c>
      <c r="AO24" s="173">
        <v>5</v>
      </c>
      <c r="AP24" s="274">
        <v>2</v>
      </c>
      <c r="AQ24" s="282">
        <v>1</v>
      </c>
      <c r="AR24" s="265">
        <v>1</v>
      </c>
      <c r="AS24" s="281">
        <v>1</v>
      </c>
      <c r="AT24" s="280">
        <v>0</v>
      </c>
      <c r="AU24" s="278">
        <v>2</v>
      </c>
      <c r="AV24" s="253">
        <v>7</v>
      </c>
      <c r="AW24" s="260">
        <v>0</v>
      </c>
      <c r="AX24" s="257">
        <v>2</v>
      </c>
      <c r="AY24" s="282">
        <v>1</v>
      </c>
      <c r="AZ24" s="174">
        <v>31</v>
      </c>
      <c r="BA24" s="175">
        <v>0.96875</v>
      </c>
      <c r="BB24" s="138" t="s">
        <v>78</v>
      </c>
      <c r="BC24" s="237" t="s">
        <v>189</v>
      </c>
    </row>
    <row r="25" spans="1:56" s="176" customFormat="1" ht="15" customHeight="1" x14ac:dyDescent="0.25">
      <c r="A25" s="207">
        <v>72</v>
      </c>
      <c r="B25" s="138" t="s">
        <v>82</v>
      </c>
      <c r="C25" s="138" t="s">
        <v>232</v>
      </c>
      <c r="D25" s="335">
        <v>76</v>
      </c>
      <c r="E25" s="293">
        <v>76</v>
      </c>
      <c r="F25" s="159">
        <v>1</v>
      </c>
      <c r="G25" s="335">
        <v>1904</v>
      </c>
      <c r="H25" s="292">
        <v>1903</v>
      </c>
      <c r="I25" s="160">
        <v>1</v>
      </c>
      <c r="J25" s="335">
        <v>58</v>
      </c>
      <c r="K25" s="290">
        <v>58</v>
      </c>
      <c r="L25" s="161">
        <v>1</v>
      </c>
      <c r="M25" s="291">
        <v>2676</v>
      </c>
      <c r="N25" s="275">
        <v>100</v>
      </c>
      <c r="O25" s="162">
        <v>2</v>
      </c>
      <c r="P25" s="289">
        <v>1074</v>
      </c>
      <c r="Q25" s="162">
        <v>1</v>
      </c>
      <c r="R25" s="163">
        <v>6</v>
      </c>
      <c r="S25" s="287">
        <v>100</v>
      </c>
      <c r="T25" s="164">
        <v>2</v>
      </c>
      <c r="U25" s="288">
        <v>100</v>
      </c>
      <c r="V25" s="165">
        <v>2</v>
      </c>
      <c r="W25" s="285">
        <v>50817</v>
      </c>
      <c r="X25" s="164">
        <v>1</v>
      </c>
      <c r="Y25" s="286">
        <v>15178</v>
      </c>
      <c r="Z25" s="166">
        <v>1</v>
      </c>
      <c r="AA25" s="275">
        <v>100</v>
      </c>
      <c r="AB25" s="165">
        <v>2</v>
      </c>
      <c r="AC25" s="275">
        <v>100</v>
      </c>
      <c r="AD25" s="165">
        <v>2</v>
      </c>
      <c r="AE25" s="167">
        <v>10</v>
      </c>
      <c r="AF25" s="298">
        <v>12775</v>
      </c>
      <c r="AG25" s="168">
        <v>5</v>
      </c>
      <c r="AH25" s="169">
        <v>2</v>
      </c>
      <c r="AI25" s="299">
        <v>8360</v>
      </c>
      <c r="AJ25" s="170">
        <v>4</v>
      </c>
      <c r="AK25" s="171">
        <v>1</v>
      </c>
      <c r="AL25" s="300">
        <v>3734</v>
      </c>
      <c r="AM25" s="300">
        <v>49</v>
      </c>
      <c r="AN25" s="172">
        <v>1</v>
      </c>
      <c r="AO25" s="173">
        <v>4</v>
      </c>
      <c r="AP25" s="274">
        <v>2</v>
      </c>
      <c r="AQ25" s="282">
        <v>1</v>
      </c>
      <c r="AR25" s="265">
        <v>1</v>
      </c>
      <c r="AS25" s="282">
        <v>1</v>
      </c>
      <c r="AT25" s="280">
        <v>1</v>
      </c>
      <c r="AU25" s="278">
        <v>2</v>
      </c>
      <c r="AV25" s="253">
        <v>8</v>
      </c>
      <c r="AW25" s="260">
        <v>0</v>
      </c>
      <c r="AX25" s="257">
        <v>2</v>
      </c>
      <c r="AY25" s="282">
        <v>1</v>
      </c>
      <c r="AZ25" s="174">
        <v>31</v>
      </c>
      <c r="BA25" s="175">
        <v>0.96875</v>
      </c>
      <c r="BB25" s="138" t="s">
        <v>82</v>
      </c>
      <c r="BC25" s="237" t="s">
        <v>193</v>
      </c>
    </row>
    <row r="26" spans="1:56" s="176" customFormat="1" ht="15" customHeight="1" x14ac:dyDescent="0.25">
      <c r="A26" s="207">
        <v>86</v>
      </c>
      <c r="B26" s="246" t="s">
        <v>278</v>
      </c>
      <c r="C26" s="138" t="s">
        <v>232</v>
      </c>
      <c r="D26" s="335">
        <v>137</v>
      </c>
      <c r="E26" s="293">
        <v>170</v>
      </c>
      <c r="F26" s="159">
        <v>1</v>
      </c>
      <c r="G26" s="335">
        <v>4649</v>
      </c>
      <c r="H26" s="292">
        <v>4628</v>
      </c>
      <c r="I26" s="160">
        <v>1</v>
      </c>
      <c r="J26" s="335">
        <v>140</v>
      </c>
      <c r="K26" s="290">
        <v>167</v>
      </c>
      <c r="L26" s="161">
        <v>0</v>
      </c>
      <c r="M26" s="291">
        <v>6991</v>
      </c>
      <c r="N26" s="275">
        <v>100</v>
      </c>
      <c r="O26" s="162">
        <v>2</v>
      </c>
      <c r="P26" s="289">
        <v>2129</v>
      </c>
      <c r="Q26" s="162">
        <v>1</v>
      </c>
      <c r="R26" s="163">
        <v>5</v>
      </c>
      <c r="S26" s="287">
        <v>100</v>
      </c>
      <c r="T26" s="164">
        <v>2</v>
      </c>
      <c r="U26" s="288">
        <v>102</v>
      </c>
      <c r="V26" s="165">
        <v>2</v>
      </c>
      <c r="W26" s="285">
        <v>111350</v>
      </c>
      <c r="X26" s="164">
        <v>1</v>
      </c>
      <c r="Y26" s="286">
        <v>48173</v>
      </c>
      <c r="Z26" s="166">
        <v>1</v>
      </c>
      <c r="AA26" s="275">
        <v>100</v>
      </c>
      <c r="AB26" s="165">
        <v>2</v>
      </c>
      <c r="AC26" s="275">
        <v>100</v>
      </c>
      <c r="AD26" s="165">
        <v>2</v>
      </c>
      <c r="AE26" s="167">
        <v>10</v>
      </c>
      <c r="AF26" s="298">
        <v>24815</v>
      </c>
      <c r="AG26" s="168">
        <v>4</v>
      </c>
      <c r="AH26" s="169">
        <v>2</v>
      </c>
      <c r="AI26" s="299">
        <v>32410</v>
      </c>
      <c r="AJ26" s="170">
        <v>7</v>
      </c>
      <c r="AK26" s="171">
        <v>2</v>
      </c>
      <c r="AL26" s="300">
        <v>10256</v>
      </c>
      <c r="AM26" s="300">
        <v>60</v>
      </c>
      <c r="AN26" s="172">
        <v>1</v>
      </c>
      <c r="AO26" s="173">
        <v>5</v>
      </c>
      <c r="AP26" s="274">
        <v>2</v>
      </c>
      <c r="AQ26" s="282">
        <v>1</v>
      </c>
      <c r="AR26" s="265">
        <v>1</v>
      </c>
      <c r="AS26" s="281">
        <v>1</v>
      </c>
      <c r="AT26" s="280">
        <v>1</v>
      </c>
      <c r="AU26" s="278">
        <v>2</v>
      </c>
      <c r="AV26" s="253">
        <v>8</v>
      </c>
      <c r="AW26" s="260">
        <v>0</v>
      </c>
      <c r="AX26" s="257">
        <v>2</v>
      </c>
      <c r="AY26" s="282">
        <v>1</v>
      </c>
      <c r="AZ26" s="174">
        <v>31</v>
      </c>
      <c r="BA26" s="175">
        <v>0.96875</v>
      </c>
      <c r="BB26" s="138" t="s">
        <v>95</v>
      </c>
      <c r="BC26" s="237" t="s">
        <v>254</v>
      </c>
    </row>
    <row r="27" spans="1:56" s="176" customFormat="1" ht="16.5" customHeight="1" x14ac:dyDescent="0.25">
      <c r="A27" s="207">
        <v>2</v>
      </c>
      <c r="B27" s="296" t="s">
        <v>13</v>
      </c>
      <c r="C27" s="138" t="s">
        <v>232</v>
      </c>
      <c r="D27" s="335">
        <v>84</v>
      </c>
      <c r="E27" s="293">
        <v>98</v>
      </c>
      <c r="F27" s="159">
        <v>1</v>
      </c>
      <c r="G27" s="335">
        <v>2102</v>
      </c>
      <c r="H27" s="292">
        <v>2039</v>
      </c>
      <c r="I27" s="160">
        <v>1</v>
      </c>
      <c r="J27" s="335">
        <v>62</v>
      </c>
      <c r="K27" s="290">
        <v>62</v>
      </c>
      <c r="L27" s="161">
        <v>1</v>
      </c>
      <c r="M27" s="291">
        <v>3360</v>
      </c>
      <c r="N27" s="275">
        <v>100</v>
      </c>
      <c r="O27" s="162">
        <v>2</v>
      </c>
      <c r="P27" s="289">
        <v>1491</v>
      </c>
      <c r="Q27" s="162">
        <v>1</v>
      </c>
      <c r="R27" s="163">
        <v>6</v>
      </c>
      <c r="S27" s="287">
        <v>100</v>
      </c>
      <c r="T27" s="164">
        <v>2</v>
      </c>
      <c r="U27" s="288">
        <v>101</v>
      </c>
      <c r="V27" s="165">
        <v>2</v>
      </c>
      <c r="W27" s="285">
        <v>42227</v>
      </c>
      <c r="X27" s="164">
        <v>1</v>
      </c>
      <c r="Y27" s="286">
        <v>15955</v>
      </c>
      <c r="Z27" s="166">
        <v>1</v>
      </c>
      <c r="AA27" s="275">
        <v>100</v>
      </c>
      <c r="AB27" s="165">
        <v>2</v>
      </c>
      <c r="AC27" s="275">
        <v>100</v>
      </c>
      <c r="AD27" s="165">
        <v>2</v>
      </c>
      <c r="AE27" s="167">
        <v>10</v>
      </c>
      <c r="AF27" s="298">
        <v>22402</v>
      </c>
      <c r="AG27" s="168">
        <v>7</v>
      </c>
      <c r="AH27" s="169">
        <v>2</v>
      </c>
      <c r="AI27" s="299">
        <v>15395</v>
      </c>
      <c r="AJ27" s="170">
        <v>8</v>
      </c>
      <c r="AK27" s="171">
        <v>2</v>
      </c>
      <c r="AL27" s="300">
        <v>3379</v>
      </c>
      <c r="AM27" s="300">
        <v>34</v>
      </c>
      <c r="AN27" s="172">
        <v>1</v>
      </c>
      <c r="AO27" s="173">
        <v>5</v>
      </c>
      <c r="AP27" s="274">
        <v>2</v>
      </c>
      <c r="AQ27" s="282">
        <v>0</v>
      </c>
      <c r="AR27" s="265">
        <v>1</v>
      </c>
      <c r="AS27" s="282">
        <v>0</v>
      </c>
      <c r="AT27" s="280">
        <v>1</v>
      </c>
      <c r="AU27" s="278">
        <v>2</v>
      </c>
      <c r="AV27" s="253">
        <v>6</v>
      </c>
      <c r="AW27" s="260">
        <v>0</v>
      </c>
      <c r="AX27" s="257">
        <v>2</v>
      </c>
      <c r="AY27" s="282">
        <v>1</v>
      </c>
      <c r="AZ27" s="174">
        <v>30</v>
      </c>
      <c r="BA27" s="175">
        <v>0.9375</v>
      </c>
      <c r="BB27" s="138" t="s">
        <v>13</v>
      </c>
      <c r="BC27" s="237" t="s">
        <v>124</v>
      </c>
      <c r="BD27" s="179"/>
    </row>
    <row r="28" spans="1:56" s="176" customFormat="1" ht="15" customHeight="1" x14ac:dyDescent="0.25">
      <c r="A28" s="207">
        <v>6</v>
      </c>
      <c r="B28" s="138" t="s">
        <v>17</v>
      </c>
      <c r="C28" s="138" t="s">
        <v>231</v>
      </c>
      <c r="D28" s="335">
        <v>57</v>
      </c>
      <c r="E28" s="293">
        <v>57</v>
      </c>
      <c r="F28" s="159">
        <v>1</v>
      </c>
      <c r="G28" s="335">
        <v>932</v>
      </c>
      <c r="H28" s="292">
        <v>919</v>
      </c>
      <c r="I28" s="160">
        <v>1</v>
      </c>
      <c r="J28" s="335">
        <v>32</v>
      </c>
      <c r="K28" s="290">
        <v>32</v>
      </c>
      <c r="L28" s="161">
        <v>1</v>
      </c>
      <c r="M28" s="291">
        <v>1484</v>
      </c>
      <c r="N28" s="275">
        <v>100</v>
      </c>
      <c r="O28" s="162">
        <v>2</v>
      </c>
      <c r="P28" s="289">
        <v>950</v>
      </c>
      <c r="Q28" s="162">
        <v>1</v>
      </c>
      <c r="R28" s="163">
        <v>6</v>
      </c>
      <c r="S28" s="287">
        <v>100</v>
      </c>
      <c r="T28" s="164">
        <v>2</v>
      </c>
      <c r="U28" s="288">
        <v>101</v>
      </c>
      <c r="V28" s="165">
        <v>2</v>
      </c>
      <c r="W28" s="285">
        <v>26968</v>
      </c>
      <c r="X28" s="164">
        <v>1</v>
      </c>
      <c r="Y28" s="286">
        <v>6983</v>
      </c>
      <c r="Z28" s="166">
        <v>1</v>
      </c>
      <c r="AA28" s="275">
        <v>99</v>
      </c>
      <c r="AB28" s="165">
        <v>2</v>
      </c>
      <c r="AC28" s="275">
        <v>100</v>
      </c>
      <c r="AD28" s="165">
        <v>2</v>
      </c>
      <c r="AE28" s="167">
        <v>10</v>
      </c>
      <c r="AF28" s="298">
        <v>7448</v>
      </c>
      <c r="AG28" s="168">
        <v>5</v>
      </c>
      <c r="AH28" s="169">
        <v>2</v>
      </c>
      <c r="AI28" s="299">
        <v>8823</v>
      </c>
      <c r="AJ28" s="170">
        <v>10</v>
      </c>
      <c r="AK28" s="171">
        <v>2</v>
      </c>
      <c r="AL28" s="300">
        <v>1964</v>
      </c>
      <c r="AM28" s="300">
        <v>34</v>
      </c>
      <c r="AN28" s="172">
        <v>1</v>
      </c>
      <c r="AO28" s="173">
        <v>5</v>
      </c>
      <c r="AP28" s="274">
        <v>2</v>
      </c>
      <c r="AQ28" s="283">
        <v>0</v>
      </c>
      <c r="AR28" s="265">
        <v>1</v>
      </c>
      <c r="AS28" s="281">
        <v>0</v>
      </c>
      <c r="AT28" s="280">
        <v>1</v>
      </c>
      <c r="AU28" s="278">
        <v>2</v>
      </c>
      <c r="AV28" s="253">
        <v>6</v>
      </c>
      <c r="AW28" s="260">
        <v>0</v>
      </c>
      <c r="AX28" s="257">
        <v>2</v>
      </c>
      <c r="AY28" s="282">
        <v>1</v>
      </c>
      <c r="AZ28" s="174">
        <v>30</v>
      </c>
      <c r="BA28" s="175">
        <v>0.9375</v>
      </c>
      <c r="BB28" s="138" t="s">
        <v>17</v>
      </c>
      <c r="BC28" s="237" t="s">
        <v>128</v>
      </c>
    </row>
    <row r="29" spans="1:56" s="176" customFormat="1" ht="16.5" customHeight="1" x14ac:dyDescent="0.25">
      <c r="A29" s="207">
        <v>25</v>
      </c>
      <c r="B29" s="273" t="s">
        <v>303</v>
      </c>
      <c r="C29" s="138" t="s">
        <v>236</v>
      </c>
      <c r="D29" s="335">
        <v>27</v>
      </c>
      <c r="E29" s="293">
        <v>31</v>
      </c>
      <c r="F29" s="159">
        <v>1</v>
      </c>
      <c r="G29" s="335">
        <v>678</v>
      </c>
      <c r="H29" s="292">
        <v>677</v>
      </c>
      <c r="I29" s="160">
        <v>1</v>
      </c>
      <c r="J29" s="335">
        <v>22</v>
      </c>
      <c r="K29" s="290">
        <v>23</v>
      </c>
      <c r="L29" s="161">
        <v>0</v>
      </c>
      <c r="M29" s="291">
        <v>803</v>
      </c>
      <c r="N29" s="275">
        <v>100</v>
      </c>
      <c r="O29" s="162">
        <v>2</v>
      </c>
      <c r="P29" s="289">
        <v>618</v>
      </c>
      <c r="Q29" s="162">
        <v>1</v>
      </c>
      <c r="R29" s="163">
        <v>5</v>
      </c>
      <c r="S29" s="287">
        <v>96</v>
      </c>
      <c r="T29" s="164">
        <v>2</v>
      </c>
      <c r="U29" s="288">
        <v>100</v>
      </c>
      <c r="V29" s="165">
        <v>2</v>
      </c>
      <c r="W29" s="285">
        <v>13880</v>
      </c>
      <c r="X29" s="164">
        <v>1</v>
      </c>
      <c r="Y29" s="286">
        <v>5067</v>
      </c>
      <c r="Z29" s="166">
        <v>1</v>
      </c>
      <c r="AA29" s="275">
        <v>100</v>
      </c>
      <c r="AB29" s="165">
        <v>2</v>
      </c>
      <c r="AC29" s="275">
        <v>100</v>
      </c>
      <c r="AD29" s="165">
        <v>2</v>
      </c>
      <c r="AE29" s="167">
        <v>10</v>
      </c>
      <c r="AF29" s="298">
        <v>3567</v>
      </c>
      <c r="AG29" s="168">
        <v>4</v>
      </c>
      <c r="AH29" s="169">
        <v>2</v>
      </c>
      <c r="AI29" s="299">
        <v>4476</v>
      </c>
      <c r="AJ29" s="170">
        <v>7</v>
      </c>
      <c r="AK29" s="171">
        <v>2</v>
      </c>
      <c r="AL29" s="300">
        <v>1222</v>
      </c>
      <c r="AM29" s="300">
        <v>39</v>
      </c>
      <c r="AN29" s="172">
        <v>1</v>
      </c>
      <c r="AO29" s="173">
        <v>5</v>
      </c>
      <c r="AP29" s="274">
        <v>1</v>
      </c>
      <c r="AQ29" s="282">
        <v>1</v>
      </c>
      <c r="AR29" s="265">
        <v>1</v>
      </c>
      <c r="AS29" s="282">
        <v>1</v>
      </c>
      <c r="AT29" s="280">
        <v>1</v>
      </c>
      <c r="AU29" s="278">
        <v>2</v>
      </c>
      <c r="AV29" s="253">
        <v>7</v>
      </c>
      <c r="AW29" s="260">
        <v>0</v>
      </c>
      <c r="AX29" s="257">
        <v>2</v>
      </c>
      <c r="AY29" s="282">
        <v>1</v>
      </c>
      <c r="AZ29" s="174">
        <v>30</v>
      </c>
      <c r="BA29" s="175">
        <v>0.9375</v>
      </c>
      <c r="BB29" s="138" t="s">
        <v>36</v>
      </c>
      <c r="BC29" s="238" t="s">
        <v>147</v>
      </c>
      <c r="BD29" s="177"/>
    </row>
    <row r="30" spans="1:56" s="176" customFormat="1" ht="15" customHeight="1" x14ac:dyDescent="0.25">
      <c r="A30" s="207">
        <v>30</v>
      </c>
      <c r="B30" s="138" t="s">
        <v>242</v>
      </c>
      <c r="C30" s="138" t="s">
        <v>232</v>
      </c>
      <c r="D30" s="335">
        <v>72</v>
      </c>
      <c r="E30" s="293">
        <v>76</v>
      </c>
      <c r="F30" s="159">
        <v>1</v>
      </c>
      <c r="G30" s="335">
        <v>1706</v>
      </c>
      <c r="H30" s="292">
        <v>1712</v>
      </c>
      <c r="I30" s="160">
        <v>1</v>
      </c>
      <c r="J30" s="335">
        <v>58</v>
      </c>
      <c r="K30" s="290">
        <v>64</v>
      </c>
      <c r="L30" s="161">
        <v>0</v>
      </c>
      <c r="M30" s="291">
        <v>2483</v>
      </c>
      <c r="N30" s="275">
        <v>100</v>
      </c>
      <c r="O30" s="162">
        <v>2</v>
      </c>
      <c r="P30" s="289">
        <v>1518</v>
      </c>
      <c r="Q30" s="162">
        <v>1</v>
      </c>
      <c r="R30" s="163">
        <v>5</v>
      </c>
      <c r="S30" s="287">
        <v>100</v>
      </c>
      <c r="T30" s="164">
        <v>2</v>
      </c>
      <c r="U30" s="288">
        <v>102</v>
      </c>
      <c r="V30" s="165">
        <v>2</v>
      </c>
      <c r="W30" s="285">
        <v>46774</v>
      </c>
      <c r="X30" s="164">
        <v>1</v>
      </c>
      <c r="Y30" s="286">
        <v>11416</v>
      </c>
      <c r="Z30" s="166">
        <v>1</v>
      </c>
      <c r="AA30" s="275">
        <v>100</v>
      </c>
      <c r="AB30" s="165">
        <v>2</v>
      </c>
      <c r="AC30" s="275">
        <v>100</v>
      </c>
      <c r="AD30" s="165">
        <v>2</v>
      </c>
      <c r="AE30" s="167">
        <v>10</v>
      </c>
      <c r="AF30" s="298">
        <v>17843</v>
      </c>
      <c r="AG30" s="168">
        <v>7</v>
      </c>
      <c r="AH30" s="169">
        <v>2</v>
      </c>
      <c r="AI30" s="299">
        <v>6014</v>
      </c>
      <c r="AJ30" s="170">
        <v>4</v>
      </c>
      <c r="AK30" s="171">
        <v>1</v>
      </c>
      <c r="AL30" s="300">
        <v>2581</v>
      </c>
      <c r="AM30" s="300">
        <v>34</v>
      </c>
      <c r="AN30" s="172">
        <v>1</v>
      </c>
      <c r="AO30" s="173">
        <v>4</v>
      </c>
      <c r="AP30" s="274">
        <v>2</v>
      </c>
      <c r="AQ30" s="282">
        <v>1</v>
      </c>
      <c r="AR30" s="265">
        <v>1</v>
      </c>
      <c r="AS30" s="282">
        <v>1</v>
      </c>
      <c r="AT30" s="280">
        <v>1</v>
      </c>
      <c r="AU30" s="278">
        <v>2</v>
      </c>
      <c r="AV30" s="253">
        <v>8</v>
      </c>
      <c r="AW30" s="260">
        <v>0</v>
      </c>
      <c r="AX30" s="257">
        <v>2</v>
      </c>
      <c r="AY30" s="282">
        <v>1</v>
      </c>
      <c r="AZ30" s="174">
        <v>30</v>
      </c>
      <c r="BA30" s="175">
        <v>0.9375</v>
      </c>
      <c r="BB30" s="138" t="s">
        <v>41</v>
      </c>
      <c r="BC30" s="237" t="s">
        <v>152</v>
      </c>
      <c r="BD30" s="177"/>
    </row>
    <row r="31" spans="1:56" s="176" customFormat="1" x14ac:dyDescent="0.25">
      <c r="A31" s="207">
        <v>47</v>
      </c>
      <c r="B31" s="264" t="s">
        <v>285</v>
      </c>
      <c r="C31" s="138" t="s">
        <v>231</v>
      </c>
      <c r="D31" s="335">
        <v>53</v>
      </c>
      <c r="E31" s="293">
        <v>50</v>
      </c>
      <c r="F31" s="159">
        <v>1</v>
      </c>
      <c r="G31" s="335">
        <v>1166</v>
      </c>
      <c r="H31" s="292">
        <v>1148</v>
      </c>
      <c r="I31" s="160">
        <v>1</v>
      </c>
      <c r="J31" s="335">
        <v>39</v>
      </c>
      <c r="K31" s="290">
        <v>39</v>
      </c>
      <c r="L31" s="161">
        <v>1</v>
      </c>
      <c r="M31" s="291">
        <v>1498</v>
      </c>
      <c r="N31" s="275">
        <v>99</v>
      </c>
      <c r="O31" s="162">
        <v>2</v>
      </c>
      <c r="P31" s="289">
        <v>818</v>
      </c>
      <c r="Q31" s="162">
        <v>1</v>
      </c>
      <c r="R31" s="163">
        <v>6</v>
      </c>
      <c r="S31" s="287">
        <v>100</v>
      </c>
      <c r="T31" s="164">
        <v>2</v>
      </c>
      <c r="U31" s="288">
        <v>100</v>
      </c>
      <c r="V31" s="165">
        <v>2</v>
      </c>
      <c r="W31" s="285">
        <v>28330</v>
      </c>
      <c r="X31" s="164">
        <v>1</v>
      </c>
      <c r="Y31" s="286">
        <v>7848</v>
      </c>
      <c r="Z31" s="166">
        <v>1</v>
      </c>
      <c r="AA31" s="275">
        <v>100</v>
      </c>
      <c r="AB31" s="165">
        <v>2</v>
      </c>
      <c r="AC31" s="275">
        <v>100</v>
      </c>
      <c r="AD31" s="165">
        <v>2</v>
      </c>
      <c r="AE31" s="167">
        <v>10</v>
      </c>
      <c r="AF31" s="298">
        <v>7896</v>
      </c>
      <c r="AG31" s="168">
        <v>5</v>
      </c>
      <c r="AH31" s="169">
        <v>2</v>
      </c>
      <c r="AI31" s="299">
        <v>3998</v>
      </c>
      <c r="AJ31" s="170">
        <v>3</v>
      </c>
      <c r="AK31" s="171">
        <v>1</v>
      </c>
      <c r="AL31" s="300">
        <v>2110</v>
      </c>
      <c r="AM31" s="300">
        <v>42</v>
      </c>
      <c r="AN31" s="172">
        <v>1</v>
      </c>
      <c r="AO31" s="173">
        <v>4</v>
      </c>
      <c r="AP31" s="274">
        <v>2</v>
      </c>
      <c r="AQ31" s="282">
        <v>1</v>
      </c>
      <c r="AR31" s="265">
        <v>1</v>
      </c>
      <c r="AS31" s="282">
        <v>0</v>
      </c>
      <c r="AT31" s="280">
        <v>1</v>
      </c>
      <c r="AU31" s="278">
        <v>2</v>
      </c>
      <c r="AV31" s="253">
        <v>7</v>
      </c>
      <c r="AW31" s="260">
        <v>0</v>
      </c>
      <c r="AX31" s="257">
        <v>2</v>
      </c>
      <c r="AY31" s="282">
        <v>1</v>
      </c>
      <c r="AZ31" s="174">
        <v>30</v>
      </c>
      <c r="BA31" s="175">
        <v>0.9375</v>
      </c>
      <c r="BB31" s="138" t="s">
        <v>58</v>
      </c>
      <c r="BC31" s="237" t="s">
        <v>169</v>
      </c>
    </row>
    <row r="32" spans="1:56" s="176" customFormat="1" ht="15" customHeight="1" x14ac:dyDescent="0.25">
      <c r="A32" s="207">
        <v>54</v>
      </c>
      <c r="B32" s="138" t="s">
        <v>64</v>
      </c>
      <c r="C32" s="138" t="s">
        <v>231</v>
      </c>
      <c r="D32" s="335">
        <v>56</v>
      </c>
      <c r="E32" s="293">
        <v>60</v>
      </c>
      <c r="F32" s="159">
        <v>1</v>
      </c>
      <c r="G32" s="335">
        <v>1223</v>
      </c>
      <c r="H32" s="292">
        <v>1215</v>
      </c>
      <c r="I32" s="160">
        <v>1</v>
      </c>
      <c r="J32" s="335">
        <v>46</v>
      </c>
      <c r="K32" s="290">
        <v>46</v>
      </c>
      <c r="L32" s="161">
        <v>1</v>
      </c>
      <c r="M32" s="291">
        <v>1379</v>
      </c>
      <c r="N32" s="275">
        <v>100</v>
      </c>
      <c r="O32" s="162">
        <v>2</v>
      </c>
      <c r="P32" s="289">
        <v>1188</v>
      </c>
      <c r="Q32" s="162">
        <v>1</v>
      </c>
      <c r="R32" s="163">
        <v>6</v>
      </c>
      <c r="S32" s="287">
        <v>100</v>
      </c>
      <c r="T32" s="164">
        <v>2</v>
      </c>
      <c r="U32" s="288">
        <v>100</v>
      </c>
      <c r="V32" s="165">
        <v>2</v>
      </c>
      <c r="W32" s="285">
        <v>21579</v>
      </c>
      <c r="X32" s="164">
        <v>1</v>
      </c>
      <c r="Y32" s="286">
        <v>9412</v>
      </c>
      <c r="Z32" s="166">
        <v>1</v>
      </c>
      <c r="AA32" s="275">
        <v>100</v>
      </c>
      <c r="AB32" s="165">
        <v>2</v>
      </c>
      <c r="AC32" s="275">
        <v>100</v>
      </c>
      <c r="AD32" s="165">
        <v>2</v>
      </c>
      <c r="AE32" s="167">
        <v>10</v>
      </c>
      <c r="AF32" s="298">
        <v>10045</v>
      </c>
      <c r="AG32" s="168">
        <v>7</v>
      </c>
      <c r="AH32" s="169">
        <v>2</v>
      </c>
      <c r="AI32" s="299">
        <v>10563</v>
      </c>
      <c r="AJ32" s="170">
        <v>9</v>
      </c>
      <c r="AK32" s="171">
        <v>2</v>
      </c>
      <c r="AL32" s="300">
        <v>2606</v>
      </c>
      <c r="AM32" s="300">
        <v>43</v>
      </c>
      <c r="AN32" s="172">
        <v>1</v>
      </c>
      <c r="AO32" s="173">
        <v>5</v>
      </c>
      <c r="AP32" s="274">
        <v>2</v>
      </c>
      <c r="AQ32" s="282">
        <v>1</v>
      </c>
      <c r="AR32" s="265">
        <v>1</v>
      </c>
      <c r="AS32" s="282">
        <v>0</v>
      </c>
      <c r="AT32" s="280">
        <v>1</v>
      </c>
      <c r="AU32" s="278">
        <v>2</v>
      </c>
      <c r="AV32" s="253">
        <v>7</v>
      </c>
      <c r="AW32" s="260">
        <v>0</v>
      </c>
      <c r="AX32" s="257">
        <v>2</v>
      </c>
      <c r="AY32" s="282">
        <v>0</v>
      </c>
      <c r="AZ32" s="174">
        <v>30</v>
      </c>
      <c r="BA32" s="175">
        <v>0.9375</v>
      </c>
      <c r="BB32" s="138" t="s">
        <v>64</v>
      </c>
      <c r="BC32" s="237" t="s">
        <v>175</v>
      </c>
    </row>
    <row r="33" spans="1:56" s="176" customFormat="1" ht="15.75" customHeight="1" x14ac:dyDescent="0.25">
      <c r="A33" s="207">
        <v>56</v>
      </c>
      <c r="B33" s="270" t="s">
        <v>298</v>
      </c>
      <c r="C33" s="138" t="s">
        <v>236</v>
      </c>
      <c r="D33" s="335">
        <v>45</v>
      </c>
      <c r="E33" s="293">
        <v>53</v>
      </c>
      <c r="F33" s="159">
        <v>1</v>
      </c>
      <c r="G33" s="335">
        <v>864</v>
      </c>
      <c r="H33" s="292">
        <v>846</v>
      </c>
      <c r="I33" s="160">
        <v>1</v>
      </c>
      <c r="J33" s="335">
        <v>32</v>
      </c>
      <c r="K33" s="290">
        <v>32</v>
      </c>
      <c r="L33" s="161">
        <v>1</v>
      </c>
      <c r="M33" s="291">
        <v>1294</v>
      </c>
      <c r="N33" s="275">
        <v>100</v>
      </c>
      <c r="O33" s="162">
        <v>2</v>
      </c>
      <c r="P33" s="289">
        <v>721</v>
      </c>
      <c r="Q33" s="162">
        <v>1</v>
      </c>
      <c r="R33" s="163">
        <v>6</v>
      </c>
      <c r="S33" s="287">
        <v>100</v>
      </c>
      <c r="T33" s="164">
        <v>2</v>
      </c>
      <c r="U33" s="288">
        <v>100</v>
      </c>
      <c r="V33" s="165">
        <v>2</v>
      </c>
      <c r="W33" s="285">
        <v>22084</v>
      </c>
      <c r="X33" s="164">
        <v>1</v>
      </c>
      <c r="Y33" s="286">
        <v>4756</v>
      </c>
      <c r="Z33" s="166">
        <v>1</v>
      </c>
      <c r="AA33" s="275">
        <v>100</v>
      </c>
      <c r="AB33" s="165">
        <v>2</v>
      </c>
      <c r="AC33" s="275">
        <v>100</v>
      </c>
      <c r="AD33" s="165">
        <v>2</v>
      </c>
      <c r="AE33" s="167">
        <v>10</v>
      </c>
      <c r="AF33" s="298">
        <v>4743</v>
      </c>
      <c r="AG33" s="168">
        <v>4</v>
      </c>
      <c r="AH33" s="169">
        <v>2</v>
      </c>
      <c r="AI33" s="299">
        <v>6468</v>
      </c>
      <c r="AJ33" s="170">
        <v>8</v>
      </c>
      <c r="AK33" s="171">
        <v>2</v>
      </c>
      <c r="AL33" s="300">
        <v>1922</v>
      </c>
      <c r="AM33" s="300">
        <v>36</v>
      </c>
      <c r="AN33" s="172">
        <v>1</v>
      </c>
      <c r="AO33" s="173">
        <v>5</v>
      </c>
      <c r="AP33" s="274">
        <v>2</v>
      </c>
      <c r="AQ33" s="282">
        <v>0</v>
      </c>
      <c r="AR33" s="265">
        <v>1</v>
      </c>
      <c r="AS33" s="282">
        <v>0</v>
      </c>
      <c r="AT33" s="280">
        <v>1</v>
      </c>
      <c r="AU33" s="278">
        <v>2</v>
      </c>
      <c r="AV33" s="253">
        <v>6</v>
      </c>
      <c r="AW33" s="260">
        <v>0</v>
      </c>
      <c r="AX33" s="257">
        <v>2</v>
      </c>
      <c r="AY33" s="282">
        <v>1</v>
      </c>
      <c r="AZ33" s="174">
        <v>30</v>
      </c>
      <c r="BA33" s="175">
        <v>0.9375</v>
      </c>
      <c r="BB33" s="138" t="s">
        <v>66</v>
      </c>
      <c r="BC33" s="238" t="s">
        <v>177</v>
      </c>
    </row>
    <row r="34" spans="1:56" s="176" customFormat="1" ht="15" customHeight="1" x14ac:dyDescent="0.25">
      <c r="A34" s="207">
        <v>58</v>
      </c>
      <c r="B34" s="270" t="s">
        <v>299</v>
      </c>
      <c r="C34" s="138" t="s">
        <v>236</v>
      </c>
      <c r="D34" s="335">
        <v>53</v>
      </c>
      <c r="E34" s="293">
        <v>61</v>
      </c>
      <c r="F34" s="159">
        <v>1</v>
      </c>
      <c r="G34" s="335">
        <v>1362</v>
      </c>
      <c r="H34" s="292">
        <v>1362</v>
      </c>
      <c r="I34" s="160">
        <v>1</v>
      </c>
      <c r="J34" s="335">
        <v>45</v>
      </c>
      <c r="K34" s="290">
        <v>45</v>
      </c>
      <c r="L34" s="161">
        <v>1</v>
      </c>
      <c r="M34" s="291">
        <v>1679</v>
      </c>
      <c r="N34" s="275">
        <v>100</v>
      </c>
      <c r="O34" s="162">
        <v>2</v>
      </c>
      <c r="P34" s="289">
        <v>1658</v>
      </c>
      <c r="Q34" s="162">
        <v>1</v>
      </c>
      <c r="R34" s="163">
        <v>6</v>
      </c>
      <c r="S34" s="287">
        <v>100</v>
      </c>
      <c r="T34" s="164">
        <v>2</v>
      </c>
      <c r="U34" s="288">
        <v>119</v>
      </c>
      <c r="V34" s="165">
        <v>2</v>
      </c>
      <c r="W34" s="285">
        <v>36248</v>
      </c>
      <c r="X34" s="164">
        <v>1</v>
      </c>
      <c r="Y34" s="286">
        <v>12614</v>
      </c>
      <c r="Z34" s="166">
        <v>1</v>
      </c>
      <c r="AA34" s="275">
        <v>100</v>
      </c>
      <c r="AB34" s="165">
        <v>2</v>
      </c>
      <c r="AC34" s="275">
        <v>100</v>
      </c>
      <c r="AD34" s="165">
        <v>2</v>
      </c>
      <c r="AE34" s="167">
        <v>10</v>
      </c>
      <c r="AF34" s="298">
        <v>7776</v>
      </c>
      <c r="AG34" s="168">
        <v>5</v>
      </c>
      <c r="AH34" s="169">
        <v>2</v>
      </c>
      <c r="AI34" s="299">
        <v>7096</v>
      </c>
      <c r="AJ34" s="170">
        <v>5</v>
      </c>
      <c r="AK34" s="171">
        <v>2</v>
      </c>
      <c r="AL34" s="300">
        <v>2369</v>
      </c>
      <c r="AM34" s="300">
        <v>39</v>
      </c>
      <c r="AN34" s="172">
        <v>1</v>
      </c>
      <c r="AO34" s="173">
        <v>5</v>
      </c>
      <c r="AP34" s="274">
        <v>1</v>
      </c>
      <c r="AQ34" s="283">
        <v>1</v>
      </c>
      <c r="AR34" s="265">
        <v>1</v>
      </c>
      <c r="AS34" s="281">
        <v>1</v>
      </c>
      <c r="AT34" s="280">
        <v>1</v>
      </c>
      <c r="AU34" s="278">
        <v>1</v>
      </c>
      <c r="AV34" s="253">
        <v>6</v>
      </c>
      <c r="AW34" s="260">
        <v>0</v>
      </c>
      <c r="AX34" s="257">
        <v>2</v>
      </c>
      <c r="AY34" s="282">
        <v>1</v>
      </c>
      <c r="AZ34" s="174">
        <v>30</v>
      </c>
      <c r="BA34" s="175">
        <v>0.9375</v>
      </c>
      <c r="BB34" s="138" t="s">
        <v>68</v>
      </c>
      <c r="BC34" s="237" t="s">
        <v>179</v>
      </c>
    </row>
    <row r="35" spans="1:56" s="176" customFormat="1" ht="15" customHeight="1" x14ac:dyDescent="0.25">
      <c r="A35" s="207">
        <v>63</v>
      </c>
      <c r="B35" s="138" t="s">
        <v>73</v>
      </c>
      <c r="C35" s="138" t="s">
        <v>232</v>
      </c>
      <c r="D35" s="335">
        <v>52</v>
      </c>
      <c r="E35" s="293">
        <v>55</v>
      </c>
      <c r="F35" s="159">
        <v>1</v>
      </c>
      <c r="G35" s="335">
        <v>1182</v>
      </c>
      <c r="H35" s="292">
        <v>1186</v>
      </c>
      <c r="I35" s="160">
        <v>1</v>
      </c>
      <c r="J35" s="335">
        <v>43</v>
      </c>
      <c r="K35" s="290">
        <v>43</v>
      </c>
      <c r="L35" s="161">
        <v>1</v>
      </c>
      <c r="M35" s="291">
        <v>1585</v>
      </c>
      <c r="N35" s="275">
        <v>99</v>
      </c>
      <c r="O35" s="162">
        <v>2</v>
      </c>
      <c r="P35" s="289">
        <v>612</v>
      </c>
      <c r="Q35" s="162">
        <v>1</v>
      </c>
      <c r="R35" s="163">
        <v>6</v>
      </c>
      <c r="S35" s="287">
        <v>100</v>
      </c>
      <c r="T35" s="164">
        <v>2</v>
      </c>
      <c r="U35" s="288">
        <v>101</v>
      </c>
      <c r="V35" s="165">
        <v>2</v>
      </c>
      <c r="W35" s="285">
        <v>34094</v>
      </c>
      <c r="X35" s="164">
        <v>1</v>
      </c>
      <c r="Y35" s="286">
        <v>10873</v>
      </c>
      <c r="Z35" s="166">
        <v>1</v>
      </c>
      <c r="AA35" s="275">
        <v>100</v>
      </c>
      <c r="AB35" s="165">
        <v>2</v>
      </c>
      <c r="AC35" s="275">
        <v>100</v>
      </c>
      <c r="AD35" s="165">
        <v>2</v>
      </c>
      <c r="AE35" s="167">
        <v>10</v>
      </c>
      <c r="AF35" s="298">
        <v>11559</v>
      </c>
      <c r="AG35" s="168">
        <v>7</v>
      </c>
      <c r="AH35" s="169">
        <v>2</v>
      </c>
      <c r="AI35" s="299">
        <v>3302</v>
      </c>
      <c r="AJ35" s="170">
        <v>3</v>
      </c>
      <c r="AK35" s="171">
        <v>1</v>
      </c>
      <c r="AL35" s="300">
        <v>2073</v>
      </c>
      <c r="AM35" s="300">
        <v>38</v>
      </c>
      <c r="AN35" s="172">
        <v>1</v>
      </c>
      <c r="AO35" s="173">
        <v>4</v>
      </c>
      <c r="AP35" s="274">
        <v>2</v>
      </c>
      <c r="AQ35" s="283">
        <v>1</v>
      </c>
      <c r="AR35" s="265">
        <v>1</v>
      </c>
      <c r="AS35" s="281">
        <v>1</v>
      </c>
      <c r="AT35" s="280">
        <v>1</v>
      </c>
      <c r="AU35" s="278">
        <v>1</v>
      </c>
      <c r="AV35" s="253">
        <v>7</v>
      </c>
      <c r="AW35" s="260">
        <v>0</v>
      </c>
      <c r="AX35" s="257">
        <v>2</v>
      </c>
      <c r="AY35" s="282">
        <v>1</v>
      </c>
      <c r="AZ35" s="174">
        <v>30</v>
      </c>
      <c r="BA35" s="175">
        <v>0.9375</v>
      </c>
      <c r="BB35" s="138" t="s">
        <v>73</v>
      </c>
      <c r="BC35" s="237" t="s">
        <v>184</v>
      </c>
      <c r="BD35" s="177"/>
    </row>
    <row r="36" spans="1:56" s="176" customFormat="1" ht="15.75" customHeight="1" x14ac:dyDescent="0.25">
      <c r="A36" s="207">
        <v>83</v>
      </c>
      <c r="B36" s="273" t="s">
        <v>310</v>
      </c>
      <c r="C36" s="138" t="s">
        <v>236</v>
      </c>
      <c r="D36" s="335">
        <v>38</v>
      </c>
      <c r="E36" s="293">
        <v>45</v>
      </c>
      <c r="F36" s="159">
        <v>1</v>
      </c>
      <c r="G36" s="335">
        <v>890</v>
      </c>
      <c r="H36" s="292">
        <v>894</v>
      </c>
      <c r="I36" s="160">
        <v>1</v>
      </c>
      <c r="J36" s="335">
        <v>33</v>
      </c>
      <c r="K36" s="290">
        <v>33</v>
      </c>
      <c r="L36" s="161">
        <v>1</v>
      </c>
      <c r="M36" s="291">
        <v>1356</v>
      </c>
      <c r="N36" s="275">
        <v>99</v>
      </c>
      <c r="O36" s="162">
        <v>2</v>
      </c>
      <c r="P36" s="289">
        <v>1062</v>
      </c>
      <c r="Q36" s="162">
        <v>1</v>
      </c>
      <c r="R36" s="163">
        <v>6</v>
      </c>
      <c r="S36" s="287">
        <v>100</v>
      </c>
      <c r="T36" s="164">
        <v>2</v>
      </c>
      <c r="U36" s="288">
        <v>100</v>
      </c>
      <c r="V36" s="165">
        <v>2</v>
      </c>
      <c r="W36" s="285">
        <v>22593</v>
      </c>
      <c r="X36" s="164">
        <v>1</v>
      </c>
      <c r="Y36" s="286">
        <v>4792</v>
      </c>
      <c r="Z36" s="166">
        <v>1</v>
      </c>
      <c r="AA36" s="275">
        <v>100</v>
      </c>
      <c r="AB36" s="165">
        <v>2</v>
      </c>
      <c r="AC36" s="275">
        <v>100</v>
      </c>
      <c r="AD36" s="165">
        <v>2</v>
      </c>
      <c r="AE36" s="167">
        <v>10</v>
      </c>
      <c r="AF36" s="298">
        <v>3431</v>
      </c>
      <c r="AG36" s="168">
        <v>3</v>
      </c>
      <c r="AH36" s="169">
        <v>1</v>
      </c>
      <c r="AI36" s="299">
        <v>2976</v>
      </c>
      <c r="AJ36" s="170">
        <v>3</v>
      </c>
      <c r="AK36" s="171">
        <v>1</v>
      </c>
      <c r="AL36" s="300">
        <v>1562</v>
      </c>
      <c r="AM36" s="300">
        <v>35</v>
      </c>
      <c r="AN36" s="172">
        <v>1</v>
      </c>
      <c r="AO36" s="173">
        <v>3</v>
      </c>
      <c r="AP36" s="274">
        <v>2</v>
      </c>
      <c r="AQ36" s="282">
        <v>1</v>
      </c>
      <c r="AR36" s="265">
        <v>1</v>
      </c>
      <c r="AS36" s="281">
        <v>1</v>
      </c>
      <c r="AT36" s="280">
        <v>1</v>
      </c>
      <c r="AU36" s="278">
        <v>2</v>
      </c>
      <c r="AV36" s="253">
        <v>8</v>
      </c>
      <c r="AW36" s="260">
        <v>0</v>
      </c>
      <c r="AX36" s="257">
        <v>2</v>
      </c>
      <c r="AY36" s="282">
        <v>1</v>
      </c>
      <c r="AZ36" s="174">
        <v>30</v>
      </c>
      <c r="BA36" s="175">
        <v>0.9375</v>
      </c>
      <c r="BB36" s="138" t="s">
        <v>92</v>
      </c>
      <c r="BC36" s="237" t="s">
        <v>203</v>
      </c>
      <c r="BD36" s="177"/>
    </row>
    <row r="37" spans="1:56" s="176" customFormat="1" ht="15" customHeight="1" x14ac:dyDescent="0.25">
      <c r="A37" s="207">
        <v>8</v>
      </c>
      <c r="B37" s="138" t="s">
        <v>269</v>
      </c>
      <c r="C37" s="138" t="s">
        <v>236</v>
      </c>
      <c r="D37" s="335">
        <v>65</v>
      </c>
      <c r="E37" s="293">
        <v>68</v>
      </c>
      <c r="F37" s="159">
        <v>1</v>
      </c>
      <c r="G37" s="335">
        <v>1333</v>
      </c>
      <c r="H37" s="292">
        <v>1326</v>
      </c>
      <c r="I37" s="160">
        <v>1</v>
      </c>
      <c r="J37" s="335">
        <v>45</v>
      </c>
      <c r="K37" s="290">
        <v>45</v>
      </c>
      <c r="L37" s="161">
        <v>1</v>
      </c>
      <c r="M37" s="291">
        <v>2013</v>
      </c>
      <c r="N37" s="275">
        <v>100</v>
      </c>
      <c r="O37" s="162">
        <v>2</v>
      </c>
      <c r="P37" s="289">
        <v>714</v>
      </c>
      <c r="Q37" s="162">
        <v>1</v>
      </c>
      <c r="R37" s="163">
        <v>6</v>
      </c>
      <c r="S37" s="287">
        <v>100</v>
      </c>
      <c r="T37" s="164">
        <v>2</v>
      </c>
      <c r="U37" s="288">
        <v>103</v>
      </c>
      <c r="V37" s="165">
        <v>2</v>
      </c>
      <c r="W37" s="285">
        <v>30052</v>
      </c>
      <c r="X37" s="164">
        <v>1</v>
      </c>
      <c r="Y37" s="286">
        <v>11029</v>
      </c>
      <c r="Z37" s="166">
        <v>1</v>
      </c>
      <c r="AA37" s="275">
        <v>100</v>
      </c>
      <c r="AB37" s="165">
        <v>2</v>
      </c>
      <c r="AC37" s="275">
        <v>100</v>
      </c>
      <c r="AD37" s="165">
        <v>2</v>
      </c>
      <c r="AE37" s="167">
        <v>10</v>
      </c>
      <c r="AF37" s="298">
        <v>15494</v>
      </c>
      <c r="AG37" s="168">
        <v>8</v>
      </c>
      <c r="AH37" s="169">
        <v>2</v>
      </c>
      <c r="AI37" s="299">
        <v>6098</v>
      </c>
      <c r="AJ37" s="170">
        <v>5</v>
      </c>
      <c r="AK37" s="171">
        <v>2</v>
      </c>
      <c r="AL37" s="300">
        <v>1697</v>
      </c>
      <c r="AM37" s="300">
        <v>25</v>
      </c>
      <c r="AN37" s="172">
        <v>1</v>
      </c>
      <c r="AO37" s="173">
        <v>5</v>
      </c>
      <c r="AP37" s="274">
        <v>2</v>
      </c>
      <c r="AQ37" s="283">
        <v>1</v>
      </c>
      <c r="AR37" s="265">
        <v>1</v>
      </c>
      <c r="AS37" s="282">
        <v>1</v>
      </c>
      <c r="AT37" s="280">
        <v>0</v>
      </c>
      <c r="AU37" s="278">
        <v>1</v>
      </c>
      <c r="AV37" s="253">
        <v>6</v>
      </c>
      <c r="AW37" s="260">
        <v>0</v>
      </c>
      <c r="AX37" s="257">
        <v>2</v>
      </c>
      <c r="AY37" s="282">
        <v>0</v>
      </c>
      <c r="AZ37" s="174">
        <v>29</v>
      </c>
      <c r="BA37" s="175">
        <v>0.90625</v>
      </c>
      <c r="BB37" s="138" t="s">
        <v>19</v>
      </c>
      <c r="BC37" s="237" t="s">
        <v>130</v>
      </c>
    </row>
    <row r="38" spans="1:56" s="176" customFormat="1" ht="15" customHeight="1" x14ac:dyDescent="0.25">
      <c r="A38" s="207">
        <v>9</v>
      </c>
      <c r="B38" s="263" t="s">
        <v>283</v>
      </c>
      <c r="C38" s="138" t="s">
        <v>234</v>
      </c>
      <c r="D38" s="335">
        <v>52</v>
      </c>
      <c r="E38" s="293">
        <v>56</v>
      </c>
      <c r="F38" s="159">
        <v>1</v>
      </c>
      <c r="G38" s="335">
        <v>1085</v>
      </c>
      <c r="H38" s="292">
        <v>1057</v>
      </c>
      <c r="I38" s="160">
        <v>1</v>
      </c>
      <c r="J38" s="335">
        <v>40</v>
      </c>
      <c r="K38" s="290">
        <v>40</v>
      </c>
      <c r="L38" s="161">
        <v>1</v>
      </c>
      <c r="M38" s="291">
        <v>1454</v>
      </c>
      <c r="N38" s="275">
        <v>100</v>
      </c>
      <c r="O38" s="162">
        <v>2</v>
      </c>
      <c r="P38" s="289">
        <v>1560</v>
      </c>
      <c r="Q38" s="162">
        <v>1</v>
      </c>
      <c r="R38" s="163">
        <v>6</v>
      </c>
      <c r="S38" s="287">
        <v>99</v>
      </c>
      <c r="T38" s="164">
        <v>2</v>
      </c>
      <c r="U38" s="288">
        <v>99</v>
      </c>
      <c r="V38" s="165">
        <v>2</v>
      </c>
      <c r="W38" s="285">
        <v>31610</v>
      </c>
      <c r="X38" s="164">
        <v>1</v>
      </c>
      <c r="Y38" s="286">
        <v>6588</v>
      </c>
      <c r="Z38" s="166">
        <v>1</v>
      </c>
      <c r="AA38" s="275">
        <v>100</v>
      </c>
      <c r="AB38" s="165">
        <v>2</v>
      </c>
      <c r="AC38" s="275">
        <v>100</v>
      </c>
      <c r="AD38" s="165">
        <v>2</v>
      </c>
      <c r="AE38" s="167">
        <v>10</v>
      </c>
      <c r="AF38" s="298">
        <v>8697</v>
      </c>
      <c r="AG38" s="168">
        <v>6</v>
      </c>
      <c r="AH38" s="169">
        <v>2</v>
      </c>
      <c r="AI38" s="299">
        <v>7247</v>
      </c>
      <c r="AJ38" s="170">
        <v>7</v>
      </c>
      <c r="AK38" s="171">
        <v>2</v>
      </c>
      <c r="AL38" s="300">
        <v>2417</v>
      </c>
      <c r="AM38" s="300">
        <v>43</v>
      </c>
      <c r="AN38" s="172">
        <v>1</v>
      </c>
      <c r="AO38" s="173">
        <v>5</v>
      </c>
      <c r="AP38" s="274">
        <v>2</v>
      </c>
      <c r="AQ38" s="282">
        <v>0</v>
      </c>
      <c r="AR38" s="265">
        <v>1</v>
      </c>
      <c r="AS38" s="282">
        <v>0</v>
      </c>
      <c r="AT38" s="280">
        <v>1</v>
      </c>
      <c r="AU38" s="278">
        <v>1</v>
      </c>
      <c r="AV38" s="253">
        <v>5</v>
      </c>
      <c r="AW38" s="260">
        <v>0</v>
      </c>
      <c r="AX38" s="257">
        <v>2</v>
      </c>
      <c r="AY38" s="282">
        <v>1</v>
      </c>
      <c r="AZ38" s="174">
        <v>29</v>
      </c>
      <c r="BA38" s="175">
        <v>0.90625</v>
      </c>
      <c r="BB38" s="138" t="s">
        <v>20</v>
      </c>
      <c r="BC38" s="238" t="s">
        <v>131</v>
      </c>
    </row>
    <row r="39" spans="1:56" s="176" customFormat="1" ht="15" customHeight="1" x14ac:dyDescent="0.25">
      <c r="A39" s="207">
        <v>10</v>
      </c>
      <c r="B39" s="138" t="s">
        <v>21</v>
      </c>
      <c r="C39" s="138" t="s">
        <v>236</v>
      </c>
      <c r="D39" s="335">
        <v>79</v>
      </c>
      <c r="E39" s="293">
        <v>84</v>
      </c>
      <c r="F39" s="159">
        <v>1</v>
      </c>
      <c r="G39" s="335">
        <v>1703</v>
      </c>
      <c r="H39" s="292">
        <v>1700</v>
      </c>
      <c r="I39" s="160">
        <v>1</v>
      </c>
      <c r="J39" s="335">
        <v>49</v>
      </c>
      <c r="K39" s="290">
        <v>49</v>
      </c>
      <c r="L39" s="161">
        <v>1</v>
      </c>
      <c r="M39" s="291">
        <v>2518</v>
      </c>
      <c r="N39" s="275">
        <v>100</v>
      </c>
      <c r="O39" s="162">
        <v>2</v>
      </c>
      <c r="P39" s="289">
        <v>1359</v>
      </c>
      <c r="Q39" s="162">
        <v>1</v>
      </c>
      <c r="R39" s="163">
        <v>6</v>
      </c>
      <c r="S39" s="287">
        <v>99</v>
      </c>
      <c r="T39" s="164">
        <v>2</v>
      </c>
      <c r="U39" s="288">
        <v>99</v>
      </c>
      <c r="V39" s="165">
        <v>2</v>
      </c>
      <c r="W39" s="285">
        <v>34032</v>
      </c>
      <c r="X39" s="164">
        <v>1</v>
      </c>
      <c r="Y39" s="286">
        <v>13151</v>
      </c>
      <c r="Z39" s="166">
        <v>1</v>
      </c>
      <c r="AA39" s="275">
        <v>100</v>
      </c>
      <c r="AB39" s="165">
        <v>2</v>
      </c>
      <c r="AC39" s="275">
        <v>100</v>
      </c>
      <c r="AD39" s="165">
        <v>2</v>
      </c>
      <c r="AE39" s="167">
        <v>10</v>
      </c>
      <c r="AF39" s="298">
        <v>20989</v>
      </c>
      <c r="AG39" s="168">
        <v>8</v>
      </c>
      <c r="AH39" s="169">
        <v>2</v>
      </c>
      <c r="AI39" s="299">
        <v>11583</v>
      </c>
      <c r="AJ39" s="170">
        <v>7</v>
      </c>
      <c r="AK39" s="171">
        <v>2</v>
      </c>
      <c r="AL39" s="300">
        <v>2877</v>
      </c>
      <c r="AM39" s="300">
        <v>34</v>
      </c>
      <c r="AN39" s="172">
        <v>1</v>
      </c>
      <c r="AO39" s="173">
        <v>5</v>
      </c>
      <c r="AP39" s="274">
        <v>1</v>
      </c>
      <c r="AQ39" s="283">
        <v>1</v>
      </c>
      <c r="AR39" s="265">
        <v>1</v>
      </c>
      <c r="AS39" s="281">
        <v>1</v>
      </c>
      <c r="AT39" s="280">
        <v>0</v>
      </c>
      <c r="AU39" s="278">
        <v>2</v>
      </c>
      <c r="AV39" s="253">
        <v>6</v>
      </c>
      <c r="AW39" s="260">
        <v>0</v>
      </c>
      <c r="AX39" s="257">
        <v>2</v>
      </c>
      <c r="AY39" s="282">
        <v>0</v>
      </c>
      <c r="AZ39" s="174">
        <v>29</v>
      </c>
      <c r="BA39" s="175">
        <v>0.90625</v>
      </c>
      <c r="BB39" s="138" t="s">
        <v>21</v>
      </c>
      <c r="BC39" s="237" t="s">
        <v>132</v>
      </c>
      <c r="BD39" s="177"/>
    </row>
    <row r="40" spans="1:56" s="176" customFormat="1" ht="15" customHeight="1" x14ac:dyDescent="0.25">
      <c r="A40" s="207">
        <v>12</v>
      </c>
      <c r="B40" s="270" t="s">
        <v>291</v>
      </c>
      <c r="C40" s="138" t="s">
        <v>236</v>
      </c>
      <c r="D40" s="335">
        <v>83</v>
      </c>
      <c r="E40" s="293">
        <v>88</v>
      </c>
      <c r="F40" s="159">
        <v>1</v>
      </c>
      <c r="G40" s="335">
        <v>1670</v>
      </c>
      <c r="H40" s="292">
        <v>1666</v>
      </c>
      <c r="I40" s="160">
        <v>1</v>
      </c>
      <c r="J40" s="335">
        <v>52</v>
      </c>
      <c r="K40" s="290">
        <v>52</v>
      </c>
      <c r="L40" s="161">
        <v>1</v>
      </c>
      <c r="M40" s="291">
        <v>2525</v>
      </c>
      <c r="N40" s="275">
        <v>100</v>
      </c>
      <c r="O40" s="162">
        <v>2</v>
      </c>
      <c r="P40" s="289">
        <v>995</v>
      </c>
      <c r="Q40" s="162">
        <v>1</v>
      </c>
      <c r="R40" s="163">
        <v>6</v>
      </c>
      <c r="S40" s="287">
        <v>100</v>
      </c>
      <c r="T40" s="164">
        <v>2</v>
      </c>
      <c r="U40" s="288">
        <v>101</v>
      </c>
      <c r="V40" s="165">
        <v>2</v>
      </c>
      <c r="W40" s="285">
        <v>41117</v>
      </c>
      <c r="X40" s="164">
        <v>1</v>
      </c>
      <c r="Y40" s="286">
        <v>9956</v>
      </c>
      <c r="Z40" s="166">
        <v>1</v>
      </c>
      <c r="AA40" s="275">
        <v>100</v>
      </c>
      <c r="AB40" s="165">
        <v>2</v>
      </c>
      <c r="AC40" s="275">
        <v>100</v>
      </c>
      <c r="AD40" s="165">
        <v>2</v>
      </c>
      <c r="AE40" s="167">
        <v>10</v>
      </c>
      <c r="AF40" s="298">
        <v>10757</v>
      </c>
      <c r="AG40" s="168">
        <v>4</v>
      </c>
      <c r="AH40" s="169">
        <v>2</v>
      </c>
      <c r="AI40" s="299">
        <v>13770</v>
      </c>
      <c r="AJ40" s="170">
        <v>8</v>
      </c>
      <c r="AK40" s="171">
        <v>2</v>
      </c>
      <c r="AL40" s="300">
        <v>3472</v>
      </c>
      <c r="AM40" s="300">
        <v>39</v>
      </c>
      <c r="AN40" s="172">
        <v>1</v>
      </c>
      <c r="AO40" s="173">
        <v>5</v>
      </c>
      <c r="AP40" s="274">
        <v>2</v>
      </c>
      <c r="AQ40" s="283">
        <v>0</v>
      </c>
      <c r="AR40" s="265">
        <v>1</v>
      </c>
      <c r="AS40" s="282">
        <v>0</v>
      </c>
      <c r="AT40" s="280">
        <v>1</v>
      </c>
      <c r="AU40" s="278">
        <v>2</v>
      </c>
      <c r="AV40" s="253">
        <v>6</v>
      </c>
      <c r="AW40" s="260">
        <v>0</v>
      </c>
      <c r="AX40" s="257">
        <v>2</v>
      </c>
      <c r="AY40" s="282">
        <v>0</v>
      </c>
      <c r="AZ40" s="174">
        <v>29</v>
      </c>
      <c r="BA40" s="175">
        <v>0.90625</v>
      </c>
      <c r="BB40" s="138" t="s">
        <v>23</v>
      </c>
      <c r="BC40" s="237" t="s">
        <v>134</v>
      </c>
    </row>
    <row r="41" spans="1:56" s="176" customFormat="1" ht="15" customHeight="1" x14ac:dyDescent="0.25">
      <c r="A41" s="207">
        <v>13</v>
      </c>
      <c r="B41" s="138" t="s">
        <v>24</v>
      </c>
      <c r="C41" s="138" t="s">
        <v>234</v>
      </c>
      <c r="D41" s="335">
        <v>85</v>
      </c>
      <c r="E41" s="293">
        <v>94</v>
      </c>
      <c r="F41" s="159">
        <v>1</v>
      </c>
      <c r="G41" s="335">
        <v>2076</v>
      </c>
      <c r="H41" s="292">
        <v>2058</v>
      </c>
      <c r="I41" s="160">
        <v>1</v>
      </c>
      <c r="J41" s="335">
        <v>71</v>
      </c>
      <c r="K41" s="290">
        <v>71</v>
      </c>
      <c r="L41" s="161">
        <v>1</v>
      </c>
      <c r="M41" s="291">
        <v>3277</v>
      </c>
      <c r="N41" s="275">
        <v>100</v>
      </c>
      <c r="O41" s="162">
        <v>2</v>
      </c>
      <c r="P41" s="289">
        <v>1990</v>
      </c>
      <c r="Q41" s="162">
        <v>1</v>
      </c>
      <c r="R41" s="163">
        <v>6</v>
      </c>
      <c r="S41" s="287">
        <v>100</v>
      </c>
      <c r="T41" s="164">
        <v>2</v>
      </c>
      <c r="U41" s="288">
        <v>100</v>
      </c>
      <c r="V41" s="165">
        <v>2</v>
      </c>
      <c r="W41" s="285">
        <v>42245</v>
      </c>
      <c r="X41" s="164">
        <v>1</v>
      </c>
      <c r="Y41" s="286">
        <v>17157</v>
      </c>
      <c r="Z41" s="166">
        <v>1</v>
      </c>
      <c r="AA41" s="275">
        <v>100</v>
      </c>
      <c r="AB41" s="165">
        <v>2</v>
      </c>
      <c r="AC41" s="275">
        <v>100</v>
      </c>
      <c r="AD41" s="165">
        <v>2</v>
      </c>
      <c r="AE41" s="167">
        <v>10</v>
      </c>
      <c r="AF41" s="298">
        <v>26357</v>
      </c>
      <c r="AG41" s="168">
        <v>8</v>
      </c>
      <c r="AH41" s="169">
        <v>2</v>
      </c>
      <c r="AI41" s="299">
        <v>14028</v>
      </c>
      <c r="AJ41" s="170">
        <v>7</v>
      </c>
      <c r="AK41" s="171">
        <v>2</v>
      </c>
      <c r="AL41" s="300">
        <v>4191</v>
      </c>
      <c r="AM41" s="300">
        <v>45</v>
      </c>
      <c r="AN41" s="172">
        <v>1</v>
      </c>
      <c r="AO41" s="173">
        <v>5</v>
      </c>
      <c r="AP41" s="274">
        <v>2</v>
      </c>
      <c r="AQ41" s="282">
        <v>0</v>
      </c>
      <c r="AR41" s="265">
        <v>1</v>
      </c>
      <c r="AS41" s="282">
        <v>0</v>
      </c>
      <c r="AT41" s="280">
        <v>0</v>
      </c>
      <c r="AU41" s="278">
        <v>2</v>
      </c>
      <c r="AV41" s="253">
        <v>5</v>
      </c>
      <c r="AW41" s="260">
        <v>0</v>
      </c>
      <c r="AX41" s="257">
        <v>2</v>
      </c>
      <c r="AY41" s="282">
        <v>1</v>
      </c>
      <c r="AZ41" s="174">
        <v>29</v>
      </c>
      <c r="BA41" s="175">
        <v>0.90625</v>
      </c>
      <c r="BB41" s="138" t="s">
        <v>24</v>
      </c>
      <c r="BC41" s="237" t="s">
        <v>135</v>
      </c>
    </row>
    <row r="42" spans="1:56" s="176" customFormat="1" ht="16.5" customHeight="1" x14ac:dyDescent="0.25">
      <c r="A42" s="207">
        <v>26</v>
      </c>
      <c r="B42" s="273" t="s">
        <v>304</v>
      </c>
      <c r="C42" s="138" t="s">
        <v>231</v>
      </c>
      <c r="D42" s="335">
        <v>45</v>
      </c>
      <c r="E42" s="293">
        <v>53</v>
      </c>
      <c r="F42" s="159">
        <v>1</v>
      </c>
      <c r="G42" s="335">
        <v>964</v>
      </c>
      <c r="H42" s="292">
        <v>965</v>
      </c>
      <c r="I42" s="160">
        <v>1</v>
      </c>
      <c r="J42" s="335">
        <v>32</v>
      </c>
      <c r="K42" s="290">
        <v>32</v>
      </c>
      <c r="L42" s="161">
        <v>1</v>
      </c>
      <c r="M42" s="291">
        <v>1340</v>
      </c>
      <c r="N42" s="275">
        <v>99</v>
      </c>
      <c r="O42" s="162">
        <v>2</v>
      </c>
      <c r="P42" s="289">
        <v>470</v>
      </c>
      <c r="Q42" s="162">
        <v>1</v>
      </c>
      <c r="R42" s="163">
        <v>6</v>
      </c>
      <c r="S42" s="287">
        <v>98</v>
      </c>
      <c r="T42" s="164">
        <v>2</v>
      </c>
      <c r="U42" s="288">
        <v>91</v>
      </c>
      <c r="V42" s="165">
        <v>2</v>
      </c>
      <c r="W42" s="285">
        <v>22676</v>
      </c>
      <c r="X42" s="164">
        <v>1</v>
      </c>
      <c r="Y42" s="286">
        <v>6865</v>
      </c>
      <c r="Z42" s="166">
        <v>1</v>
      </c>
      <c r="AA42" s="275">
        <v>100</v>
      </c>
      <c r="AB42" s="165">
        <v>2</v>
      </c>
      <c r="AC42" s="275">
        <v>100</v>
      </c>
      <c r="AD42" s="165">
        <v>2</v>
      </c>
      <c r="AE42" s="167">
        <v>10</v>
      </c>
      <c r="AF42" s="298">
        <v>5539</v>
      </c>
      <c r="AG42" s="168">
        <v>4</v>
      </c>
      <c r="AH42" s="169">
        <v>2</v>
      </c>
      <c r="AI42" s="299">
        <v>5061</v>
      </c>
      <c r="AJ42" s="170">
        <v>5</v>
      </c>
      <c r="AK42" s="171">
        <v>2</v>
      </c>
      <c r="AL42" s="300">
        <v>1181</v>
      </c>
      <c r="AM42" s="300">
        <v>22</v>
      </c>
      <c r="AN42" s="172">
        <v>1</v>
      </c>
      <c r="AO42" s="173">
        <v>5</v>
      </c>
      <c r="AP42" s="274">
        <v>2</v>
      </c>
      <c r="AQ42" s="282">
        <v>0</v>
      </c>
      <c r="AR42" s="265">
        <v>1</v>
      </c>
      <c r="AS42" s="282">
        <v>0</v>
      </c>
      <c r="AT42" s="280">
        <v>1</v>
      </c>
      <c r="AU42" s="278">
        <v>1</v>
      </c>
      <c r="AV42" s="253">
        <v>5</v>
      </c>
      <c r="AW42" s="260">
        <v>0</v>
      </c>
      <c r="AX42" s="257">
        <v>2</v>
      </c>
      <c r="AY42" s="282">
        <v>1</v>
      </c>
      <c r="AZ42" s="174">
        <v>29</v>
      </c>
      <c r="BA42" s="175">
        <v>0.90625</v>
      </c>
      <c r="BB42" s="138" t="s">
        <v>37</v>
      </c>
      <c r="BC42" s="238" t="s">
        <v>148</v>
      </c>
    </row>
    <row r="43" spans="1:56" s="176" customFormat="1" ht="16.5" customHeight="1" x14ac:dyDescent="0.25">
      <c r="A43" s="207">
        <v>27</v>
      </c>
      <c r="B43" s="264" t="s">
        <v>284</v>
      </c>
      <c r="C43" s="138" t="s">
        <v>231</v>
      </c>
      <c r="D43" s="335">
        <v>61</v>
      </c>
      <c r="E43" s="293">
        <v>68</v>
      </c>
      <c r="F43" s="159">
        <v>1</v>
      </c>
      <c r="G43" s="335">
        <v>1424</v>
      </c>
      <c r="H43" s="292">
        <v>1404</v>
      </c>
      <c r="I43" s="160">
        <v>1</v>
      </c>
      <c r="J43" s="335">
        <v>48</v>
      </c>
      <c r="K43" s="290">
        <v>48</v>
      </c>
      <c r="L43" s="161">
        <v>1</v>
      </c>
      <c r="M43" s="291">
        <v>1610</v>
      </c>
      <c r="N43" s="275">
        <v>99</v>
      </c>
      <c r="O43" s="162">
        <v>2</v>
      </c>
      <c r="P43" s="289">
        <v>1006</v>
      </c>
      <c r="Q43" s="162">
        <v>1</v>
      </c>
      <c r="R43" s="163">
        <v>6</v>
      </c>
      <c r="S43" s="287">
        <v>97</v>
      </c>
      <c r="T43" s="164">
        <v>2</v>
      </c>
      <c r="U43" s="288">
        <v>97</v>
      </c>
      <c r="V43" s="165">
        <v>2</v>
      </c>
      <c r="W43" s="285">
        <v>37357</v>
      </c>
      <c r="X43" s="164">
        <v>1</v>
      </c>
      <c r="Y43" s="286">
        <v>10317</v>
      </c>
      <c r="Z43" s="166">
        <v>1</v>
      </c>
      <c r="AA43" s="275">
        <v>100</v>
      </c>
      <c r="AB43" s="165">
        <v>2</v>
      </c>
      <c r="AC43" s="275">
        <v>100</v>
      </c>
      <c r="AD43" s="165">
        <v>2</v>
      </c>
      <c r="AE43" s="167">
        <v>10</v>
      </c>
      <c r="AF43" s="298">
        <v>7392</v>
      </c>
      <c r="AG43" s="168">
        <v>5</v>
      </c>
      <c r="AH43" s="169">
        <v>2</v>
      </c>
      <c r="AI43" s="299">
        <v>10292</v>
      </c>
      <c r="AJ43" s="170">
        <v>7</v>
      </c>
      <c r="AK43" s="171">
        <v>2</v>
      </c>
      <c r="AL43" s="300">
        <v>2680</v>
      </c>
      <c r="AM43" s="300">
        <v>39</v>
      </c>
      <c r="AN43" s="172">
        <v>1</v>
      </c>
      <c r="AO43" s="173">
        <v>5</v>
      </c>
      <c r="AP43" s="274">
        <v>2</v>
      </c>
      <c r="AQ43" s="282">
        <v>0</v>
      </c>
      <c r="AR43" s="265">
        <v>1</v>
      </c>
      <c r="AS43" s="282">
        <v>0</v>
      </c>
      <c r="AT43" s="280">
        <v>1</v>
      </c>
      <c r="AU43" s="278">
        <v>1</v>
      </c>
      <c r="AV43" s="253">
        <v>5</v>
      </c>
      <c r="AW43" s="260">
        <v>0</v>
      </c>
      <c r="AX43" s="257">
        <v>2</v>
      </c>
      <c r="AY43" s="282">
        <v>1</v>
      </c>
      <c r="AZ43" s="174">
        <v>29</v>
      </c>
      <c r="BA43" s="175">
        <v>0.90625</v>
      </c>
      <c r="BB43" s="138" t="s">
        <v>38</v>
      </c>
      <c r="BC43" s="237" t="s">
        <v>149</v>
      </c>
    </row>
    <row r="44" spans="1:56" s="177" customFormat="1" ht="15" customHeight="1" x14ac:dyDescent="0.25">
      <c r="A44" s="207">
        <v>36</v>
      </c>
      <c r="B44" s="270" t="s">
        <v>293</v>
      </c>
      <c r="C44" s="138" t="s">
        <v>234</v>
      </c>
      <c r="D44" s="335">
        <v>27</v>
      </c>
      <c r="E44" s="293">
        <v>29</v>
      </c>
      <c r="F44" s="159">
        <v>1</v>
      </c>
      <c r="G44" s="335">
        <v>608</v>
      </c>
      <c r="H44" s="292">
        <v>602</v>
      </c>
      <c r="I44" s="160">
        <v>1</v>
      </c>
      <c r="J44" s="335">
        <v>23</v>
      </c>
      <c r="K44" s="290">
        <v>23</v>
      </c>
      <c r="L44" s="161">
        <v>1</v>
      </c>
      <c r="M44" s="291">
        <v>624</v>
      </c>
      <c r="N44" s="275">
        <v>100</v>
      </c>
      <c r="O44" s="162">
        <v>2</v>
      </c>
      <c r="P44" s="289">
        <v>727</v>
      </c>
      <c r="Q44" s="162">
        <v>1</v>
      </c>
      <c r="R44" s="163">
        <v>6</v>
      </c>
      <c r="S44" s="287">
        <v>100</v>
      </c>
      <c r="T44" s="164">
        <v>2</v>
      </c>
      <c r="U44" s="288">
        <v>102</v>
      </c>
      <c r="V44" s="165">
        <v>2</v>
      </c>
      <c r="W44" s="285">
        <v>12108</v>
      </c>
      <c r="X44" s="164">
        <v>1</v>
      </c>
      <c r="Y44" s="286">
        <v>5218</v>
      </c>
      <c r="Z44" s="166">
        <v>1</v>
      </c>
      <c r="AA44" s="275">
        <v>100</v>
      </c>
      <c r="AB44" s="165">
        <v>2</v>
      </c>
      <c r="AC44" s="275">
        <v>100</v>
      </c>
      <c r="AD44" s="165">
        <v>2</v>
      </c>
      <c r="AE44" s="167">
        <v>10</v>
      </c>
      <c r="AF44" s="298">
        <v>1827</v>
      </c>
      <c r="AG44" s="168">
        <v>3</v>
      </c>
      <c r="AH44" s="169">
        <v>1</v>
      </c>
      <c r="AI44" s="299">
        <v>2023</v>
      </c>
      <c r="AJ44" s="170">
        <v>3</v>
      </c>
      <c r="AK44" s="171">
        <v>1</v>
      </c>
      <c r="AL44" s="300">
        <v>1218</v>
      </c>
      <c r="AM44" s="300">
        <v>42</v>
      </c>
      <c r="AN44" s="172">
        <v>1</v>
      </c>
      <c r="AO44" s="173">
        <v>3</v>
      </c>
      <c r="AP44" s="274">
        <v>2</v>
      </c>
      <c r="AQ44" s="283">
        <v>1</v>
      </c>
      <c r="AR44" s="265">
        <v>1</v>
      </c>
      <c r="AS44" s="282">
        <v>0</v>
      </c>
      <c r="AT44" s="280">
        <v>1</v>
      </c>
      <c r="AU44" s="278">
        <v>2</v>
      </c>
      <c r="AV44" s="253">
        <v>7</v>
      </c>
      <c r="AW44" s="260">
        <v>0</v>
      </c>
      <c r="AX44" s="257">
        <v>2</v>
      </c>
      <c r="AY44" s="282">
        <v>1</v>
      </c>
      <c r="AZ44" s="174">
        <v>29</v>
      </c>
      <c r="BA44" s="175">
        <v>0.90625</v>
      </c>
      <c r="BB44" s="138" t="s">
        <v>47</v>
      </c>
      <c r="BC44" s="238" t="s">
        <v>158</v>
      </c>
      <c r="BD44" s="176"/>
    </row>
    <row r="45" spans="1:56" s="177" customFormat="1" ht="15" customHeight="1" x14ac:dyDescent="0.25">
      <c r="A45" s="207">
        <v>37</v>
      </c>
      <c r="B45" s="138" t="s">
        <v>48</v>
      </c>
      <c r="C45" s="138" t="s">
        <v>231</v>
      </c>
      <c r="D45" s="335">
        <v>43</v>
      </c>
      <c r="E45" s="293">
        <v>42</v>
      </c>
      <c r="F45" s="159">
        <v>1</v>
      </c>
      <c r="G45" s="335">
        <v>832</v>
      </c>
      <c r="H45" s="292">
        <v>805</v>
      </c>
      <c r="I45" s="160">
        <v>1</v>
      </c>
      <c r="J45" s="335">
        <v>32</v>
      </c>
      <c r="K45" s="290">
        <v>32</v>
      </c>
      <c r="L45" s="161">
        <v>1</v>
      </c>
      <c r="M45" s="291">
        <v>1249</v>
      </c>
      <c r="N45" s="275">
        <v>99</v>
      </c>
      <c r="O45" s="162">
        <v>2</v>
      </c>
      <c r="P45" s="289">
        <v>562</v>
      </c>
      <c r="Q45" s="162">
        <v>1</v>
      </c>
      <c r="R45" s="163">
        <v>6</v>
      </c>
      <c r="S45" s="287">
        <v>100</v>
      </c>
      <c r="T45" s="164">
        <v>2</v>
      </c>
      <c r="U45" s="288">
        <v>100</v>
      </c>
      <c r="V45" s="165">
        <v>2</v>
      </c>
      <c r="W45" s="285">
        <v>15469</v>
      </c>
      <c r="X45" s="164">
        <v>1</v>
      </c>
      <c r="Y45" s="286">
        <v>4984</v>
      </c>
      <c r="Z45" s="166">
        <v>1</v>
      </c>
      <c r="AA45" s="275">
        <v>100</v>
      </c>
      <c r="AB45" s="165">
        <v>2</v>
      </c>
      <c r="AC45" s="275">
        <v>100</v>
      </c>
      <c r="AD45" s="165">
        <v>2</v>
      </c>
      <c r="AE45" s="167">
        <v>10</v>
      </c>
      <c r="AF45" s="298">
        <v>3028</v>
      </c>
      <c r="AG45" s="168">
        <v>2</v>
      </c>
      <c r="AH45" s="169">
        <v>1</v>
      </c>
      <c r="AI45" s="299">
        <v>5942</v>
      </c>
      <c r="AJ45" s="170">
        <v>7</v>
      </c>
      <c r="AK45" s="171">
        <v>2</v>
      </c>
      <c r="AL45" s="300">
        <v>1472</v>
      </c>
      <c r="AM45" s="300">
        <v>35</v>
      </c>
      <c r="AN45" s="172">
        <v>1</v>
      </c>
      <c r="AO45" s="173">
        <v>4</v>
      </c>
      <c r="AP45" s="274">
        <v>2</v>
      </c>
      <c r="AQ45" s="282">
        <v>1</v>
      </c>
      <c r="AR45" s="265">
        <v>1</v>
      </c>
      <c r="AS45" s="282">
        <v>0</v>
      </c>
      <c r="AT45" s="280">
        <v>1</v>
      </c>
      <c r="AU45" s="278">
        <v>1</v>
      </c>
      <c r="AV45" s="253">
        <v>6</v>
      </c>
      <c r="AW45" s="260">
        <v>0</v>
      </c>
      <c r="AX45" s="257">
        <v>2</v>
      </c>
      <c r="AY45" s="282">
        <v>1</v>
      </c>
      <c r="AZ45" s="174">
        <v>29</v>
      </c>
      <c r="BA45" s="175">
        <v>0.90625</v>
      </c>
      <c r="BB45" s="138" t="s">
        <v>48</v>
      </c>
      <c r="BC45" s="237" t="s">
        <v>159</v>
      </c>
      <c r="BD45" s="176"/>
    </row>
    <row r="46" spans="1:56" s="176" customFormat="1" ht="16.5" customHeight="1" x14ac:dyDescent="0.25">
      <c r="A46" s="207">
        <v>42</v>
      </c>
      <c r="B46" s="273" t="s">
        <v>308</v>
      </c>
      <c r="C46" s="138" t="s">
        <v>236</v>
      </c>
      <c r="D46" s="335">
        <v>67</v>
      </c>
      <c r="E46" s="293">
        <v>77</v>
      </c>
      <c r="F46" s="159">
        <v>1</v>
      </c>
      <c r="G46" s="335">
        <v>1420</v>
      </c>
      <c r="H46" s="292">
        <v>1435</v>
      </c>
      <c r="I46" s="160">
        <v>1</v>
      </c>
      <c r="J46" s="335">
        <v>51</v>
      </c>
      <c r="K46" s="290">
        <v>51</v>
      </c>
      <c r="L46" s="161">
        <v>1</v>
      </c>
      <c r="M46" s="291">
        <v>2260</v>
      </c>
      <c r="N46" s="275">
        <v>100</v>
      </c>
      <c r="O46" s="162">
        <v>2</v>
      </c>
      <c r="P46" s="289">
        <v>629</v>
      </c>
      <c r="Q46" s="162">
        <v>1</v>
      </c>
      <c r="R46" s="163">
        <v>6</v>
      </c>
      <c r="S46" s="287">
        <v>100</v>
      </c>
      <c r="T46" s="164">
        <v>2</v>
      </c>
      <c r="U46" s="288">
        <v>101</v>
      </c>
      <c r="V46" s="165">
        <v>2</v>
      </c>
      <c r="W46" s="285">
        <v>38060</v>
      </c>
      <c r="X46" s="164">
        <v>1</v>
      </c>
      <c r="Y46" s="286">
        <v>11488</v>
      </c>
      <c r="Z46" s="166">
        <v>1</v>
      </c>
      <c r="AA46" s="275">
        <v>99</v>
      </c>
      <c r="AB46" s="165">
        <v>2</v>
      </c>
      <c r="AC46" s="275">
        <v>100</v>
      </c>
      <c r="AD46" s="165">
        <v>2</v>
      </c>
      <c r="AE46" s="167">
        <v>10</v>
      </c>
      <c r="AF46" s="298">
        <v>11656</v>
      </c>
      <c r="AG46" s="168">
        <v>5</v>
      </c>
      <c r="AH46" s="169">
        <v>2</v>
      </c>
      <c r="AI46" s="299">
        <v>3596</v>
      </c>
      <c r="AJ46" s="170">
        <v>3</v>
      </c>
      <c r="AK46" s="171">
        <v>1</v>
      </c>
      <c r="AL46" s="300">
        <v>3150</v>
      </c>
      <c r="AM46" s="300">
        <v>41</v>
      </c>
      <c r="AN46" s="172">
        <v>1</v>
      </c>
      <c r="AO46" s="173">
        <v>4</v>
      </c>
      <c r="AP46" s="274">
        <v>2</v>
      </c>
      <c r="AQ46" s="282">
        <v>0</v>
      </c>
      <c r="AR46" s="265">
        <v>1</v>
      </c>
      <c r="AS46" s="282">
        <v>0</v>
      </c>
      <c r="AT46" s="280">
        <v>1</v>
      </c>
      <c r="AU46" s="278">
        <v>2</v>
      </c>
      <c r="AV46" s="253">
        <v>6</v>
      </c>
      <c r="AW46" s="260">
        <v>0</v>
      </c>
      <c r="AX46" s="257">
        <v>2</v>
      </c>
      <c r="AY46" s="282">
        <v>1</v>
      </c>
      <c r="AZ46" s="174">
        <v>29</v>
      </c>
      <c r="BA46" s="175">
        <v>0.90625</v>
      </c>
      <c r="BB46" s="138" t="s">
        <v>53</v>
      </c>
      <c r="BC46" s="237" t="s">
        <v>164</v>
      </c>
    </row>
    <row r="47" spans="1:56" s="177" customFormat="1" ht="15" customHeight="1" x14ac:dyDescent="0.25">
      <c r="A47" s="207">
        <v>45</v>
      </c>
      <c r="B47" s="271" t="s">
        <v>289</v>
      </c>
      <c r="C47" s="138" t="s">
        <v>234</v>
      </c>
      <c r="D47" s="335">
        <v>43</v>
      </c>
      <c r="E47" s="293">
        <v>41</v>
      </c>
      <c r="F47" s="159">
        <v>1</v>
      </c>
      <c r="G47" s="335">
        <v>895</v>
      </c>
      <c r="H47" s="292">
        <v>885</v>
      </c>
      <c r="I47" s="160">
        <v>1</v>
      </c>
      <c r="J47" s="335">
        <v>32</v>
      </c>
      <c r="K47" s="290">
        <v>32</v>
      </c>
      <c r="L47" s="161">
        <v>1</v>
      </c>
      <c r="M47" s="291">
        <v>1136</v>
      </c>
      <c r="N47" s="275">
        <v>100</v>
      </c>
      <c r="O47" s="162">
        <v>2</v>
      </c>
      <c r="P47" s="289">
        <v>478</v>
      </c>
      <c r="Q47" s="162">
        <v>1</v>
      </c>
      <c r="R47" s="163">
        <v>6</v>
      </c>
      <c r="S47" s="287">
        <v>100</v>
      </c>
      <c r="T47" s="164">
        <v>2</v>
      </c>
      <c r="U47" s="288">
        <v>103</v>
      </c>
      <c r="V47" s="165">
        <v>2</v>
      </c>
      <c r="W47" s="285">
        <v>18150</v>
      </c>
      <c r="X47" s="164">
        <v>1</v>
      </c>
      <c r="Y47" s="286">
        <v>3973</v>
      </c>
      <c r="Z47" s="166">
        <v>1</v>
      </c>
      <c r="AA47" s="275">
        <v>100</v>
      </c>
      <c r="AB47" s="165">
        <v>2</v>
      </c>
      <c r="AC47" s="275">
        <v>99</v>
      </c>
      <c r="AD47" s="165">
        <v>1</v>
      </c>
      <c r="AE47" s="167">
        <v>9</v>
      </c>
      <c r="AF47" s="298">
        <v>5687</v>
      </c>
      <c r="AG47" s="168">
        <v>5</v>
      </c>
      <c r="AH47" s="169">
        <v>2</v>
      </c>
      <c r="AI47" s="299">
        <v>4164</v>
      </c>
      <c r="AJ47" s="170">
        <v>5</v>
      </c>
      <c r="AK47" s="171">
        <v>2</v>
      </c>
      <c r="AL47" s="300">
        <v>1505</v>
      </c>
      <c r="AM47" s="300">
        <v>37</v>
      </c>
      <c r="AN47" s="172">
        <v>1</v>
      </c>
      <c r="AO47" s="173">
        <v>5</v>
      </c>
      <c r="AP47" s="274">
        <v>2</v>
      </c>
      <c r="AQ47" s="282">
        <v>1</v>
      </c>
      <c r="AR47" s="265">
        <v>1</v>
      </c>
      <c r="AS47" s="281">
        <v>0</v>
      </c>
      <c r="AT47" s="280">
        <v>1</v>
      </c>
      <c r="AU47" s="278">
        <v>2</v>
      </c>
      <c r="AV47" s="253">
        <v>7</v>
      </c>
      <c r="AW47" s="260">
        <v>0</v>
      </c>
      <c r="AX47" s="257">
        <v>2</v>
      </c>
      <c r="AY47" s="282">
        <v>0</v>
      </c>
      <c r="AZ47" s="174">
        <v>29</v>
      </c>
      <c r="BA47" s="175">
        <v>0.90625</v>
      </c>
      <c r="BB47" s="138" t="s">
        <v>56</v>
      </c>
      <c r="BC47" s="238" t="s">
        <v>167</v>
      </c>
      <c r="BD47" s="176"/>
    </row>
    <row r="48" spans="1:56" s="177" customFormat="1" ht="15" customHeight="1" x14ac:dyDescent="0.25">
      <c r="A48" s="207">
        <v>53</v>
      </c>
      <c r="B48" s="270" t="s">
        <v>297</v>
      </c>
      <c r="C48" s="138" t="s">
        <v>232</v>
      </c>
      <c r="D48" s="335">
        <v>112</v>
      </c>
      <c r="E48" s="293">
        <v>119</v>
      </c>
      <c r="F48" s="159">
        <v>1</v>
      </c>
      <c r="G48" s="335">
        <v>2722</v>
      </c>
      <c r="H48" s="292">
        <v>2808</v>
      </c>
      <c r="I48" s="160">
        <v>1</v>
      </c>
      <c r="J48" s="335">
        <v>76</v>
      </c>
      <c r="K48" s="290">
        <v>80</v>
      </c>
      <c r="L48" s="161">
        <v>0</v>
      </c>
      <c r="M48" s="291">
        <v>3681</v>
      </c>
      <c r="N48" s="275">
        <v>99</v>
      </c>
      <c r="O48" s="162">
        <v>2</v>
      </c>
      <c r="P48" s="289">
        <v>493</v>
      </c>
      <c r="Q48" s="162">
        <v>1</v>
      </c>
      <c r="R48" s="163">
        <v>5</v>
      </c>
      <c r="S48" s="287">
        <v>100</v>
      </c>
      <c r="T48" s="164">
        <v>2</v>
      </c>
      <c r="U48" s="288">
        <v>101</v>
      </c>
      <c r="V48" s="165">
        <v>2</v>
      </c>
      <c r="W48" s="285">
        <v>73490</v>
      </c>
      <c r="X48" s="164">
        <v>1</v>
      </c>
      <c r="Y48" s="286">
        <v>35079</v>
      </c>
      <c r="Z48" s="166">
        <v>1</v>
      </c>
      <c r="AA48" s="275">
        <v>100</v>
      </c>
      <c r="AB48" s="165">
        <v>2</v>
      </c>
      <c r="AC48" s="275">
        <v>100</v>
      </c>
      <c r="AD48" s="165">
        <v>2</v>
      </c>
      <c r="AE48" s="167">
        <v>10</v>
      </c>
      <c r="AF48" s="298">
        <v>20848</v>
      </c>
      <c r="AG48" s="168">
        <v>6</v>
      </c>
      <c r="AH48" s="169">
        <v>2</v>
      </c>
      <c r="AI48" s="299">
        <v>20696</v>
      </c>
      <c r="AJ48" s="170">
        <v>7</v>
      </c>
      <c r="AK48" s="171">
        <v>2</v>
      </c>
      <c r="AL48" s="300">
        <v>5782</v>
      </c>
      <c r="AM48" s="300">
        <v>49</v>
      </c>
      <c r="AN48" s="172">
        <v>1</v>
      </c>
      <c r="AO48" s="173">
        <v>5</v>
      </c>
      <c r="AP48" s="274">
        <v>2</v>
      </c>
      <c r="AQ48" s="282">
        <v>1</v>
      </c>
      <c r="AR48" s="265">
        <v>1</v>
      </c>
      <c r="AS48" s="282">
        <v>0</v>
      </c>
      <c r="AT48" s="280">
        <v>1</v>
      </c>
      <c r="AU48" s="278">
        <v>1</v>
      </c>
      <c r="AV48" s="253">
        <v>6</v>
      </c>
      <c r="AW48" s="260">
        <v>0</v>
      </c>
      <c r="AX48" s="257">
        <v>2</v>
      </c>
      <c r="AY48" s="282">
        <v>1</v>
      </c>
      <c r="AZ48" s="174">
        <v>29</v>
      </c>
      <c r="BA48" s="175">
        <v>0.90625</v>
      </c>
      <c r="BB48" s="138" t="s">
        <v>63</v>
      </c>
      <c r="BC48" s="237" t="s">
        <v>174</v>
      </c>
    </row>
    <row r="49" spans="1:56" s="177" customFormat="1" ht="15" customHeight="1" x14ac:dyDescent="0.25">
      <c r="A49" s="207">
        <v>57</v>
      </c>
      <c r="B49" s="138" t="s">
        <v>67</v>
      </c>
      <c r="C49" s="138" t="s">
        <v>234</v>
      </c>
      <c r="D49" s="335">
        <v>64</v>
      </c>
      <c r="E49" s="293">
        <v>73</v>
      </c>
      <c r="F49" s="159">
        <v>1</v>
      </c>
      <c r="G49" s="335">
        <v>1425</v>
      </c>
      <c r="H49" s="292">
        <v>1436</v>
      </c>
      <c r="I49" s="160">
        <v>1</v>
      </c>
      <c r="J49" s="335">
        <v>50</v>
      </c>
      <c r="K49" s="290">
        <v>50</v>
      </c>
      <c r="L49" s="161">
        <v>1</v>
      </c>
      <c r="M49" s="291">
        <v>1966</v>
      </c>
      <c r="N49" s="275">
        <v>99</v>
      </c>
      <c r="O49" s="162">
        <v>2</v>
      </c>
      <c r="P49" s="289">
        <v>802</v>
      </c>
      <c r="Q49" s="162">
        <v>1</v>
      </c>
      <c r="R49" s="163">
        <v>6</v>
      </c>
      <c r="S49" s="287">
        <v>99</v>
      </c>
      <c r="T49" s="164">
        <v>2</v>
      </c>
      <c r="U49" s="288">
        <v>99</v>
      </c>
      <c r="V49" s="165">
        <v>2</v>
      </c>
      <c r="W49" s="285">
        <v>34456</v>
      </c>
      <c r="X49" s="164">
        <v>1</v>
      </c>
      <c r="Y49" s="286">
        <v>9469</v>
      </c>
      <c r="Z49" s="166">
        <v>1</v>
      </c>
      <c r="AA49" s="275">
        <v>100</v>
      </c>
      <c r="AB49" s="165">
        <v>2</v>
      </c>
      <c r="AC49" s="275">
        <v>100</v>
      </c>
      <c r="AD49" s="165">
        <v>2</v>
      </c>
      <c r="AE49" s="167">
        <v>10</v>
      </c>
      <c r="AF49" s="298">
        <v>10928</v>
      </c>
      <c r="AG49" s="168">
        <v>6</v>
      </c>
      <c r="AH49" s="169">
        <v>2</v>
      </c>
      <c r="AI49" s="299">
        <v>11490</v>
      </c>
      <c r="AJ49" s="170">
        <v>8</v>
      </c>
      <c r="AK49" s="171">
        <v>2</v>
      </c>
      <c r="AL49" s="300">
        <v>1820</v>
      </c>
      <c r="AM49" s="300">
        <v>25</v>
      </c>
      <c r="AN49" s="172">
        <v>1</v>
      </c>
      <c r="AO49" s="173">
        <v>5</v>
      </c>
      <c r="AP49" s="274">
        <v>2</v>
      </c>
      <c r="AQ49" s="282">
        <v>0</v>
      </c>
      <c r="AR49" s="265">
        <v>1</v>
      </c>
      <c r="AS49" s="282">
        <v>0</v>
      </c>
      <c r="AT49" s="280">
        <v>1</v>
      </c>
      <c r="AU49" s="278">
        <v>1</v>
      </c>
      <c r="AV49" s="253">
        <v>5</v>
      </c>
      <c r="AW49" s="260">
        <v>0</v>
      </c>
      <c r="AX49" s="257">
        <v>2</v>
      </c>
      <c r="AY49" s="282">
        <v>1</v>
      </c>
      <c r="AZ49" s="174">
        <v>29</v>
      </c>
      <c r="BA49" s="175">
        <v>0.90625</v>
      </c>
      <c r="BB49" s="138" t="s">
        <v>67</v>
      </c>
      <c r="BC49" s="238" t="s">
        <v>178</v>
      </c>
      <c r="BD49" s="176"/>
    </row>
    <row r="50" spans="1:56" s="177" customFormat="1" ht="16.5" customHeight="1" x14ac:dyDescent="0.25">
      <c r="A50" s="207">
        <v>69</v>
      </c>
      <c r="B50" s="138" t="s">
        <v>79</v>
      </c>
      <c r="C50" s="138" t="s">
        <v>232</v>
      </c>
      <c r="D50" s="335">
        <v>118</v>
      </c>
      <c r="E50" s="293">
        <v>129</v>
      </c>
      <c r="F50" s="159">
        <v>1</v>
      </c>
      <c r="G50" s="335">
        <v>3209</v>
      </c>
      <c r="H50" s="292">
        <v>3172</v>
      </c>
      <c r="I50" s="160">
        <v>1</v>
      </c>
      <c r="J50" s="335">
        <v>96</v>
      </c>
      <c r="K50" s="290">
        <v>96</v>
      </c>
      <c r="L50" s="161">
        <v>1</v>
      </c>
      <c r="M50" s="291">
        <v>4109</v>
      </c>
      <c r="N50" s="275">
        <v>99</v>
      </c>
      <c r="O50" s="162">
        <v>2</v>
      </c>
      <c r="P50" s="289">
        <v>2356</v>
      </c>
      <c r="Q50" s="162">
        <v>1</v>
      </c>
      <c r="R50" s="163">
        <v>6</v>
      </c>
      <c r="S50" s="287">
        <v>100</v>
      </c>
      <c r="T50" s="164">
        <v>2</v>
      </c>
      <c r="U50" s="288">
        <v>103</v>
      </c>
      <c r="V50" s="165">
        <v>2</v>
      </c>
      <c r="W50" s="285">
        <v>74385</v>
      </c>
      <c r="X50" s="164">
        <v>1</v>
      </c>
      <c r="Y50" s="286">
        <v>28144</v>
      </c>
      <c r="Z50" s="166">
        <v>1</v>
      </c>
      <c r="AA50" s="275">
        <v>100</v>
      </c>
      <c r="AB50" s="165">
        <v>2</v>
      </c>
      <c r="AC50" s="275">
        <v>100</v>
      </c>
      <c r="AD50" s="165">
        <v>2</v>
      </c>
      <c r="AE50" s="167">
        <v>10</v>
      </c>
      <c r="AF50" s="298">
        <v>18076</v>
      </c>
      <c r="AG50" s="168">
        <v>4</v>
      </c>
      <c r="AH50" s="169">
        <v>2</v>
      </c>
      <c r="AI50" s="299">
        <v>34845</v>
      </c>
      <c r="AJ50" s="170">
        <v>11</v>
      </c>
      <c r="AK50" s="171">
        <v>2</v>
      </c>
      <c r="AL50" s="300">
        <v>6563</v>
      </c>
      <c r="AM50" s="300">
        <v>51</v>
      </c>
      <c r="AN50" s="172">
        <v>1</v>
      </c>
      <c r="AO50" s="173">
        <v>5</v>
      </c>
      <c r="AP50" s="274">
        <v>2</v>
      </c>
      <c r="AQ50" s="282">
        <v>0</v>
      </c>
      <c r="AR50" s="265">
        <v>1</v>
      </c>
      <c r="AS50" s="282">
        <v>0</v>
      </c>
      <c r="AT50" s="280">
        <v>1</v>
      </c>
      <c r="AU50" s="278">
        <v>2</v>
      </c>
      <c r="AV50" s="253">
        <v>6</v>
      </c>
      <c r="AW50" s="260">
        <v>0</v>
      </c>
      <c r="AX50" s="257">
        <v>2</v>
      </c>
      <c r="AY50" s="282">
        <v>0</v>
      </c>
      <c r="AZ50" s="174">
        <v>29</v>
      </c>
      <c r="BA50" s="175">
        <v>0.90625</v>
      </c>
      <c r="BB50" s="138" t="s">
        <v>79</v>
      </c>
      <c r="BC50" s="237" t="s">
        <v>190</v>
      </c>
      <c r="BD50" s="176"/>
    </row>
    <row r="51" spans="1:56" s="177" customFormat="1" ht="15" customHeight="1" x14ac:dyDescent="0.25">
      <c r="A51" s="207">
        <v>71</v>
      </c>
      <c r="B51" s="264" t="s">
        <v>286</v>
      </c>
      <c r="C51" s="138" t="s">
        <v>236</v>
      </c>
      <c r="D51" s="335">
        <v>76</v>
      </c>
      <c r="E51" s="293">
        <v>80</v>
      </c>
      <c r="F51" s="159">
        <v>1</v>
      </c>
      <c r="G51" s="335">
        <v>2322</v>
      </c>
      <c r="H51" s="292">
        <v>2325</v>
      </c>
      <c r="I51" s="160">
        <v>1</v>
      </c>
      <c r="J51" s="335">
        <v>64</v>
      </c>
      <c r="K51" s="290">
        <v>64</v>
      </c>
      <c r="L51" s="161">
        <v>1</v>
      </c>
      <c r="M51" s="291">
        <v>3184</v>
      </c>
      <c r="N51" s="275">
        <v>97</v>
      </c>
      <c r="O51" s="162">
        <v>2</v>
      </c>
      <c r="P51" s="289">
        <v>1199</v>
      </c>
      <c r="Q51" s="162">
        <v>1</v>
      </c>
      <c r="R51" s="163">
        <v>6</v>
      </c>
      <c r="S51" s="287">
        <v>99</v>
      </c>
      <c r="T51" s="164">
        <v>2</v>
      </c>
      <c r="U51" s="288">
        <v>100</v>
      </c>
      <c r="V51" s="165">
        <v>2</v>
      </c>
      <c r="W51" s="285">
        <v>51721</v>
      </c>
      <c r="X51" s="164">
        <v>1</v>
      </c>
      <c r="Y51" s="286">
        <v>16420</v>
      </c>
      <c r="Z51" s="166">
        <v>1</v>
      </c>
      <c r="AA51" s="275">
        <v>99</v>
      </c>
      <c r="AB51" s="165">
        <v>2</v>
      </c>
      <c r="AC51" s="275">
        <v>100</v>
      </c>
      <c r="AD51" s="165">
        <v>2</v>
      </c>
      <c r="AE51" s="167">
        <v>10</v>
      </c>
      <c r="AF51" s="298">
        <v>13151</v>
      </c>
      <c r="AG51" s="168">
        <v>4</v>
      </c>
      <c r="AH51" s="169">
        <v>2</v>
      </c>
      <c r="AI51" s="299">
        <v>11807</v>
      </c>
      <c r="AJ51" s="170">
        <v>5</v>
      </c>
      <c r="AK51" s="171">
        <v>2</v>
      </c>
      <c r="AL51" s="300">
        <v>3209</v>
      </c>
      <c r="AM51" s="300">
        <v>40</v>
      </c>
      <c r="AN51" s="172">
        <v>1</v>
      </c>
      <c r="AO51" s="173">
        <v>5</v>
      </c>
      <c r="AP51" s="274">
        <v>2</v>
      </c>
      <c r="AQ51" s="282">
        <v>0</v>
      </c>
      <c r="AR51" s="265">
        <v>1</v>
      </c>
      <c r="AS51" s="282">
        <v>0</v>
      </c>
      <c r="AT51" s="280">
        <v>0</v>
      </c>
      <c r="AU51" s="278">
        <v>2</v>
      </c>
      <c r="AV51" s="253">
        <v>5</v>
      </c>
      <c r="AW51" s="260">
        <v>0</v>
      </c>
      <c r="AX51" s="257">
        <v>2</v>
      </c>
      <c r="AY51" s="282">
        <v>1</v>
      </c>
      <c r="AZ51" s="174">
        <v>29</v>
      </c>
      <c r="BA51" s="175">
        <v>0.90625</v>
      </c>
      <c r="BB51" s="138" t="s">
        <v>81</v>
      </c>
      <c r="BC51" s="238" t="s">
        <v>192</v>
      </c>
    </row>
    <row r="52" spans="1:56" s="177" customFormat="1" ht="15" customHeight="1" x14ac:dyDescent="0.25">
      <c r="A52" s="207">
        <v>74</v>
      </c>
      <c r="B52" s="268" t="s">
        <v>84</v>
      </c>
      <c r="C52" s="138" t="s">
        <v>232</v>
      </c>
      <c r="D52" s="335">
        <v>33</v>
      </c>
      <c r="E52" s="293">
        <v>36</v>
      </c>
      <c r="F52" s="159">
        <v>1</v>
      </c>
      <c r="G52" s="335">
        <v>828</v>
      </c>
      <c r="H52" s="292">
        <v>833</v>
      </c>
      <c r="I52" s="160">
        <v>1</v>
      </c>
      <c r="J52" s="335">
        <v>32</v>
      </c>
      <c r="K52" s="290">
        <v>32</v>
      </c>
      <c r="L52" s="161">
        <v>1</v>
      </c>
      <c r="M52" s="291">
        <v>1182</v>
      </c>
      <c r="N52" s="275">
        <v>100</v>
      </c>
      <c r="O52" s="162">
        <v>2</v>
      </c>
      <c r="P52" s="289">
        <v>1056</v>
      </c>
      <c r="Q52" s="162">
        <v>1</v>
      </c>
      <c r="R52" s="163">
        <v>6</v>
      </c>
      <c r="S52" s="287">
        <v>100</v>
      </c>
      <c r="T52" s="164">
        <v>2</v>
      </c>
      <c r="U52" s="288">
        <v>100</v>
      </c>
      <c r="V52" s="165">
        <v>2</v>
      </c>
      <c r="W52" s="285">
        <v>19549</v>
      </c>
      <c r="X52" s="164">
        <v>1</v>
      </c>
      <c r="Y52" s="286">
        <v>5821</v>
      </c>
      <c r="Z52" s="166">
        <v>1</v>
      </c>
      <c r="AA52" s="275">
        <v>100</v>
      </c>
      <c r="AB52" s="165">
        <v>2</v>
      </c>
      <c r="AC52" s="275">
        <v>100</v>
      </c>
      <c r="AD52" s="165">
        <v>2</v>
      </c>
      <c r="AE52" s="167">
        <v>10</v>
      </c>
      <c r="AF52" s="298">
        <v>4150</v>
      </c>
      <c r="AG52" s="168">
        <v>4</v>
      </c>
      <c r="AH52" s="169">
        <v>2</v>
      </c>
      <c r="AI52" s="299">
        <v>4777</v>
      </c>
      <c r="AJ52" s="170">
        <v>6</v>
      </c>
      <c r="AK52" s="171">
        <v>2</v>
      </c>
      <c r="AL52" s="300">
        <v>1307</v>
      </c>
      <c r="AM52" s="300">
        <v>36</v>
      </c>
      <c r="AN52" s="172">
        <v>1</v>
      </c>
      <c r="AO52" s="173">
        <v>5</v>
      </c>
      <c r="AP52" s="274">
        <v>1</v>
      </c>
      <c r="AQ52" s="282">
        <v>1</v>
      </c>
      <c r="AR52" s="265">
        <v>1</v>
      </c>
      <c r="AS52" s="282">
        <v>0</v>
      </c>
      <c r="AT52" s="280">
        <v>0</v>
      </c>
      <c r="AU52" s="278">
        <v>2</v>
      </c>
      <c r="AV52" s="253">
        <v>5</v>
      </c>
      <c r="AW52" s="260">
        <v>0</v>
      </c>
      <c r="AX52" s="257">
        <v>2</v>
      </c>
      <c r="AY52" s="282">
        <v>1</v>
      </c>
      <c r="AZ52" s="174">
        <v>29</v>
      </c>
      <c r="BA52" s="175">
        <v>0.90625</v>
      </c>
      <c r="BB52" s="138" t="s">
        <v>84</v>
      </c>
      <c r="BC52" s="237" t="s">
        <v>195</v>
      </c>
      <c r="BD52" s="176"/>
    </row>
    <row r="53" spans="1:56" s="177" customFormat="1" ht="15" customHeight="1" x14ac:dyDescent="0.25">
      <c r="A53" s="207">
        <v>76</v>
      </c>
      <c r="B53" s="138" t="s">
        <v>86</v>
      </c>
      <c r="C53" s="138" t="s">
        <v>232</v>
      </c>
      <c r="D53" s="335">
        <v>15</v>
      </c>
      <c r="E53" s="293">
        <v>17</v>
      </c>
      <c r="F53" s="159">
        <v>1</v>
      </c>
      <c r="G53" s="335">
        <v>269</v>
      </c>
      <c r="H53" s="292">
        <v>276</v>
      </c>
      <c r="I53" s="160">
        <v>1</v>
      </c>
      <c r="J53" s="335">
        <v>14</v>
      </c>
      <c r="K53" s="290">
        <v>14</v>
      </c>
      <c r="L53" s="161">
        <v>1</v>
      </c>
      <c r="M53" s="291">
        <v>352</v>
      </c>
      <c r="N53" s="275">
        <v>100</v>
      </c>
      <c r="O53" s="162">
        <v>2</v>
      </c>
      <c r="P53" s="289">
        <v>217</v>
      </c>
      <c r="Q53" s="162">
        <v>1</v>
      </c>
      <c r="R53" s="163">
        <v>6</v>
      </c>
      <c r="S53" s="287">
        <v>98</v>
      </c>
      <c r="T53" s="164">
        <v>2</v>
      </c>
      <c r="U53" s="288">
        <v>101</v>
      </c>
      <c r="V53" s="165">
        <v>2</v>
      </c>
      <c r="W53" s="285">
        <v>6780</v>
      </c>
      <c r="X53" s="164">
        <v>1</v>
      </c>
      <c r="Y53" s="286">
        <v>1677</v>
      </c>
      <c r="Z53" s="166">
        <v>1</v>
      </c>
      <c r="AA53" s="275">
        <v>100</v>
      </c>
      <c r="AB53" s="165">
        <v>2</v>
      </c>
      <c r="AC53" s="275">
        <v>100</v>
      </c>
      <c r="AD53" s="165">
        <v>2</v>
      </c>
      <c r="AE53" s="167">
        <v>10</v>
      </c>
      <c r="AF53" s="298">
        <v>726</v>
      </c>
      <c r="AG53" s="168">
        <v>2</v>
      </c>
      <c r="AH53" s="169">
        <v>1</v>
      </c>
      <c r="AI53" s="299">
        <v>417</v>
      </c>
      <c r="AJ53" s="170">
        <v>2</v>
      </c>
      <c r="AK53" s="171">
        <v>0</v>
      </c>
      <c r="AL53" s="300">
        <v>312</v>
      </c>
      <c r="AM53" s="300">
        <v>18</v>
      </c>
      <c r="AN53" s="172">
        <v>1</v>
      </c>
      <c r="AO53" s="173">
        <v>2</v>
      </c>
      <c r="AP53" s="274">
        <v>2</v>
      </c>
      <c r="AQ53" s="282">
        <v>1</v>
      </c>
      <c r="AR53" s="265">
        <v>1</v>
      </c>
      <c r="AS53" s="281">
        <v>1</v>
      </c>
      <c r="AT53" s="280">
        <v>1</v>
      </c>
      <c r="AU53" s="278">
        <v>2</v>
      </c>
      <c r="AV53" s="253">
        <v>8</v>
      </c>
      <c r="AW53" s="260">
        <v>0</v>
      </c>
      <c r="AX53" s="257">
        <v>2</v>
      </c>
      <c r="AY53" s="282">
        <v>1</v>
      </c>
      <c r="AZ53" s="174">
        <v>29</v>
      </c>
      <c r="BA53" s="175">
        <v>0.90625</v>
      </c>
      <c r="BB53" s="138" t="s">
        <v>86</v>
      </c>
      <c r="BC53" s="237" t="s">
        <v>197</v>
      </c>
      <c r="BD53" s="176"/>
    </row>
    <row r="54" spans="1:56" s="177" customFormat="1" ht="16.5" customHeight="1" x14ac:dyDescent="0.25">
      <c r="A54" s="207">
        <v>80</v>
      </c>
      <c r="B54" s="252" t="s">
        <v>90</v>
      </c>
      <c r="C54" s="138" t="s">
        <v>236</v>
      </c>
      <c r="D54" s="335">
        <v>99</v>
      </c>
      <c r="E54" s="293">
        <v>108</v>
      </c>
      <c r="F54" s="159">
        <v>1</v>
      </c>
      <c r="G54" s="335">
        <v>2425</v>
      </c>
      <c r="H54" s="292">
        <v>2377</v>
      </c>
      <c r="I54" s="160">
        <v>1</v>
      </c>
      <c r="J54" s="335">
        <v>76</v>
      </c>
      <c r="K54" s="290">
        <v>76</v>
      </c>
      <c r="L54" s="161">
        <v>1</v>
      </c>
      <c r="M54" s="291">
        <v>3804</v>
      </c>
      <c r="N54" s="275">
        <v>100</v>
      </c>
      <c r="O54" s="162">
        <v>2</v>
      </c>
      <c r="P54" s="289">
        <v>571</v>
      </c>
      <c r="Q54" s="162">
        <v>1</v>
      </c>
      <c r="R54" s="163">
        <v>6</v>
      </c>
      <c r="S54" s="287">
        <v>100</v>
      </c>
      <c r="T54" s="164">
        <v>2</v>
      </c>
      <c r="U54" s="288">
        <v>123</v>
      </c>
      <c r="V54" s="165">
        <v>2</v>
      </c>
      <c r="W54" s="285">
        <v>44399</v>
      </c>
      <c r="X54" s="164">
        <v>1</v>
      </c>
      <c r="Y54" s="286">
        <v>17302</v>
      </c>
      <c r="Z54" s="166">
        <v>1</v>
      </c>
      <c r="AA54" s="275">
        <v>98</v>
      </c>
      <c r="AB54" s="165">
        <v>2</v>
      </c>
      <c r="AC54" s="275">
        <v>100</v>
      </c>
      <c r="AD54" s="165">
        <v>2</v>
      </c>
      <c r="AE54" s="167">
        <v>10</v>
      </c>
      <c r="AF54" s="298">
        <v>12111</v>
      </c>
      <c r="AG54" s="168">
        <v>3</v>
      </c>
      <c r="AH54" s="169">
        <v>1</v>
      </c>
      <c r="AI54" s="299">
        <v>11434</v>
      </c>
      <c r="AJ54" s="170">
        <v>5</v>
      </c>
      <c r="AK54" s="171">
        <v>2</v>
      </c>
      <c r="AL54" s="300">
        <v>4525</v>
      </c>
      <c r="AM54" s="300">
        <v>42</v>
      </c>
      <c r="AN54" s="172">
        <v>1</v>
      </c>
      <c r="AO54" s="173">
        <v>4</v>
      </c>
      <c r="AP54" s="274">
        <v>2</v>
      </c>
      <c r="AQ54" s="282">
        <v>1</v>
      </c>
      <c r="AR54" s="265">
        <v>1</v>
      </c>
      <c r="AS54" s="282">
        <v>0</v>
      </c>
      <c r="AT54" s="280">
        <v>0</v>
      </c>
      <c r="AU54" s="278">
        <v>2</v>
      </c>
      <c r="AV54" s="253">
        <v>6</v>
      </c>
      <c r="AW54" s="260">
        <v>0</v>
      </c>
      <c r="AX54" s="257">
        <v>2</v>
      </c>
      <c r="AY54" s="282">
        <v>1</v>
      </c>
      <c r="AZ54" s="174">
        <v>29</v>
      </c>
      <c r="BA54" s="175">
        <v>0.90625</v>
      </c>
      <c r="BB54" s="138" t="s">
        <v>90</v>
      </c>
      <c r="BC54" s="237" t="s">
        <v>201</v>
      </c>
      <c r="BD54" s="176"/>
    </row>
    <row r="55" spans="1:56" s="176" customFormat="1" ht="15" customHeight="1" x14ac:dyDescent="0.25">
      <c r="A55" s="207">
        <v>82</v>
      </c>
      <c r="B55" s="138" t="s">
        <v>263</v>
      </c>
      <c r="C55" s="138" t="s">
        <v>236</v>
      </c>
      <c r="D55" s="335">
        <v>50</v>
      </c>
      <c r="E55" s="293">
        <v>55</v>
      </c>
      <c r="F55" s="159">
        <v>1</v>
      </c>
      <c r="G55" s="335">
        <v>1069</v>
      </c>
      <c r="H55" s="292">
        <v>1078</v>
      </c>
      <c r="I55" s="160">
        <v>1</v>
      </c>
      <c r="J55" s="335">
        <v>39</v>
      </c>
      <c r="K55" s="290">
        <v>39</v>
      </c>
      <c r="L55" s="161">
        <v>1</v>
      </c>
      <c r="M55" s="291">
        <v>1509</v>
      </c>
      <c r="N55" s="275">
        <v>100</v>
      </c>
      <c r="O55" s="162">
        <v>2</v>
      </c>
      <c r="P55" s="289">
        <v>1060</v>
      </c>
      <c r="Q55" s="162">
        <v>1</v>
      </c>
      <c r="R55" s="163">
        <v>6</v>
      </c>
      <c r="S55" s="287">
        <v>100</v>
      </c>
      <c r="T55" s="164">
        <v>2</v>
      </c>
      <c r="U55" s="288">
        <v>100</v>
      </c>
      <c r="V55" s="165">
        <v>2</v>
      </c>
      <c r="W55" s="285">
        <v>28642</v>
      </c>
      <c r="X55" s="164">
        <v>1</v>
      </c>
      <c r="Y55" s="286">
        <v>6620</v>
      </c>
      <c r="Z55" s="166">
        <v>1</v>
      </c>
      <c r="AA55" s="275">
        <v>99</v>
      </c>
      <c r="AB55" s="165">
        <v>2</v>
      </c>
      <c r="AC55" s="275">
        <v>100</v>
      </c>
      <c r="AD55" s="165">
        <v>2</v>
      </c>
      <c r="AE55" s="167">
        <v>10</v>
      </c>
      <c r="AF55" s="298">
        <v>3807</v>
      </c>
      <c r="AG55" s="168">
        <v>3</v>
      </c>
      <c r="AH55" s="169">
        <v>1</v>
      </c>
      <c r="AI55" s="299">
        <v>6822</v>
      </c>
      <c r="AJ55" s="170">
        <v>6</v>
      </c>
      <c r="AK55" s="171">
        <v>2</v>
      </c>
      <c r="AL55" s="300">
        <v>1613</v>
      </c>
      <c r="AM55" s="300">
        <v>29</v>
      </c>
      <c r="AN55" s="172">
        <v>1</v>
      </c>
      <c r="AO55" s="173">
        <v>4</v>
      </c>
      <c r="AP55" s="274">
        <v>1</v>
      </c>
      <c r="AQ55" s="282">
        <v>1</v>
      </c>
      <c r="AR55" s="265">
        <v>1</v>
      </c>
      <c r="AS55" s="281">
        <v>1</v>
      </c>
      <c r="AT55" s="280">
        <v>1</v>
      </c>
      <c r="AU55" s="278">
        <v>1</v>
      </c>
      <c r="AV55" s="253">
        <v>6</v>
      </c>
      <c r="AW55" s="260">
        <v>0</v>
      </c>
      <c r="AX55" s="257">
        <v>2</v>
      </c>
      <c r="AY55" s="282">
        <v>1</v>
      </c>
      <c r="AZ55" s="174">
        <v>29</v>
      </c>
      <c r="BA55" s="175">
        <v>0.90625</v>
      </c>
      <c r="BB55" s="138" t="s">
        <v>91</v>
      </c>
      <c r="BC55" s="237" t="s">
        <v>202</v>
      </c>
    </row>
    <row r="56" spans="1:56" s="176" customFormat="1" ht="15" customHeight="1" x14ac:dyDescent="0.25">
      <c r="A56" s="207">
        <v>85</v>
      </c>
      <c r="B56" s="138" t="s">
        <v>94</v>
      </c>
      <c r="C56" s="138" t="s">
        <v>232</v>
      </c>
      <c r="D56" s="335">
        <v>163</v>
      </c>
      <c r="E56" s="293">
        <v>173</v>
      </c>
      <c r="F56" s="159">
        <v>1</v>
      </c>
      <c r="G56" s="335">
        <v>3957</v>
      </c>
      <c r="H56" s="292">
        <v>3989</v>
      </c>
      <c r="I56" s="160">
        <v>1</v>
      </c>
      <c r="J56" s="335">
        <v>112</v>
      </c>
      <c r="K56" s="290">
        <v>112</v>
      </c>
      <c r="L56" s="161">
        <v>1</v>
      </c>
      <c r="M56" s="291">
        <v>5526</v>
      </c>
      <c r="N56" s="275">
        <v>100</v>
      </c>
      <c r="O56" s="162">
        <v>2</v>
      </c>
      <c r="P56" s="289">
        <v>579</v>
      </c>
      <c r="Q56" s="162">
        <v>1</v>
      </c>
      <c r="R56" s="163">
        <v>6</v>
      </c>
      <c r="S56" s="287">
        <v>99</v>
      </c>
      <c r="T56" s="164">
        <v>2</v>
      </c>
      <c r="U56" s="288">
        <v>99</v>
      </c>
      <c r="V56" s="165">
        <v>2</v>
      </c>
      <c r="W56" s="285">
        <v>88525</v>
      </c>
      <c r="X56" s="164">
        <v>1</v>
      </c>
      <c r="Y56" s="286">
        <v>20475</v>
      </c>
      <c r="Z56" s="166">
        <v>1</v>
      </c>
      <c r="AA56" s="275">
        <v>100</v>
      </c>
      <c r="AB56" s="165">
        <v>2</v>
      </c>
      <c r="AC56" s="275">
        <v>100</v>
      </c>
      <c r="AD56" s="165">
        <v>2</v>
      </c>
      <c r="AE56" s="167">
        <v>10</v>
      </c>
      <c r="AF56" s="298">
        <v>37415</v>
      </c>
      <c r="AG56" s="168">
        <v>7</v>
      </c>
      <c r="AH56" s="169">
        <v>2</v>
      </c>
      <c r="AI56" s="299">
        <v>30570</v>
      </c>
      <c r="AJ56" s="170">
        <v>8</v>
      </c>
      <c r="AK56" s="171">
        <v>2</v>
      </c>
      <c r="AL56" s="300">
        <v>7381</v>
      </c>
      <c r="AM56" s="300">
        <v>43</v>
      </c>
      <c r="AN56" s="172">
        <v>1</v>
      </c>
      <c r="AO56" s="173">
        <v>5</v>
      </c>
      <c r="AP56" s="274">
        <v>2</v>
      </c>
      <c r="AQ56" s="282">
        <v>0</v>
      </c>
      <c r="AR56" s="265">
        <v>1</v>
      </c>
      <c r="AS56" s="282">
        <v>0</v>
      </c>
      <c r="AT56" s="280">
        <v>0</v>
      </c>
      <c r="AU56" s="278">
        <v>2</v>
      </c>
      <c r="AV56" s="253">
        <v>5</v>
      </c>
      <c r="AW56" s="260">
        <v>0</v>
      </c>
      <c r="AX56" s="257">
        <v>2</v>
      </c>
      <c r="AY56" s="282">
        <v>1</v>
      </c>
      <c r="AZ56" s="174">
        <v>29</v>
      </c>
      <c r="BA56" s="175">
        <v>0.90625</v>
      </c>
      <c r="BB56" s="138" t="s">
        <v>94</v>
      </c>
      <c r="BC56" s="237" t="s">
        <v>205</v>
      </c>
      <c r="BD56" s="177"/>
    </row>
    <row r="57" spans="1:56" s="179" customFormat="1" ht="16.5" customHeight="1" x14ac:dyDescent="0.25">
      <c r="A57" s="207">
        <v>87</v>
      </c>
      <c r="B57" s="264" t="s">
        <v>287</v>
      </c>
      <c r="C57" s="138" t="s">
        <v>232</v>
      </c>
      <c r="D57" s="335">
        <v>183</v>
      </c>
      <c r="E57" s="293">
        <v>207</v>
      </c>
      <c r="F57" s="159">
        <v>1</v>
      </c>
      <c r="G57" s="335">
        <v>4877</v>
      </c>
      <c r="H57" s="292">
        <v>4905</v>
      </c>
      <c r="I57" s="160">
        <v>1</v>
      </c>
      <c r="J57" s="335">
        <v>161</v>
      </c>
      <c r="K57" s="290">
        <v>161</v>
      </c>
      <c r="L57" s="161">
        <v>1</v>
      </c>
      <c r="M57" s="291">
        <v>6859</v>
      </c>
      <c r="N57" s="275">
        <v>99</v>
      </c>
      <c r="O57" s="162">
        <v>2</v>
      </c>
      <c r="P57" s="289">
        <v>3791</v>
      </c>
      <c r="Q57" s="162">
        <v>1</v>
      </c>
      <c r="R57" s="163">
        <v>6</v>
      </c>
      <c r="S57" s="287">
        <v>99</v>
      </c>
      <c r="T57" s="164">
        <v>2</v>
      </c>
      <c r="U57" s="288">
        <v>100</v>
      </c>
      <c r="V57" s="165">
        <v>2</v>
      </c>
      <c r="W57" s="285">
        <v>134940</v>
      </c>
      <c r="X57" s="164">
        <v>1</v>
      </c>
      <c r="Y57" s="286">
        <v>41231</v>
      </c>
      <c r="Z57" s="166">
        <v>1</v>
      </c>
      <c r="AA57" s="275">
        <v>100</v>
      </c>
      <c r="AB57" s="165">
        <v>2</v>
      </c>
      <c r="AC57" s="275">
        <v>100</v>
      </c>
      <c r="AD57" s="165">
        <v>2</v>
      </c>
      <c r="AE57" s="167">
        <v>10</v>
      </c>
      <c r="AF57" s="298">
        <v>35537</v>
      </c>
      <c r="AG57" s="168">
        <v>5</v>
      </c>
      <c r="AH57" s="169">
        <v>2</v>
      </c>
      <c r="AI57" s="299">
        <v>111653</v>
      </c>
      <c r="AJ57" s="170">
        <v>23</v>
      </c>
      <c r="AK57" s="171">
        <v>2</v>
      </c>
      <c r="AL57" s="300">
        <v>7958</v>
      </c>
      <c r="AM57" s="300">
        <v>38</v>
      </c>
      <c r="AN57" s="172">
        <v>1</v>
      </c>
      <c r="AO57" s="173">
        <v>5</v>
      </c>
      <c r="AP57" s="274">
        <v>2</v>
      </c>
      <c r="AQ57" s="282">
        <v>0</v>
      </c>
      <c r="AR57" s="265">
        <v>1</v>
      </c>
      <c r="AS57" s="281">
        <v>1</v>
      </c>
      <c r="AT57" s="280">
        <v>1</v>
      </c>
      <c r="AU57" s="278">
        <v>1</v>
      </c>
      <c r="AV57" s="253">
        <v>6</v>
      </c>
      <c r="AW57" s="260">
        <v>0</v>
      </c>
      <c r="AX57" s="257">
        <v>2</v>
      </c>
      <c r="AY57" s="282">
        <v>0</v>
      </c>
      <c r="AZ57" s="174">
        <v>29</v>
      </c>
      <c r="BA57" s="175">
        <v>0.90625</v>
      </c>
      <c r="BB57" s="138" t="s">
        <v>96</v>
      </c>
      <c r="BC57" s="238" t="s">
        <v>207</v>
      </c>
      <c r="BD57" s="176"/>
    </row>
    <row r="58" spans="1:56" s="176" customFormat="1" x14ac:dyDescent="0.25">
      <c r="A58" s="207">
        <v>5</v>
      </c>
      <c r="B58" s="273" t="s">
        <v>301</v>
      </c>
      <c r="C58" s="138" t="s">
        <v>234</v>
      </c>
      <c r="D58" s="335">
        <v>71</v>
      </c>
      <c r="E58" s="293">
        <v>75</v>
      </c>
      <c r="F58" s="159">
        <v>1</v>
      </c>
      <c r="G58" s="335">
        <v>1553</v>
      </c>
      <c r="H58" s="292">
        <v>1531</v>
      </c>
      <c r="I58" s="160">
        <v>1</v>
      </c>
      <c r="J58" s="335">
        <v>51</v>
      </c>
      <c r="K58" s="290">
        <v>51</v>
      </c>
      <c r="L58" s="161">
        <v>1</v>
      </c>
      <c r="M58" s="291">
        <v>2501</v>
      </c>
      <c r="N58" s="275">
        <v>100</v>
      </c>
      <c r="O58" s="162">
        <v>2</v>
      </c>
      <c r="P58" s="289">
        <v>688</v>
      </c>
      <c r="Q58" s="162">
        <v>1</v>
      </c>
      <c r="R58" s="163">
        <v>6</v>
      </c>
      <c r="S58" s="287">
        <v>99</v>
      </c>
      <c r="T58" s="164">
        <v>2</v>
      </c>
      <c r="U58" s="288">
        <v>99</v>
      </c>
      <c r="V58" s="165">
        <v>2</v>
      </c>
      <c r="W58" s="285">
        <v>43009</v>
      </c>
      <c r="X58" s="164">
        <v>1</v>
      </c>
      <c r="Y58" s="286">
        <v>6007</v>
      </c>
      <c r="Z58" s="166">
        <v>1</v>
      </c>
      <c r="AA58" s="275">
        <v>100</v>
      </c>
      <c r="AB58" s="165">
        <v>2</v>
      </c>
      <c r="AC58" s="275">
        <v>100</v>
      </c>
      <c r="AD58" s="165">
        <v>2</v>
      </c>
      <c r="AE58" s="167">
        <v>10</v>
      </c>
      <c r="AF58" s="298">
        <v>16214</v>
      </c>
      <c r="AG58" s="168">
        <v>6</v>
      </c>
      <c r="AH58" s="169">
        <v>2</v>
      </c>
      <c r="AI58" s="299">
        <v>12089</v>
      </c>
      <c r="AJ58" s="170">
        <v>8</v>
      </c>
      <c r="AK58" s="171">
        <v>2</v>
      </c>
      <c r="AL58" s="300">
        <v>2977</v>
      </c>
      <c r="AM58" s="300">
        <v>40</v>
      </c>
      <c r="AN58" s="172">
        <v>1</v>
      </c>
      <c r="AO58" s="173">
        <v>5</v>
      </c>
      <c r="AP58" s="274">
        <v>1</v>
      </c>
      <c r="AQ58" s="282">
        <v>0</v>
      </c>
      <c r="AR58" s="265">
        <v>1</v>
      </c>
      <c r="AS58" s="282">
        <v>0</v>
      </c>
      <c r="AT58" s="280">
        <v>1</v>
      </c>
      <c r="AU58" s="278">
        <v>2</v>
      </c>
      <c r="AV58" s="253">
        <v>5</v>
      </c>
      <c r="AW58" s="260">
        <v>0</v>
      </c>
      <c r="AX58" s="257">
        <v>2</v>
      </c>
      <c r="AY58" s="282">
        <v>0</v>
      </c>
      <c r="AZ58" s="174">
        <v>28</v>
      </c>
      <c r="BA58" s="175">
        <v>0.875</v>
      </c>
      <c r="BB58" s="138" t="s">
        <v>16</v>
      </c>
      <c r="BC58" s="237" t="s">
        <v>127</v>
      </c>
    </row>
    <row r="59" spans="1:56" s="176" customFormat="1" x14ac:dyDescent="0.25">
      <c r="A59" s="207">
        <v>19</v>
      </c>
      <c r="B59" s="272" t="s">
        <v>30</v>
      </c>
      <c r="C59" s="139" t="s">
        <v>232</v>
      </c>
      <c r="D59" s="335">
        <v>89</v>
      </c>
      <c r="E59" s="293">
        <v>99</v>
      </c>
      <c r="F59" s="159">
        <v>1</v>
      </c>
      <c r="G59" s="335">
        <v>2181</v>
      </c>
      <c r="H59" s="292">
        <v>2148</v>
      </c>
      <c r="I59" s="160">
        <v>1</v>
      </c>
      <c r="J59" s="335">
        <v>67</v>
      </c>
      <c r="K59" s="290">
        <v>68</v>
      </c>
      <c r="L59" s="161">
        <v>0</v>
      </c>
      <c r="M59" s="291">
        <v>2787</v>
      </c>
      <c r="N59" s="275">
        <v>100</v>
      </c>
      <c r="O59" s="162">
        <v>2</v>
      </c>
      <c r="P59" s="289">
        <v>1375</v>
      </c>
      <c r="Q59" s="162">
        <v>1</v>
      </c>
      <c r="R59" s="163">
        <v>5</v>
      </c>
      <c r="S59" s="287">
        <v>100</v>
      </c>
      <c r="T59" s="164">
        <v>2</v>
      </c>
      <c r="U59" s="288">
        <v>101</v>
      </c>
      <c r="V59" s="165">
        <v>2</v>
      </c>
      <c r="W59" s="285">
        <v>33410</v>
      </c>
      <c r="X59" s="164">
        <v>1</v>
      </c>
      <c r="Y59" s="286">
        <v>11101</v>
      </c>
      <c r="Z59" s="166">
        <v>1</v>
      </c>
      <c r="AA59" s="275">
        <v>100</v>
      </c>
      <c r="AB59" s="165">
        <v>2</v>
      </c>
      <c r="AC59" s="275">
        <v>100</v>
      </c>
      <c r="AD59" s="165">
        <v>2</v>
      </c>
      <c r="AE59" s="167">
        <v>10</v>
      </c>
      <c r="AF59" s="298">
        <v>17135</v>
      </c>
      <c r="AG59" s="168">
        <v>6</v>
      </c>
      <c r="AH59" s="169">
        <v>2</v>
      </c>
      <c r="AI59" s="299">
        <v>18946</v>
      </c>
      <c r="AJ59" s="170">
        <v>9</v>
      </c>
      <c r="AK59" s="171">
        <v>2</v>
      </c>
      <c r="AL59" s="300">
        <v>3656</v>
      </c>
      <c r="AM59" s="300">
        <v>37</v>
      </c>
      <c r="AN59" s="172">
        <v>1</v>
      </c>
      <c r="AO59" s="173">
        <v>5</v>
      </c>
      <c r="AP59" s="274">
        <v>2</v>
      </c>
      <c r="AQ59" s="282">
        <v>0</v>
      </c>
      <c r="AR59" s="265">
        <v>1</v>
      </c>
      <c r="AS59" s="282">
        <v>0</v>
      </c>
      <c r="AT59" s="280">
        <v>1</v>
      </c>
      <c r="AU59" s="278">
        <v>2</v>
      </c>
      <c r="AV59" s="253">
        <v>6</v>
      </c>
      <c r="AW59" s="260">
        <v>0</v>
      </c>
      <c r="AX59" s="257">
        <v>2</v>
      </c>
      <c r="AY59" s="282">
        <v>0</v>
      </c>
      <c r="AZ59" s="174">
        <v>28</v>
      </c>
      <c r="BA59" s="175">
        <v>0.875</v>
      </c>
      <c r="BB59" s="139" t="s">
        <v>30</v>
      </c>
      <c r="BC59" s="237" t="s">
        <v>141</v>
      </c>
      <c r="BD59" s="177"/>
    </row>
    <row r="60" spans="1:56" s="176" customFormat="1" ht="16.5" customHeight="1" x14ac:dyDescent="0.25">
      <c r="A60" s="207">
        <v>22</v>
      </c>
      <c r="B60" s="273" t="s">
        <v>302</v>
      </c>
      <c r="C60" s="138" t="s">
        <v>231</v>
      </c>
      <c r="D60" s="335">
        <v>54</v>
      </c>
      <c r="E60" s="293">
        <v>63</v>
      </c>
      <c r="F60" s="159">
        <v>1</v>
      </c>
      <c r="G60" s="335">
        <v>1030</v>
      </c>
      <c r="H60" s="292">
        <v>1023</v>
      </c>
      <c r="I60" s="160">
        <v>1</v>
      </c>
      <c r="J60" s="335">
        <v>38</v>
      </c>
      <c r="K60" s="290">
        <v>38</v>
      </c>
      <c r="L60" s="161">
        <v>1</v>
      </c>
      <c r="M60" s="291">
        <v>1297</v>
      </c>
      <c r="N60" s="275">
        <v>100</v>
      </c>
      <c r="O60" s="162">
        <v>2</v>
      </c>
      <c r="P60" s="289">
        <v>858</v>
      </c>
      <c r="Q60" s="162">
        <v>1</v>
      </c>
      <c r="R60" s="163">
        <v>6</v>
      </c>
      <c r="S60" s="287">
        <v>100</v>
      </c>
      <c r="T60" s="164">
        <v>2</v>
      </c>
      <c r="U60" s="288">
        <v>106</v>
      </c>
      <c r="V60" s="165">
        <v>2</v>
      </c>
      <c r="W60" s="285">
        <v>27863</v>
      </c>
      <c r="X60" s="164">
        <v>1</v>
      </c>
      <c r="Y60" s="286">
        <v>6694</v>
      </c>
      <c r="Z60" s="166">
        <v>1</v>
      </c>
      <c r="AA60" s="275">
        <v>100</v>
      </c>
      <c r="AB60" s="165">
        <v>2</v>
      </c>
      <c r="AC60" s="275">
        <v>100</v>
      </c>
      <c r="AD60" s="165">
        <v>2</v>
      </c>
      <c r="AE60" s="167">
        <v>10</v>
      </c>
      <c r="AF60" s="298">
        <v>6726</v>
      </c>
      <c r="AG60" s="168">
        <v>5</v>
      </c>
      <c r="AH60" s="169">
        <v>2</v>
      </c>
      <c r="AI60" s="299">
        <v>4127</v>
      </c>
      <c r="AJ60" s="170">
        <v>4</v>
      </c>
      <c r="AK60" s="171">
        <v>1</v>
      </c>
      <c r="AL60" s="300">
        <v>1950</v>
      </c>
      <c r="AM60" s="300">
        <v>31</v>
      </c>
      <c r="AN60" s="172">
        <v>1</v>
      </c>
      <c r="AO60" s="173">
        <v>4</v>
      </c>
      <c r="AP60" s="274">
        <v>1</v>
      </c>
      <c r="AQ60" s="282">
        <v>0</v>
      </c>
      <c r="AR60" s="265">
        <v>1</v>
      </c>
      <c r="AS60" s="282">
        <v>0</v>
      </c>
      <c r="AT60" s="280">
        <v>1</v>
      </c>
      <c r="AU60" s="278">
        <v>2</v>
      </c>
      <c r="AV60" s="253">
        <v>5</v>
      </c>
      <c r="AW60" s="260">
        <v>0</v>
      </c>
      <c r="AX60" s="257">
        <v>2</v>
      </c>
      <c r="AY60" s="282">
        <v>1</v>
      </c>
      <c r="AZ60" s="174">
        <v>28</v>
      </c>
      <c r="BA60" s="175">
        <v>0.875</v>
      </c>
      <c r="BB60" s="138" t="s">
        <v>33</v>
      </c>
      <c r="BC60" s="237" t="s">
        <v>144</v>
      </c>
      <c r="BD60" s="177"/>
    </row>
    <row r="61" spans="1:56" s="176" customFormat="1" ht="16.5" customHeight="1" x14ac:dyDescent="0.25">
      <c r="A61" s="207">
        <v>28</v>
      </c>
      <c r="B61" s="138" t="s">
        <v>238</v>
      </c>
      <c r="C61" s="138" t="s">
        <v>232</v>
      </c>
      <c r="D61" s="335">
        <v>57</v>
      </c>
      <c r="E61" s="293">
        <v>69</v>
      </c>
      <c r="F61" s="159">
        <v>1</v>
      </c>
      <c r="G61" s="337">
        <v>1426</v>
      </c>
      <c r="H61" s="292">
        <v>1440</v>
      </c>
      <c r="I61" s="160">
        <v>1</v>
      </c>
      <c r="J61" s="335">
        <v>45</v>
      </c>
      <c r="K61" s="290">
        <v>45</v>
      </c>
      <c r="L61" s="161">
        <v>1</v>
      </c>
      <c r="M61" s="291">
        <v>1974</v>
      </c>
      <c r="N61" s="275">
        <v>100</v>
      </c>
      <c r="O61" s="162">
        <v>2</v>
      </c>
      <c r="P61" s="289">
        <v>736</v>
      </c>
      <c r="Q61" s="162">
        <v>1</v>
      </c>
      <c r="R61" s="163">
        <v>6</v>
      </c>
      <c r="S61" s="287">
        <v>100</v>
      </c>
      <c r="T61" s="164">
        <v>2</v>
      </c>
      <c r="U61" s="288">
        <v>101</v>
      </c>
      <c r="V61" s="165">
        <v>2</v>
      </c>
      <c r="W61" s="285">
        <v>36582</v>
      </c>
      <c r="X61" s="164">
        <v>1</v>
      </c>
      <c r="Y61" s="286">
        <v>14663</v>
      </c>
      <c r="Z61" s="166">
        <v>1</v>
      </c>
      <c r="AA61" s="275">
        <v>100</v>
      </c>
      <c r="AB61" s="165">
        <v>2</v>
      </c>
      <c r="AC61" s="275">
        <v>100</v>
      </c>
      <c r="AD61" s="165">
        <v>2</v>
      </c>
      <c r="AE61" s="167">
        <v>10</v>
      </c>
      <c r="AF61" s="298">
        <v>8468</v>
      </c>
      <c r="AG61" s="168">
        <v>4</v>
      </c>
      <c r="AH61" s="169">
        <v>2</v>
      </c>
      <c r="AI61" s="299">
        <v>14656</v>
      </c>
      <c r="AJ61" s="170">
        <v>10</v>
      </c>
      <c r="AK61" s="171">
        <v>2</v>
      </c>
      <c r="AL61" s="300">
        <v>3728</v>
      </c>
      <c r="AM61" s="300">
        <v>54</v>
      </c>
      <c r="AN61" s="172">
        <v>1</v>
      </c>
      <c r="AO61" s="173">
        <v>5</v>
      </c>
      <c r="AP61" s="274">
        <v>1</v>
      </c>
      <c r="AQ61" s="282">
        <v>0</v>
      </c>
      <c r="AR61" s="265">
        <v>1</v>
      </c>
      <c r="AS61" s="282">
        <v>0</v>
      </c>
      <c r="AT61" s="280">
        <v>1</v>
      </c>
      <c r="AU61" s="278">
        <v>1</v>
      </c>
      <c r="AV61" s="253">
        <v>4</v>
      </c>
      <c r="AW61" s="260">
        <v>0</v>
      </c>
      <c r="AX61" s="257">
        <v>2</v>
      </c>
      <c r="AY61" s="282">
        <v>1</v>
      </c>
      <c r="AZ61" s="174">
        <v>28</v>
      </c>
      <c r="BA61" s="175">
        <v>0.875</v>
      </c>
      <c r="BB61" s="138" t="s">
        <v>238</v>
      </c>
      <c r="BC61" s="237" t="s">
        <v>150</v>
      </c>
      <c r="BD61" s="177"/>
    </row>
    <row r="62" spans="1:56" s="176" customFormat="1" ht="15" customHeight="1" x14ac:dyDescent="0.25">
      <c r="A62" s="207">
        <v>31</v>
      </c>
      <c r="B62" s="138" t="s">
        <v>42</v>
      </c>
      <c r="C62" s="138" t="s">
        <v>232</v>
      </c>
      <c r="D62" s="335">
        <v>64</v>
      </c>
      <c r="E62" s="293">
        <v>68</v>
      </c>
      <c r="F62" s="159">
        <v>1</v>
      </c>
      <c r="G62" s="335">
        <v>1707</v>
      </c>
      <c r="H62" s="292">
        <v>1742</v>
      </c>
      <c r="I62" s="160">
        <v>1</v>
      </c>
      <c r="J62" s="335">
        <v>59</v>
      </c>
      <c r="K62" s="290">
        <v>59</v>
      </c>
      <c r="L62" s="161">
        <v>1</v>
      </c>
      <c r="M62" s="291">
        <v>2460</v>
      </c>
      <c r="N62" s="275">
        <v>95</v>
      </c>
      <c r="O62" s="162">
        <v>2</v>
      </c>
      <c r="P62" s="289">
        <v>2938</v>
      </c>
      <c r="Q62" s="162">
        <v>1</v>
      </c>
      <c r="R62" s="163">
        <v>6</v>
      </c>
      <c r="S62" s="287">
        <v>100</v>
      </c>
      <c r="T62" s="164">
        <v>2</v>
      </c>
      <c r="U62" s="288">
        <v>100</v>
      </c>
      <c r="V62" s="165">
        <v>2</v>
      </c>
      <c r="W62" s="285">
        <v>39918</v>
      </c>
      <c r="X62" s="164">
        <v>1</v>
      </c>
      <c r="Y62" s="286">
        <v>9415</v>
      </c>
      <c r="Z62" s="166">
        <v>1</v>
      </c>
      <c r="AA62" s="275">
        <v>100</v>
      </c>
      <c r="AB62" s="165">
        <v>2</v>
      </c>
      <c r="AC62" s="275">
        <v>100</v>
      </c>
      <c r="AD62" s="165">
        <v>2</v>
      </c>
      <c r="AE62" s="167">
        <v>10</v>
      </c>
      <c r="AF62" s="298">
        <v>10919</v>
      </c>
      <c r="AG62" s="168">
        <v>4</v>
      </c>
      <c r="AH62" s="169">
        <v>2</v>
      </c>
      <c r="AI62" s="299">
        <v>11717</v>
      </c>
      <c r="AJ62" s="170">
        <v>7</v>
      </c>
      <c r="AK62" s="171">
        <v>2</v>
      </c>
      <c r="AL62" s="300">
        <v>2265</v>
      </c>
      <c r="AM62" s="300">
        <v>33</v>
      </c>
      <c r="AN62" s="172">
        <v>1</v>
      </c>
      <c r="AO62" s="173">
        <v>5</v>
      </c>
      <c r="AP62" s="274">
        <v>2</v>
      </c>
      <c r="AQ62" s="282">
        <v>0</v>
      </c>
      <c r="AR62" s="265">
        <v>1</v>
      </c>
      <c r="AS62" s="282">
        <v>0</v>
      </c>
      <c r="AT62" s="280">
        <v>0</v>
      </c>
      <c r="AU62" s="278">
        <v>2</v>
      </c>
      <c r="AV62" s="253">
        <v>5</v>
      </c>
      <c r="AW62" s="260">
        <v>0</v>
      </c>
      <c r="AX62" s="257">
        <v>2</v>
      </c>
      <c r="AY62" s="282">
        <v>0</v>
      </c>
      <c r="AZ62" s="174">
        <v>28</v>
      </c>
      <c r="BA62" s="175">
        <v>0.875</v>
      </c>
      <c r="BB62" s="138" t="s">
        <v>42</v>
      </c>
      <c r="BC62" s="237" t="s">
        <v>153</v>
      </c>
    </row>
    <row r="63" spans="1:56" s="176" customFormat="1" ht="15" customHeight="1" x14ac:dyDescent="0.25">
      <c r="A63" s="207">
        <v>40</v>
      </c>
      <c r="B63" s="273" t="s">
        <v>307</v>
      </c>
      <c r="C63" s="138" t="s">
        <v>231</v>
      </c>
      <c r="D63" s="335">
        <v>39</v>
      </c>
      <c r="E63" s="293">
        <v>43</v>
      </c>
      <c r="F63" s="159">
        <v>1</v>
      </c>
      <c r="G63" s="335">
        <v>755</v>
      </c>
      <c r="H63" s="292">
        <v>757</v>
      </c>
      <c r="I63" s="160">
        <v>1</v>
      </c>
      <c r="J63" s="335">
        <v>29</v>
      </c>
      <c r="K63" s="290">
        <v>29</v>
      </c>
      <c r="L63" s="161">
        <v>1</v>
      </c>
      <c r="M63" s="291">
        <v>1007</v>
      </c>
      <c r="N63" s="275">
        <v>100</v>
      </c>
      <c r="O63" s="162">
        <v>2</v>
      </c>
      <c r="P63" s="289">
        <v>527</v>
      </c>
      <c r="Q63" s="162">
        <v>1</v>
      </c>
      <c r="R63" s="163">
        <v>6</v>
      </c>
      <c r="S63" s="287">
        <v>99</v>
      </c>
      <c r="T63" s="164">
        <v>2</v>
      </c>
      <c r="U63" s="288">
        <v>99</v>
      </c>
      <c r="V63" s="165">
        <v>2</v>
      </c>
      <c r="W63" s="285">
        <v>20855</v>
      </c>
      <c r="X63" s="164">
        <v>1</v>
      </c>
      <c r="Y63" s="286">
        <v>7170</v>
      </c>
      <c r="Z63" s="166">
        <v>1</v>
      </c>
      <c r="AA63" s="275">
        <v>100</v>
      </c>
      <c r="AB63" s="165">
        <v>2</v>
      </c>
      <c r="AC63" s="275">
        <v>100</v>
      </c>
      <c r="AD63" s="165">
        <v>2</v>
      </c>
      <c r="AE63" s="167">
        <v>10</v>
      </c>
      <c r="AF63" s="298">
        <v>8290</v>
      </c>
      <c r="AG63" s="168">
        <v>8</v>
      </c>
      <c r="AH63" s="169">
        <v>2</v>
      </c>
      <c r="AI63" s="299">
        <v>3320</v>
      </c>
      <c r="AJ63" s="170">
        <v>4</v>
      </c>
      <c r="AK63" s="171">
        <v>1</v>
      </c>
      <c r="AL63" s="300">
        <v>1777</v>
      </c>
      <c r="AM63" s="300">
        <v>41</v>
      </c>
      <c r="AN63" s="172">
        <v>1</v>
      </c>
      <c r="AO63" s="173">
        <v>4</v>
      </c>
      <c r="AP63" s="274">
        <v>1</v>
      </c>
      <c r="AQ63" s="282">
        <v>1</v>
      </c>
      <c r="AR63" s="265">
        <v>1</v>
      </c>
      <c r="AS63" s="282">
        <v>0</v>
      </c>
      <c r="AT63" s="280">
        <v>1</v>
      </c>
      <c r="AU63" s="278">
        <v>1</v>
      </c>
      <c r="AV63" s="253">
        <v>5</v>
      </c>
      <c r="AW63" s="260">
        <v>0</v>
      </c>
      <c r="AX63" s="257">
        <v>2</v>
      </c>
      <c r="AY63" s="282">
        <v>1</v>
      </c>
      <c r="AZ63" s="174">
        <v>28</v>
      </c>
      <c r="BA63" s="175">
        <v>0.875</v>
      </c>
      <c r="BB63" s="138" t="s">
        <v>51</v>
      </c>
      <c r="BC63" s="237" t="s">
        <v>162</v>
      </c>
    </row>
    <row r="64" spans="1:56" s="176" customFormat="1" ht="15" customHeight="1" x14ac:dyDescent="0.25">
      <c r="A64" s="207">
        <v>51</v>
      </c>
      <c r="B64" s="270" t="s">
        <v>295</v>
      </c>
      <c r="C64" s="138" t="s">
        <v>231</v>
      </c>
      <c r="D64" s="335">
        <v>58</v>
      </c>
      <c r="E64" s="293">
        <v>57</v>
      </c>
      <c r="F64" s="159">
        <v>1</v>
      </c>
      <c r="G64" s="335">
        <v>1224</v>
      </c>
      <c r="H64" s="292">
        <v>1215</v>
      </c>
      <c r="I64" s="160">
        <v>1</v>
      </c>
      <c r="J64" s="335">
        <v>42</v>
      </c>
      <c r="K64" s="290">
        <v>42</v>
      </c>
      <c r="L64" s="161">
        <v>1</v>
      </c>
      <c r="M64" s="291">
        <v>1749</v>
      </c>
      <c r="N64" s="275">
        <v>100</v>
      </c>
      <c r="O64" s="162">
        <v>2</v>
      </c>
      <c r="P64" s="289">
        <v>908</v>
      </c>
      <c r="Q64" s="162">
        <v>1</v>
      </c>
      <c r="R64" s="163">
        <v>6</v>
      </c>
      <c r="S64" s="287">
        <v>100</v>
      </c>
      <c r="T64" s="164">
        <v>2</v>
      </c>
      <c r="U64" s="288">
        <v>100</v>
      </c>
      <c r="V64" s="165">
        <v>2</v>
      </c>
      <c r="W64" s="285">
        <v>26246</v>
      </c>
      <c r="X64" s="164">
        <v>1</v>
      </c>
      <c r="Y64" s="286">
        <v>7135</v>
      </c>
      <c r="Z64" s="166">
        <v>1</v>
      </c>
      <c r="AA64" s="275">
        <v>100</v>
      </c>
      <c r="AB64" s="165">
        <v>2</v>
      </c>
      <c r="AC64" s="275">
        <v>99</v>
      </c>
      <c r="AD64" s="165">
        <v>1</v>
      </c>
      <c r="AE64" s="167">
        <v>9</v>
      </c>
      <c r="AF64" s="298">
        <v>11280</v>
      </c>
      <c r="AG64" s="168">
        <v>6</v>
      </c>
      <c r="AH64" s="169">
        <v>2</v>
      </c>
      <c r="AI64" s="299">
        <v>9277</v>
      </c>
      <c r="AJ64" s="170">
        <v>8</v>
      </c>
      <c r="AK64" s="171">
        <v>2</v>
      </c>
      <c r="AL64" s="300">
        <v>2209</v>
      </c>
      <c r="AM64" s="300">
        <v>39</v>
      </c>
      <c r="AN64" s="172">
        <v>1</v>
      </c>
      <c r="AO64" s="173">
        <v>5</v>
      </c>
      <c r="AP64" s="274">
        <v>2</v>
      </c>
      <c r="AQ64" s="283">
        <v>1</v>
      </c>
      <c r="AR64" s="265">
        <v>1</v>
      </c>
      <c r="AS64" s="282">
        <v>0</v>
      </c>
      <c r="AT64" s="280">
        <v>0</v>
      </c>
      <c r="AU64" s="278">
        <v>1</v>
      </c>
      <c r="AV64" s="253">
        <v>5</v>
      </c>
      <c r="AW64" s="260">
        <v>0</v>
      </c>
      <c r="AX64" s="257">
        <v>2</v>
      </c>
      <c r="AY64" s="282">
        <v>1</v>
      </c>
      <c r="AZ64" s="174">
        <v>28</v>
      </c>
      <c r="BA64" s="175">
        <v>0.875</v>
      </c>
      <c r="BB64" s="138" t="s">
        <v>61</v>
      </c>
      <c r="BC64" s="237" t="s">
        <v>172</v>
      </c>
    </row>
    <row r="65" spans="1:56" s="176" customFormat="1" ht="15" customHeight="1" x14ac:dyDescent="0.25">
      <c r="A65" s="207">
        <v>66</v>
      </c>
      <c r="B65" s="138" t="s">
        <v>76</v>
      </c>
      <c r="C65" s="138" t="s">
        <v>232</v>
      </c>
      <c r="D65" s="335">
        <v>31</v>
      </c>
      <c r="E65" s="293">
        <v>38</v>
      </c>
      <c r="F65" s="159">
        <v>1</v>
      </c>
      <c r="G65" s="335">
        <v>673</v>
      </c>
      <c r="H65" s="292">
        <v>667</v>
      </c>
      <c r="I65" s="160">
        <v>1</v>
      </c>
      <c r="J65" s="335">
        <v>22</v>
      </c>
      <c r="K65" s="290">
        <v>22</v>
      </c>
      <c r="L65" s="161">
        <v>1</v>
      </c>
      <c r="M65" s="291">
        <v>803</v>
      </c>
      <c r="N65" s="275">
        <v>99</v>
      </c>
      <c r="O65" s="162">
        <v>2</v>
      </c>
      <c r="P65" s="289">
        <v>415</v>
      </c>
      <c r="Q65" s="162">
        <v>1</v>
      </c>
      <c r="R65" s="163">
        <v>6</v>
      </c>
      <c r="S65" s="287">
        <v>100</v>
      </c>
      <c r="T65" s="164">
        <v>2</v>
      </c>
      <c r="U65" s="288">
        <v>100</v>
      </c>
      <c r="V65" s="165">
        <v>2</v>
      </c>
      <c r="W65" s="285">
        <v>19980</v>
      </c>
      <c r="X65" s="164">
        <v>1</v>
      </c>
      <c r="Y65" s="286">
        <v>4890</v>
      </c>
      <c r="Z65" s="166">
        <v>1</v>
      </c>
      <c r="AA65" s="275">
        <v>100</v>
      </c>
      <c r="AB65" s="165">
        <v>2</v>
      </c>
      <c r="AC65" s="275">
        <v>100</v>
      </c>
      <c r="AD65" s="165">
        <v>2</v>
      </c>
      <c r="AE65" s="167">
        <v>10</v>
      </c>
      <c r="AF65" s="298">
        <v>2541</v>
      </c>
      <c r="AG65" s="168">
        <v>3</v>
      </c>
      <c r="AH65" s="169">
        <v>1</v>
      </c>
      <c r="AI65" s="299">
        <v>4040</v>
      </c>
      <c r="AJ65" s="170">
        <v>6</v>
      </c>
      <c r="AK65" s="171">
        <v>2</v>
      </c>
      <c r="AL65" s="300">
        <v>1331</v>
      </c>
      <c r="AM65" s="300">
        <v>35</v>
      </c>
      <c r="AN65" s="172">
        <v>1</v>
      </c>
      <c r="AO65" s="173">
        <v>4</v>
      </c>
      <c r="AP65" s="274">
        <v>2</v>
      </c>
      <c r="AQ65" s="282">
        <v>0</v>
      </c>
      <c r="AR65" s="265">
        <v>1</v>
      </c>
      <c r="AS65" s="282">
        <v>0</v>
      </c>
      <c r="AT65" s="280">
        <v>1</v>
      </c>
      <c r="AU65" s="278">
        <v>2</v>
      </c>
      <c r="AV65" s="253">
        <v>6</v>
      </c>
      <c r="AW65" s="260">
        <v>0</v>
      </c>
      <c r="AX65" s="257">
        <v>2</v>
      </c>
      <c r="AY65" s="282">
        <v>0</v>
      </c>
      <c r="AZ65" s="174">
        <v>28</v>
      </c>
      <c r="BA65" s="175">
        <v>0.875</v>
      </c>
      <c r="BB65" s="138" t="s">
        <v>76</v>
      </c>
      <c r="BC65" s="237" t="s">
        <v>187</v>
      </c>
    </row>
    <row r="66" spans="1:56" s="176" customFormat="1" ht="16.5" customHeight="1" x14ac:dyDescent="0.25">
      <c r="A66" s="207">
        <v>73</v>
      </c>
      <c r="B66" s="138" t="s">
        <v>83</v>
      </c>
      <c r="C66" s="138" t="s">
        <v>232</v>
      </c>
      <c r="D66" s="335">
        <v>80</v>
      </c>
      <c r="E66" s="293">
        <v>90</v>
      </c>
      <c r="F66" s="159">
        <v>1</v>
      </c>
      <c r="G66" s="335">
        <v>2275</v>
      </c>
      <c r="H66" s="292">
        <v>2289</v>
      </c>
      <c r="I66" s="160">
        <v>1</v>
      </c>
      <c r="J66" s="335">
        <v>66</v>
      </c>
      <c r="K66" s="290">
        <v>66</v>
      </c>
      <c r="L66" s="161">
        <v>1</v>
      </c>
      <c r="M66" s="291">
        <v>3458</v>
      </c>
      <c r="N66" s="275">
        <v>99</v>
      </c>
      <c r="O66" s="162">
        <v>2</v>
      </c>
      <c r="P66" s="289">
        <v>382</v>
      </c>
      <c r="Q66" s="162">
        <v>1</v>
      </c>
      <c r="R66" s="163">
        <v>6</v>
      </c>
      <c r="S66" s="287">
        <v>100</v>
      </c>
      <c r="T66" s="164">
        <v>2</v>
      </c>
      <c r="U66" s="288">
        <v>100</v>
      </c>
      <c r="V66" s="165">
        <v>2</v>
      </c>
      <c r="W66" s="285">
        <v>37796</v>
      </c>
      <c r="X66" s="164">
        <v>1</v>
      </c>
      <c r="Y66" s="286">
        <v>16225</v>
      </c>
      <c r="Z66" s="166">
        <v>1</v>
      </c>
      <c r="AA66" s="275">
        <v>100</v>
      </c>
      <c r="AB66" s="165">
        <v>2</v>
      </c>
      <c r="AC66" s="275">
        <v>100</v>
      </c>
      <c r="AD66" s="165">
        <v>2</v>
      </c>
      <c r="AE66" s="167">
        <v>10</v>
      </c>
      <c r="AF66" s="298">
        <v>17313</v>
      </c>
      <c r="AG66" s="168">
        <v>5</v>
      </c>
      <c r="AH66" s="169">
        <v>2</v>
      </c>
      <c r="AI66" s="299">
        <v>7990</v>
      </c>
      <c r="AJ66" s="170">
        <v>3</v>
      </c>
      <c r="AK66" s="171">
        <v>1</v>
      </c>
      <c r="AL66" s="300">
        <v>3627</v>
      </c>
      <c r="AM66" s="300">
        <v>40</v>
      </c>
      <c r="AN66" s="172">
        <v>1</v>
      </c>
      <c r="AO66" s="173">
        <v>4</v>
      </c>
      <c r="AP66" s="274">
        <v>2</v>
      </c>
      <c r="AQ66" s="282">
        <v>0</v>
      </c>
      <c r="AR66" s="265">
        <v>1</v>
      </c>
      <c r="AS66" s="282">
        <v>0</v>
      </c>
      <c r="AT66" s="280">
        <v>1</v>
      </c>
      <c r="AU66" s="278">
        <v>1</v>
      </c>
      <c r="AV66" s="253">
        <v>5</v>
      </c>
      <c r="AW66" s="260">
        <v>0</v>
      </c>
      <c r="AX66" s="257">
        <v>2</v>
      </c>
      <c r="AY66" s="282">
        <v>1</v>
      </c>
      <c r="AZ66" s="174">
        <v>28</v>
      </c>
      <c r="BA66" s="175">
        <v>0.875</v>
      </c>
      <c r="BB66" s="138" t="s">
        <v>83</v>
      </c>
      <c r="BC66" s="238" t="s">
        <v>194</v>
      </c>
    </row>
    <row r="67" spans="1:56" s="176" customFormat="1" ht="15" customHeight="1" x14ac:dyDescent="0.25">
      <c r="A67" s="207">
        <v>90</v>
      </c>
      <c r="B67" s="138" t="s">
        <v>98</v>
      </c>
      <c r="C67" s="138" t="s">
        <v>232</v>
      </c>
      <c r="D67" s="335">
        <v>61</v>
      </c>
      <c r="E67" s="293">
        <v>71</v>
      </c>
      <c r="F67" s="159">
        <v>1</v>
      </c>
      <c r="G67" s="335">
        <v>1765</v>
      </c>
      <c r="H67" s="292">
        <v>1743</v>
      </c>
      <c r="I67" s="160">
        <v>1</v>
      </c>
      <c r="J67" s="335">
        <v>51</v>
      </c>
      <c r="K67" s="290">
        <v>51</v>
      </c>
      <c r="L67" s="161">
        <v>1</v>
      </c>
      <c r="M67" s="291">
        <v>2847</v>
      </c>
      <c r="N67" s="275">
        <v>100</v>
      </c>
      <c r="O67" s="162">
        <v>2</v>
      </c>
      <c r="P67" s="289">
        <v>2118</v>
      </c>
      <c r="Q67" s="162">
        <v>1</v>
      </c>
      <c r="R67" s="163">
        <v>6</v>
      </c>
      <c r="S67" s="287">
        <v>100</v>
      </c>
      <c r="T67" s="164">
        <v>2</v>
      </c>
      <c r="U67" s="288">
        <v>101</v>
      </c>
      <c r="V67" s="165">
        <v>2</v>
      </c>
      <c r="W67" s="285">
        <v>44060</v>
      </c>
      <c r="X67" s="164">
        <v>1</v>
      </c>
      <c r="Y67" s="286">
        <v>14440</v>
      </c>
      <c r="Z67" s="166">
        <v>1</v>
      </c>
      <c r="AA67" s="275">
        <v>100</v>
      </c>
      <c r="AB67" s="165">
        <v>2</v>
      </c>
      <c r="AC67" s="275">
        <v>100</v>
      </c>
      <c r="AD67" s="165">
        <v>2</v>
      </c>
      <c r="AE67" s="167">
        <v>10</v>
      </c>
      <c r="AF67" s="298">
        <v>21868</v>
      </c>
      <c r="AG67" s="168">
        <v>8</v>
      </c>
      <c r="AH67" s="169">
        <v>2</v>
      </c>
      <c r="AI67" s="299">
        <v>22875</v>
      </c>
      <c r="AJ67" s="170">
        <v>13</v>
      </c>
      <c r="AK67" s="171">
        <v>2</v>
      </c>
      <c r="AL67" s="300">
        <v>4889</v>
      </c>
      <c r="AM67" s="300">
        <v>69</v>
      </c>
      <c r="AN67" s="172">
        <v>1</v>
      </c>
      <c r="AO67" s="173">
        <v>5</v>
      </c>
      <c r="AP67" s="274">
        <v>2</v>
      </c>
      <c r="AQ67" s="282">
        <v>0</v>
      </c>
      <c r="AR67" s="265">
        <v>1</v>
      </c>
      <c r="AS67" s="282">
        <v>0</v>
      </c>
      <c r="AT67" s="280">
        <v>1</v>
      </c>
      <c r="AU67" s="278">
        <v>1</v>
      </c>
      <c r="AV67" s="253">
        <v>5</v>
      </c>
      <c r="AW67" s="260">
        <v>0</v>
      </c>
      <c r="AX67" s="257">
        <v>2</v>
      </c>
      <c r="AY67" s="282">
        <v>0</v>
      </c>
      <c r="AZ67" s="174">
        <v>28</v>
      </c>
      <c r="BA67" s="175">
        <v>0.875</v>
      </c>
      <c r="BB67" s="138" t="s">
        <v>98</v>
      </c>
      <c r="BC67" s="237" t="s">
        <v>209</v>
      </c>
    </row>
    <row r="68" spans="1:56" s="176" customFormat="1" ht="16.5" customHeight="1" x14ac:dyDescent="0.25">
      <c r="A68" s="207">
        <v>11</v>
      </c>
      <c r="B68" s="138" t="s">
        <v>22</v>
      </c>
      <c r="C68" s="138" t="s">
        <v>232</v>
      </c>
      <c r="D68" s="335">
        <v>66</v>
      </c>
      <c r="E68" s="293">
        <v>70</v>
      </c>
      <c r="F68" s="159">
        <v>1</v>
      </c>
      <c r="G68" s="335">
        <v>1822</v>
      </c>
      <c r="H68" s="292">
        <v>1815</v>
      </c>
      <c r="I68" s="160">
        <v>1</v>
      </c>
      <c r="J68" s="335">
        <v>55</v>
      </c>
      <c r="K68" s="290">
        <v>55</v>
      </c>
      <c r="L68" s="161">
        <v>1</v>
      </c>
      <c r="M68" s="291">
        <v>2880</v>
      </c>
      <c r="N68" s="275">
        <v>100</v>
      </c>
      <c r="O68" s="162">
        <v>2</v>
      </c>
      <c r="P68" s="289">
        <v>947</v>
      </c>
      <c r="Q68" s="162">
        <v>1</v>
      </c>
      <c r="R68" s="163">
        <v>6</v>
      </c>
      <c r="S68" s="287">
        <v>100</v>
      </c>
      <c r="T68" s="164">
        <v>2</v>
      </c>
      <c r="U68" s="288">
        <v>101</v>
      </c>
      <c r="V68" s="165">
        <v>2</v>
      </c>
      <c r="W68" s="285">
        <v>29092</v>
      </c>
      <c r="X68" s="164">
        <v>1</v>
      </c>
      <c r="Y68" s="286">
        <v>10488</v>
      </c>
      <c r="Z68" s="166">
        <v>1</v>
      </c>
      <c r="AA68" s="275">
        <v>100</v>
      </c>
      <c r="AB68" s="165">
        <v>2</v>
      </c>
      <c r="AC68" s="275">
        <v>100</v>
      </c>
      <c r="AD68" s="165">
        <v>2</v>
      </c>
      <c r="AE68" s="167">
        <v>10</v>
      </c>
      <c r="AF68" s="298">
        <v>11601</v>
      </c>
      <c r="AG68" s="168">
        <v>4</v>
      </c>
      <c r="AH68" s="169">
        <v>2</v>
      </c>
      <c r="AI68" s="299">
        <v>8591</v>
      </c>
      <c r="AJ68" s="170">
        <v>5</v>
      </c>
      <c r="AK68" s="171">
        <v>2</v>
      </c>
      <c r="AL68" s="300">
        <v>2547</v>
      </c>
      <c r="AM68" s="300">
        <v>36</v>
      </c>
      <c r="AN68" s="172">
        <v>1</v>
      </c>
      <c r="AO68" s="173">
        <v>5</v>
      </c>
      <c r="AP68" s="274">
        <v>2</v>
      </c>
      <c r="AQ68" s="282">
        <v>0</v>
      </c>
      <c r="AR68" s="265">
        <v>1</v>
      </c>
      <c r="AS68" s="282">
        <v>0</v>
      </c>
      <c r="AT68" s="280">
        <v>0</v>
      </c>
      <c r="AU68" s="278">
        <v>1</v>
      </c>
      <c r="AV68" s="253">
        <v>4</v>
      </c>
      <c r="AW68" s="260">
        <v>0</v>
      </c>
      <c r="AX68" s="257">
        <v>2</v>
      </c>
      <c r="AY68" s="282">
        <v>0</v>
      </c>
      <c r="AZ68" s="174">
        <v>27</v>
      </c>
      <c r="BA68" s="175">
        <v>0.84375</v>
      </c>
      <c r="BB68" s="138" t="s">
        <v>22</v>
      </c>
      <c r="BC68" s="237" t="s">
        <v>133</v>
      </c>
    </row>
    <row r="69" spans="1:56" s="176" customFormat="1" ht="16.5" customHeight="1" x14ac:dyDescent="0.25">
      <c r="A69" s="207">
        <v>16</v>
      </c>
      <c r="B69" s="138" t="s">
        <v>272</v>
      </c>
      <c r="C69" s="138" t="s">
        <v>231</v>
      </c>
      <c r="D69" s="335">
        <v>84</v>
      </c>
      <c r="E69" s="293">
        <v>89</v>
      </c>
      <c r="F69" s="159">
        <v>1</v>
      </c>
      <c r="G69" s="335">
        <v>2066</v>
      </c>
      <c r="H69" s="292">
        <v>2041</v>
      </c>
      <c r="I69" s="160">
        <v>1</v>
      </c>
      <c r="J69" s="335">
        <v>64</v>
      </c>
      <c r="K69" s="290">
        <v>64</v>
      </c>
      <c r="L69" s="161">
        <v>1</v>
      </c>
      <c r="M69" s="291">
        <v>2624</v>
      </c>
      <c r="N69" s="275">
        <v>100</v>
      </c>
      <c r="O69" s="162">
        <v>2</v>
      </c>
      <c r="P69" s="289">
        <v>1388</v>
      </c>
      <c r="Q69" s="162">
        <v>1</v>
      </c>
      <c r="R69" s="163">
        <v>6</v>
      </c>
      <c r="S69" s="287">
        <v>100</v>
      </c>
      <c r="T69" s="164">
        <v>2</v>
      </c>
      <c r="U69" s="288">
        <v>97</v>
      </c>
      <c r="V69" s="165">
        <v>2</v>
      </c>
      <c r="W69" s="285">
        <v>45603</v>
      </c>
      <c r="X69" s="164">
        <v>1</v>
      </c>
      <c r="Y69" s="286">
        <v>13180</v>
      </c>
      <c r="Z69" s="166">
        <v>1</v>
      </c>
      <c r="AA69" s="275">
        <v>100</v>
      </c>
      <c r="AB69" s="165">
        <v>2</v>
      </c>
      <c r="AC69" s="275">
        <v>100</v>
      </c>
      <c r="AD69" s="165">
        <v>2</v>
      </c>
      <c r="AE69" s="167">
        <v>10</v>
      </c>
      <c r="AF69" s="298">
        <v>27887</v>
      </c>
      <c r="AG69" s="168">
        <v>11</v>
      </c>
      <c r="AH69" s="169">
        <v>2</v>
      </c>
      <c r="AI69" s="299">
        <v>9724</v>
      </c>
      <c r="AJ69" s="170">
        <v>5</v>
      </c>
      <c r="AK69" s="171">
        <v>2</v>
      </c>
      <c r="AL69" s="300">
        <v>3241</v>
      </c>
      <c r="AM69" s="300">
        <v>36</v>
      </c>
      <c r="AN69" s="172">
        <v>1</v>
      </c>
      <c r="AO69" s="173">
        <v>5</v>
      </c>
      <c r="AP69" s="274">
        <v>0</v>
      </c>
      <c r="AQ69" s="282">
        <v>1</v>
      </c>
      <c r="AR69" s="265">
        <v>1</v>
      </c>
      <c r="AS69" s="282">
        <v>0</v>
      </c>
      <c r="AT69" s="280">
        <v>1</v>
      </c>
      <c r="AU69" s="278">
        <v>1</v>
      </c>
      <c r="AV69" s="253">
        <v>4</v>
      </c>
      <c r="AW69" s="260">
        <v>0</v>
      </c>
      <c r="AX69" s="257">
        <v>2</v>
      </c>
      <c r="AY69" s="282">
        <v>0</v>
      </c>
      <c r="AZ69" s="174">
        <v>27</v>
      </c>
      <c r="BA69" s="175">
        <v>0.84375</v>
      </c>
      <c r="BB69" s="138" t="s">
        <v>27</v>
      </c>
      <c r="BC69" s="237" t="s">
        <v>138</v>
      </c>
    </row>
    <row r="70" spans="1:56" s="176" customFormat="1" ht="15" customHeight="1" x14ac:dyDescent="0.25">
      <c r="A70" s="207">
        <v>35</v>
      </c>
      <c r="B70" s="138" t="s">
        <v>275</v>
      </c>
      <c r="C70" s="138" t="s">
        <v>236</v>
      </c>
      <c r="D70" s="335">
        <v>46</v>
      </c>
      <c r="E70" s="293">
        <v>51</v>
      </c>
      <c r="F70" s="159">
        <v>1</v>
      </c>
      <c r="G70" s="335">
        <v>1020</v>
      </c>
      <c r="H70" s="292">
        <v>1010</v>
      </c>
      <c r="I70" s="160">
        <v>1</v>
      </c>
      <c r="J70" s="335">
        <v>36</v>
      </c>
      <c r="K70" s="290">
        <v>36</v>
      </c>
      <c r="L70" s="161">
        <v>1</v>
      </c>
      <c r="M70" s="291">
        <v>1476</v>
      </c>
      <c r="N70" s="275">
        <v>99</v>
      </c>
      <c r="O70" s="162">
        <v>2</v>
      </c>
      <c r="P70" s="289">
        <v>1612</v>
      </c>
      <c r="Q70" s="162">
        <v>1</v>
      </c>
      <c r="R70" s="163">
        <v>6</v>
      </c>
      <c r="S70" s="287">
        <v>99</v>
      </c>
      <c r="T70" s="164">
        <v>2</v>
      </c>
      <c r="U70" s="288">
        <v>99</v>
      </c>
      <c r="V70" s="165">
        <v>2</v>
      </c>
      <c r="W70" s="285">
        <v>36833</v>
      </c>
      <c r="X70" s="164">
        <v>1</v>
      </c>
      <c r="Y70" s="286">
        <v>5026</v>
      </c>
      <c r="Z70" s="166">
        <v>1</v>
      </c>
      <c r="AA70" s="275">
        <v>100</v>
      </c>
      <c r="AB70" s="165">
        <v>2</v>
      </c>
      <c r="AC70" s="275">
        <v>100</v>
      </c>
      <c r="AD70" s="165">
        <v>2</v>
      </c>
      <c r="AE70" s="167">
        <v>10</v>
      </c>
      <c r="AF70" s="298">
        <v>6158</v>
      </c>
      <c r="AG70" s="168">
        <v>4</v>
      </c>
      <c r="AH70" s="169">
        <v>2</v>
      </c>
      <c r="AI70" s="299">
        <v>5768</v>
      </c>
      <c r="AJ70" s="170">
        <v>6</v>
      </c>
      <c r="AK70" s="171">
        <v>2</v>
      </c>
      <c r="AL70" s="300">
        <v>1546</v>
      </c>
      <c r="AM70" s="300">
        <v>30</v>
      </c>
      <c r="AN70" s="172">
        <v>1</v>
      </c>
      <c r="AO70" s="173">
        <v>5</v>
      </c>
      <c r="AP70" s="274">
        <v>1</v>
      </c>
      <c r="AQ70" s="282">
        <v>0</v>
      </c>
      <c r="AR70" s="265">
        <v>1</v>
      </c>
      <c r="AS70" s="282">
        <v>0</v>
      </c>
      <c r="AT70" s="280">
        <v>1</v>
      </c>
      <c r="AU70" s="278">
        <v>1</v>
      </c>
      <c r="AV70" s="253">
        <v>4</v>
      </c>
      <c r="AW70" s="260">
        <v>0</v>
      </c>
      <c r="AX70" s="257">
        <v>2</v>
      </c>
      <c r="AY70" s="282">
        <v>0</v>
      </c>
      <c r="AZ70" s="174">
        <v>27</v>
      </c>
      <c r="BA70" s="175">
        <v>0.84375</v>
      </c>
      <c r="BB70" s="138" t="s">
        <v>46</v>
      </c>
      <c r="BC70" s="237" t="s">
        <v>157</v>
      </c>
    </row>
    <row r="71" spans="1:56" s="176" customFormat="1" ht="15" customHeight="1" x14ac:dyDescent="0.25">
      <c r="A71" s="207">
        <v>50</v>
      </c>
      <c r="B71" s="270" t="s">
        <v>294</v>
      </c>
      <c r="C71" s="138" t="s">
        <v>236</v>
      </c>
      <c r="D71" s="335">
        <v>149</v>
      </c>
      <c r="E71" s="293">
        <v>161</v>
      </c>
      <c r="F71" s="159">
        <v>1</v>
      </c>
      <c r="G71" s="335">
        <v>4021</v>
      </c>
      <c r="H71" s="292">
        <v>4039</v>
      </c>
      <c r="I71" s="160">
        <v>1</v>
      </c>
      <c r="J71" s="335">
        <v>100</v>
      </c>
      <c r="K71" s="290">
        <v>100</v>
      </c>
      <c r="L71" s="161">
        <v>1</v>
      </c>
      <c r="M71" s="291">
        <v>6407</v>
      </c>
      <c r="N71" s="275">
        <v>100</v>
      </c>
      <c r="O71" s="162">
        <v>2</v>
      </c>
      <c r="P71" s="289">
        <v>3477</v>
      </c>
      <c r="Q71" s="162">
        <v>1</v>
      </c>
      <c r="R71" s="163">
        <v>6</v>
      </c>
      <c r="S71" s="287">
        <v>100</v>
      </c>
      <c r="T71" s="164">
        <v>2</v>
      </c>
      <c r="U71" s="288">
        <v>101</v>
      </c>
      <c r="V71" s="165">
        <v>2</v>
      </c>
      <c r="W71" s="285">
        <v>78644</v>
      </c>
      <c r="X71" s="164">
        <v>1</v>
      </c>
      <c r="Y71" s="286">
        <v>33234</v>
      </c>
      <c r="Z71" s="166">
        <v>1</v>
      </c>
      <c r="AA71" s="275">
        <v>100</v>
      </c>
      <c r="AB71" s="165">
        <v>2</v>
      </c>
      <c r="AC71" s="275">
        <v>100</v>
      </c>
      <c r="AD71" s="165">
        <v>2</v>
      </c>
      <c r="AE71" s="167">
        <v>10</v>
      </c>
      <c r="AF71" s="298">
        <v>32229</v>
      </c>
      <c r="AG71" s="168">
        <v>5</v>
      </c>
      <c r="AH71" s="169">
        <v>2</v>
      </c>
      <c r="AI71" s="299">
        <v>24834</v>
      </c>
      <c r="AJ71" s="170">
        <v>6</v>
      </c>
      <c r="AK71" s="171">
        <v>2</v>
      </c>
      <c r="AL71" s="300">
        <v>5421</v>
      </c>
      <c r="AM71" s="300">
        <v>34</v>
      </c>
      <c r="AN71" s="172">
        <v>1</v>
      </c>
      <c r="AO71" s="173">
        <v>5</v>
      </c>
      <c r="AP71" s="274">
        <v>1</v>
      </c>
      <c r="AQ71" s="282">
        <v>0</v>
      </c>
      <c r="AR71" s="265">
        <v>1</v>
      </c>
      <c r="AS71" s="282">
        <v>0</v>
      </c>
      <c r="AT71" s="280">
        <v>1</v>
      </c>
      <c r="AU71" s="278">
        <v>1</v>
      </c>
      <c r="AV71" s="253">
        <v>4</v>
      </c>
      <c r="AW71" s="260">
        <v>0</v>
      </c>
      <c r="AX71" s="257">
        <v>2</v>
      </c>
      <c r="AY71" s="282">
        <v>0</v>
      </c>
      <c r="AZ71" s="174">
        <v>27</v>
      </c>
      <c r="BA71" s="175">
        <v>0.84375</v>
      </c>
      <c r="BB71" s="138" t="s">
        <v>60</v>
      </c>
      <c r="BC71" s="237" t="s">
        <v>171</v>
      </c>
    </row>
    <row r="72" spans="1:56" s="176" customFormat="1" ht="15" customHeight="1" x14ac:dyDescent="0.25">
      <c r="A72" s="207">
        <v>55</v>
      </c>
      <c r="B72" s="138" t="s">
        <v>277</v>
      </c>
      <c r="C72" s="138" t="s">
        <v>236</v>
      </c>
      <c r="D72" s="335">
        <v>123</v>
      </c>
      <c r="E72" s="293">
        <v>132</v>
      </c>
      <c r="F72" s="159">
        <v>1</v>
      </c>
      <c r="G72" s="335">
        <v>3308</v>
      </c>
      <c r="H72" s="292">
        <v>3288</v>
      </c>
      <c r="I72" s="160">
        <v>1</v>
      </c>
      <c r="J72" s="335">
        <v>92</v>
      </c>
      <c r="K72" s="290">
        <v>94</v>
      </c>
      <c r="L72" s="161">
        <v>0</v>
      </c>
      <c r="M72" s="291">
        <v>5073</v>
      </c>
      <c r="N72" s="275">
        <v>100</v>
      </c>
      <c r="O72" s="162">
        <v>2</v>
      </c>
      <c r="P72" s="289">
        <v>2410</v>
      </c>
      <c r="Q72" s="162">
        <v>1</v>
      </c>
      <c r="R72" s="163">
        <v>5</v>
      </c>
      <c r="S72" s="287">
        <v>100</v>
      </c>
      <c r="T72" s="164">
        <v>2</v>
      </c>
      <c r="U72" s="288">
        <v>101</v>
      </c>
      <c r="V72" s="165">
        <v>2</v>
      </c>
      <c r="W72" s="285">
        <v>67916</v>
      </c>
      <c r="X72" s="164">
        <v>1</v>
      </c>
      <c r="Y72" s="286">
        <v>19567</v>
      </c>
      <c r="Z72" s="166">
        <v>1</v>
      </c>
      <c r="AA72" s="275">
        <v>100</v>
      </c>
      <c r="AB72" s="165">
        <v>2</v>
      </c>
      <c r="AC72" s="275">
        <v>100</v>
      </c>
      <c r="AD72" s="165">
        <v>2</v>
      </c>
      <c r="AE72" s="167">
        <v>10</v>
      </c>
      <c r="AF72" s="298">
        <v>24073</v>
      </c>
      <c r="AG72" s="168">
        <v>5</v>
      </c>
      <c r="AH72" s="169">
        <v>2</v>
      </c>
      <c r="AI72" s="299">
        <v>12615</v>
      </c>
      <c r="AJ72" s="170">
        <v>4</v>
      </c>
      <c r="AK72" s="171">
        <v>1</v>
      </c>
      <c r="AL72" s="300">
        <v>5505</v>
      </c>
      <c r="AM72" s="300">
        <v>42</v>
      </c>
      <c r="AN72" s="172">
        <v>1</v>
      </c>
      <c r="AO72" s="173">
        <v>4</v>
      </c>
      <c r="AP72" s="274">
        <v>2</v>
      </c>
      <c r="AQ72" s="282">
        <v>0</v>
      </c>
      <c r="AR72" s="265">
        <v>1</v>
      </c>
      <c r="AS72" s="282">
        <v>0</v>
      </c>
      <c r="AT72" s="280">
        <v>0</v>
      </c>
      <c r="AU72" s="278">
        <v>2</v>
      </c>
      <c r="AV72" s="253">
        <v>5</v>
      </c>
      <c r="AW72" s="260">
        <v>0</v>
      </c>
      <c r="AX72" s="257">
        <v>2</v>
      </c>
      <c r="AY72" s="282">
        <v>1</v>
      </c>
      <c r="AZ72" s="174">
        <v>27</v>
      </c>
      <c r="BA72" s="175">
        <v>0.84375</v>
      </c>
      <c r="BB72" s="138" t="s">
        <v>65</v>
      </c>
      <c r="BC72" s="238" t="s">
        <v>176</v>
      </c>
    </row>
    <row r="73" spans="1:56" s="176" customFormat="1" ht="15" customHeight="1" x14ac:dyDescent="0.25">
      <c r="A73" s="207">
        <v>64</v>
      </c>
      <c r="B73" s="138" t="s">
        <v>74</v>
      </c>
      <c r="C73" s="138" t="s">
        <v>232</v>
      </c>
      <c r="D73" s="335">
        <v>131</v>
      </c>
      <c r="E73" s="293">
        <v>152</v>
      </c>
      <c r="F73" s="159">
        <v>1</v>
      </c>
      <c r="G73" s="335">
        <v>3346</v>
      </c>
      <c r="H73" s="292">
        <v>3341</v>
      </c>
      <c r="I73" s="160">
        <v>1</v>
      </c>
      <c r="J73" s="335">
        <v>108</v>
      </c>
      <c r="K73" s="290">
        <v>115</v>
      </c>
      <c r="L73" s="161">
        <v>0</v>
      </c>
      <c r="M73" s="291">
        <v>4451</v>
      </c>
      <c r="N73" s="275">
        <v>98</v>
      </c>
      <c r="O73" s="162">
        <v>2</v>
      </c>
      <c r="P73" s="289">
        <v>1194</v>
      </c>
      <c r="Q73" s="162">
        <v>1</v>
      </c>
      <c r="R73" s="163">
        <v>5</v>
      </c>
      <c r="S73" s="287">
        <v>99</v>
      </c>
      <c r="T73" s="164">
        <v>2</v>
      </c>
      <c r="U73" s="288">
        <v>100</v>
      </c>
      <c r="V73" s="165">
        <v>2</v>
      </c>
      <c r="W73" s="285">
        <v>76851</v>
      </c>
      <c r="X73" s="164">
        <v>1</v>
      </c>
      <c r="Y73" s="286">
        <v>28960</v>
      </c>
      <c r="Z73" s="166">
        <v>1</v>
      </c>
      <c r="AA73" s="275">
        <v>100</v>
      </c>
      <c r="AB73" s="165">
        <v>2</v>
      </c>
      <c r="AC73" s="275">
        <v>100</v>
      </c>
      <c r="AD73" s="165">
        <v>2</v>
      </c>
      <c r="AE73" s="167">
        <v>10</v>
      </c>
      <c r="AF73" s="298">
        <v>38070</v>
      </c>
      <c r="AG73" s="168">
        <v>9</v>
      </c>
      <c r="AH73" s="169">
        <v>2</v>
      </c>
      <c r="AI73" s="299">
        <v>56946</v>
      </c>
      <c r="AJ73" s="170">
        <v>17</v>
      </c>
      <c r="AK73" s="171">
        <v>2</v>
      </c>
      <c r="AL73" s="300">
        <v>6950</v>
      </c>
      <c r="AM73" s="300">
        <v>46</v>
      </c>
      <c r="AN73" s="172">
        <v>1</v>
      </c>
      <c r="AO73" s="173">
        <v>5</v>
      </c>
      <c r="AP73" s="274">
        <v>2</v>
      </c>
      <c r="AQ73" s="282">
        <v>1</v>
      </c>
      <c r="AR73" s="265">
        <v>1</v>
      </c>
      <c r="AS73" s="282">
        <v>0</v>
      </c>
      <c r="AT73" s="280">
        <v>0</v>
      </c>
      <c r="AU73" s="278">
        <v>1</v>
      </c>
      <c r="AV73" s="253">
        <v>5</v>
      </c>
      <c r="AW73" s="260">
        <v>0</v>
      </c>
      <c r="AX73" s="257">
        <v>2</v>
      </c>
      <c r="AY73" s="282">
        <v>0</v>
      </c>
      <c r="AZ73" s="174">
        <v>27</v>
      </c>
      <c r="BA73" s="175">
        <v>0.84375</v>
      </c>
      <c r="BB73" s="138" t="s">
        <v>74</v>
      </c>
      <c r="BC73" s="237" t="s">
        <v>185</v>
      </c>
    </row>
    <row r="74" spans="1:56" s="176" customFormat="1" ht="16.5" customHeight="1" x14ac:dyDescent="0.25">
      <c r="A74" s="207">
        <v>67</v>
      </c>
      <c r="B74" s="138" t="s">
        <v>77</v>
      </c>
      <c r="C74" s="138" t="s">
        <v>232</v>
      </c>
      <c r="D74" s="335">
        <v>66</v>
      </c>
      <c r="E74" s="293">
        <v>73</v>
      </c>
      <c r="F74" s="159">
        <v>1</v>
      </c>
      <c r="G74" s="335">
        <v>1379</v>
      </c>
      <c r="H74" s="292">
        <v>1360</v>
      </c>
      <c r="I74" s="160">
        <v>1</v>
      </c>
      <c r="J74" s="335">
        <v>51</v>
      </c>
      <c r="K74" s="290">
        <v>51</v>
      </c>
      <c r="L74" s="161">
        <v>1</v>
      </c>
      <c r="M74" s="291">
        <v>1944</v>
      </c>
      <c r="N74" s="275">
        <v>99</v>
      </c>
      <c r="O74" s="162">
        <v>2</v>
      </c>
      <c r="P74" s="289">
        <v>920</v>
      </c>
      <c r="Q74" s="162">
        <v>1</v>
      </c>
      <c r="R74" s="163">
        <v>6</v>
      </c>
      <c r="S74" s="287">
        <v>100</v>
      </c>
      <c r="T74" s="164">
        <v>2</v>
      </c>
      <c r="U74" s="288">
        <v>100</v>
      </c>
      <c r="V74" s="165">
        <v>2</v>
      </c>
      <c r="W74" s="285">
        <v>28953</v>
      </c>
      <c r="X74" s="164">
        <v>1</v>
      </c>
      <c r="Y74" s="286">
        <v>6584</v>
      </c>
      <c r="Z74" s="166">
        <v>1</v>
      </c>
      <c r="AA74" s="275">
        <v>100</v>
      </c>
      <c r="AB74" s="165">
        <v>2</v>
      </c>
      <c r="AC74" s="275">
        <v>100</v>
      </c>
      <c r="AD74" s="165">
        <v>2</v>
      </c>
      <c r="AE74" s="167">
        <v>10</v>
      </c>
      <c r="AF74" s="298">
        <v>5122</v>
      </c>
      <c r="AG74" s="168">
        <v>3</v>
      </c>
      <c r="AH74" s="169">
        <v>1</v>
      </c>
      <c r="AI74" s="299">
        <v>10277</v>
      </c>
      <c r="AJ74" s="170">
        <v>8</v>
      </c>
      <c r="AK74" s="171">
        <v>2</v>
      </c>
      <c r="AL74" s="300">
        <v>2378</v>
      </c>
      <c r="AM74" s="300">
        <v>33</v>
      </c>
      <c r="AN74" s="172">
        <v>1</v>
      </c>
      <c r="AO74" s="173">
        <v>4</v>
      </c>
      <c r="AP74" s="274">
        <v>2</v>
      </c>
      <c r="AQ74" s="282">
        <v>0</v>
      </c>
      <c r="AR74" s="265">
        <v>1</v>
      </c>
      <c r="AS74" s="282">
        <v>0</v>
      </c>
      <c r="AT74" s="280">
        <v>1</v>
      </c>
      <c r="AU74" s="278">
        <v>1</v>
      </c>
      <c r="AV74" s="253">
        <v>5</v>
      </c>
      <c r="AW74" s="260">
        <v>0</v>
      </c>
      <c r="AX74" s="257">
        <v>2</v>
      </c>
      <c r="AY74" s="282">
        <v>0</v>
      </c>
      <c r="AZ74" s="174">
        <v>27</v>
      </c>
      <c r="BA74" s="175">
        <v>0.84375</v>
      </c>
      <c r="BB74" s="138" t="s">
        <v>77</v>
      </c>
      <c r="BC74" s="237" t="s">
        <v>188</v>
      </c>
      <c r="BD74" s="177"/>
    </row>
    <row r="75" spans="1:56" s="176" customFormat="1" ht="16.5" customHeight="1" x14ac:dyDescent="0.25">
      <c r="A75" s="207">
        <v>70</v>
      </c>
      <c r="B75" s="270" t="s">
        <v>300</v>
      </c>
      <c r="C75" s="138" t="s">
        <v>236</v>
      </c>
      <c r="D75" s="335">
        <v>96</v>
      </c>
      <c r="E75" s="293">
        <v>100</v>
      </c>
      <c r="F75" s="159">
        <v>1</v>
      </c>
      <c r="G75" s="335">
        <v>1971</v>
      </c>
      <c r="H75" s="292">
        <v>1976</v>
      </c>
      <c r="I75" s="160">
        <v>1</v>
      </c>
      <c r="J75" s="335">
        <v>64</v>
      </c>
      <c r="K75" s="290">
        <v>64</v>
      </c>
      <c r="L75" s="161">
        <v>1</v>
      </c>
      <c r="M75" s="291">
        <v>2268</v>
      </c>
      <c r="N75" s="275">
        <v>100</v>
      </c>
      <c r="O75" s="162">
        <v>2</v>
      </c>
      <c r="P75" s="289">
        <v>617</v>
      </c>
      <c r="Q75" s="162">
        <v>1</v>
      </c>
      <c r="R75" s="163">
        <v>6</v>
      </c>
      <c r="S75" s="287">
        <v>100</v>
      </c>
      <c r="T75" s="164">
        <v>2</v>
      </c>
      <c r="U75" s="288">
        <v>101</v>
      </c>
      <c r="V75" s="165">
        <v>2</v>
      </c>
      <c r="W75" s="285">
        <v>50962</v>
      </c>
      <c r="X75" s="164">
        <v>1</v>
      </c>
      <c r="Y75" s="286">
        <v>14308</v>
      </c>
      <c r="Z75" s="166">
        <v>1</v>
      </c>
      <c r="AA75" s="275">
        <v>100</v>
      </c>
      <c r="AB75" s="165">
        <v>2</v>
      </c>
      <c r="AC75" s="275">
        <v>100</v>
      </c>
      <c r="AD75" s="165">
        <v>2</v>
      </c>
      <c r="AE75" s="167">
        <v>10</v>
      </c>
      <c r="AF75" s="298">
        <v>19394</v>
      </c>
      <c r="AG75" s="168">
        <v>9</v>
      </c>
      <c r="AH75" s="169">
        <v>2</v>
      </c>
      <c r="AI75" s="299">
        <v>6139</v>
      </c>
      <c r="AJ75" s="170">
        <v>3</v>
      </c>
      <c r="AK75" s="171">
        <v>1</v>
      </c>
      <c r="AL75" s="300">
        <v>3163</v>
      </c>
      <c r="AM75" s="300">
        <v>32</v>
      </c>
      <c r="AN75" s="172">
        <v>1</v>
      </c>
      <c r="AO75" s="173">
        <v>4</v>
      </c>
      <c r="AP75" s="274">
        <v>1</v>
      </c>
      <c r="AQ75" s="282">
        <v>0</v>
      </c>
      <c r="AR75" s="265">
        <v>1</v>
      </c>
      <c r="AS75" s="282">
        <v>0</v>
      </c>
      <c r="AT75" s="280">
        <v>1</v>
      </c>
      <c r="AU75" s="278">
        <v>1</v>
      </c>
      <c r="AV75" s="253">
        <v>4</v>
      </c>
      <c r="AW75" s="260">
        <v>0</v>
      </c>
      <c r="AX75" s="257">
        <v>2</v>
      </c>
      <c r="AY75" s="282">
        <v>1</v>
      </c>
      <c r="AZ75" s="174">
        <v>27</v>
      </c>
      <c r="BA75" s="175">
        <v>0.84375</v>
      </c>
      <c r="BB75" s="138" t="s">
        <v>80</v>
      </c>
      <c r="BC75" s="237" t="s">
        <v>191</v>
      </c>
    </row>
    <row r="76" spans="1:56" s="176" customFormat="1" ht="15" customHeight="1" x14ac:dyDescent="0.25">
      <c r="A76" s="207">
        <v>78</v>
      </c>
      <c r="B76" s="138" t="s">
        <v>88</v>
      </c>
      <c r="C76" s="138" t="s">
        <v>236</v>
      </c>
      <c r="D76" s="335">
        <v>55</v>
      </c>
      <c r="E76" s="293">
        <v>56</v>
      </c>
      <c r="F76" s="159">
        <v>1</v>
      </c>
      <c r="G76" s="335">
        <v>1231</v>
      </c>
      <c r="H76" s="292">
        <v>1242</v>
      </c>
      <c r="I76" s="160">
        <v>1</v>
      </c>
      <c r="J76" s="335">
        <v>39</v>
      </c>
      <c r="K76" s="290">
        <v>39</v>
      </c>
      <c r="L76" s="161">
        <v>1</v>
      </c>
      <c r="M76" s="291">
        <v>1918</v>
      </c>
      <c r="N76" s="275">
        <v>100</v>
      </c>
      <c r="O76" s="162">
        <v>2</v>
      </c>
      <c r="P76" s="289">
        <v>972</v>
      </c>
      <c r="Q76" s="162">
        <v>1</v>
      </c>
      <c r="R76" s="163">
        <v>6</v>
      </c>
      <c r="S76" s="287">
        <v>99</v>
      </c>
      <c r="T76" s="164">
        <v>2</v>
      </c>
      <c r="U76" s="288">
        <v>114</v>
      </c>
      <c r="V76" s="165">
        <v>2</v>
      </c>
      <c r="W76" s="285">
        <v>31907</v>
      </c>
      <c r="X76" s="164">
        <v>1</v>
      </c>
      <c r="Y76" s="286">
        <v>11253</v>
      </c>
      <c r="Z76" s="166">
        <v>1</v>
      </c>
      <c r="AA76" s="275">
        <v>100</v>
      </c>
      <c r="AB76" s="165">
        <v>2</v>
      </c>
      <c r="AC76" s="275">
        <v>100</v>
      </c>
      <c r="AD76" s="165">
        <v>2</v>
      </c>
      <c r="AE76" s="167">
        <v>10</v>
      </c>
      <c r="AF76" s="298">
        <v>6392</v>
      </c>
      <c r="AG76" s="168">
        <v>3</v>
      </c>
      <c r="AH76" s="169">
        <v>1</v>
      </c>
      <c r="AI76" s="299">
        <v>4715</v>
      </c>
      <c r="AJ76" s="170">
        <v>4</v>
      </c>
      <c r="AK76" s="171">
        <v>1</v>
      </c>
      <c r="AL76" s="300">
        <v>2131</v>
      </c>
      <c r="AM76" s="300">
        <v>38</v>
      </c>
      <c r="AN76" s="172">
        <v>1</v>
      </c>
      <c r="AO76" s="173">
        <v>3</v>
      </c>
      <c r="AP76" s="274">
        <v>2</v>
      </c>
      <c r="AQ76" s="282">
        <v>0</v>
      </c>
      <c r="AR76" s="265">
        <v>1</v>
      </c>
      <c r="AS76" s="282">
        <v>0</v>
      </c>
      <c r="AT76" s="280">
        <v>1</v>
      </c>
      <c r="AU76" s="278">
        <v>1</v>
      </c>
      <c r="AV76" s="253">
        <v>5</v>
      </c>
      <c r="AW76" s="260">
        <v>0</v>
      </c>
      <c r="AX76" s="257">
        <v>2</v>
      </c>
      <c r="AY76" s="282">
        <v>1</v>
      </c>
      <c r="AZ76" s="174">
        <v>27</v>
      </c>
      <c r="BA76" s="175">
        <v>0.84375</v>
      </c>
      <c r="BB76" s="138" t="s">
        <v>88</v>
      </c>
      <c r="BC76" s="237" t="s">
        <v>199</v>
      </c>
      <c r="BD76" s="177"/>
    </row>
    <row r="77" spans="1:56" s="176" customFormat="1" x14ac:dyDescent="0.25">
      <c r="A77" s="207">
        <v>84</v>
      </c>
      <c r="B77" s="138" t="s">
        <v>93</v>
      </c>
      <c r="C77" s="138" t="s">
        <v>234</v>
      </c>
      <c r="D77" s="335">
        <v>89</v>
      </c>
      <c r="E77" s="293">
        <v>96</v>
      </c>
      <c r="F77" s="159">
        <v>1</v>
      </c>
      <c r="G77" s="335">
        <v>2194</v>
      </c>
      <c r="H77" s="292">
        <v>2165</v>
      </c>
      <c r="I77" s="160">
        <v>1</v>
      </c>
      <c r="J77" s="335">
        <v>67</v>
      </c>
      <c r="K77" s="290">
        <v>67</v>
      </c>
      <c r="L77" s="161">
        <v>1</v>
      </c>
      <c r="M77" s="291">
        <v>3244</v>
      </c>
      <c r="N77" s="275">
        <v>100</v>
      </c>
      <c r="O77" s="162">
        <v>2</v>
      </c>
      <c r="P77" s="289">
        <v>836</v>
      </c>
      <c r="Q77" s="162">
        <v>1</v>
      </c>
      <c r="R77" s="163">
        <v>6</v>
      </c>
      <c r="S77" s="287">
        <v>100</v>
      </c>
      <c r="T77" s="164">
        <v>2</v>
      </c>
      <c r="U77" s="288">
        <v>100</v>
      </c>
      <c r="V77" s="165">
        <v>2</v>
      </c>
      <c r="W77" s="285">
        <v>65116</v>
      </c>
      <c r="X77" s="164">
        <v>1</v>
      </c>
      <c r="Y77" s="286">
        <v>15196</v>
      </c>
      <c r="Z77" s="166">
        <v>1</v>
      </c>
      <c r="AA77" s="275">
        <v>100</v>
      </c>
      <c r="AB77" s="165">
        <v>2</v>
      </c>
      <c r="AC77" s="275">
        <v>100</v>
      </c>
      <c r="AD77" s="165">
        <v>2</v>
      </c>
      <c r="AE77" s="167">
        <v>10</v>
      </c>
      <c r="AF77" s="298">
        <v>23725</v>
      </c>
      <c r="AG77" s="168">
        <v>7</v>
      </c>
      <c r="AH77" s="169">
        <v>2</v>
      </c>
      <c r="AI77" s="299">
        <v>17559</v>
      </c>
      <c r="AJ77" s="170">
        <v>8</v>
      </c>
      <c r="AK77" s="171">
        <v>2</v>
      </c>
      <c r="AL77" s="300">
        <v>4722</v>
      </c>
      <c r="AM77" s="300">
        <v>49</v>
      </c>
      <c r="AN77" s="172">
        <v>1</v>
      </c>
      <c r="AO77" s="173">
        <v>5</v>
      </c>
      <c r="AP77" s="274">
        <v>1</v>
      </c>
      <c r="AQ77" s="282">
        <v>0</v>
      </c>
      <c r="AR77" s="265">
        <v>1</v>
      </c>
      <c r="AS77" s="282">
        <v>0</v>
      </c>
      <c r="AT77" s="280">
        <v>0</v>
      </c>
      <c r="AU77" s="278">
        <v>2</v>
      </c>
      <c r="AV77" s="253">
        <v>4</v>
      </c>
      <c r="AW77" s="260">
        <v>0</v>
      </c>
      <c r="AX77" s="257">
        <v>2</v>
      </c>
      <c r="AY77" s="282">
        <v>0</v>
      </c>
      <c r="AZ77" s="174">
        <v>27</v>
      </c>
      <c r="BA77" s="175">
        <v>0.84375</v>
      </c>
      <c r="BB77" s="138" t="s">
        <v>93</v>
      </c>
      <c r="BC77" s="238" t="s">
        <v>204</v>
      </c>
    </row>
    <row r="78" spans="1:56" s="176" customFormat="1" ht="15.75" customHeight="1" x14ac:dyDescent="0.25">
      <c r="A78" s="207">
        <v>94</v>
      </c>
      <c r="B78" s="261" t="s">
        <v>259</v>
      </c>
      <c r="C78" s="138" t="s">
        <v>232</v>
      </c>
      <c r="D78" s="335">
        <v>175</v>
      </c>
      <c r="E78" s="293">
        <v>195</v>
      </c>
      <c r="F78" s="159">
        <v>1</v>
      </c>
      <c r="G78" s="335">
        <v>5911</v>
      </c>
      <c r="H78" s="292">
        <v>5818</v>
      </c>
      <c r="I78" s="160">
        <v>1</v>
      </c>
      <c r="J78" s="335">
        <v>153</v>
      </c>
      <c r="K78" s="290">
        <v>153</v>
      </c>
      <c r="L78" s="161">
        <v>1</v>
      </c>
      <c r="M78" s="291">
        <v>7746</v>
      </c>
      <c r="N78" s="275">
        <v>100</v>
      </c>
      <c r="O78" s="162">
        <v>2</v>
      </c>
      <c r="P78" s="289">
        <v>2697</v>
      </c>
      <c r="Q78" s="162">
        <v>1</v>
      </c>
      <c r="R78" s="163">
        <v>6</v>
      </c>
      <c r="S78" s="287">
        <v>99</v>
      </c>
      <c r="T78" s="164">
        <v>2</v>
      </c>
      <c r="U78" s="288">
        <v>99</v>
      </c>
      <c r="V78" s="165">
        <v>2</v>
      </c>
      <c r="W78" s="285">
        <v>99242</v>
      </c>
      <c r="X78" s="164">
        <v>1</v>
      </c>
      <c r="Y78" s="286">
        <v>35753</v>
      </c>
      <c r="Z78" s="166">
        <v>1</v>
      </c>
      <c r="AA78" s="275">
        <v>100</v>
      </c>
      <c r="AB78" s="165">
        <v>2</v>
      </c>
      <c r="AC78" s="275">
        <v>99</v>
      </c>
      <c r="AD78" s="165">
        <v>1</v>
      </c>
      <c r="AE78" s="167">
        <v>9</v>
      </c>
      <c r="AF78" s="298">
        <v>25487</v>
      </c>
      <c r="AG78" s="168">
        <v>3</v>
      </c>
      <c r="AH78" s="169">
        <v>1</v>
      </c>
      <c r="AI78" s="299">
        <v>66528</v>
      </c>
      <c r="AJ78" s="170">
        <v>11</v>
      </c>
      <c r="AK78" s="171">
        <v>2</v>
      </c>
      <c r="AL78" s="300">
        <v>7716</v>
      </c>
      <c r="AM78" s="300">
        <v>40</v>
      </c>
      <c r="AN78" s="172">
        <v>1</v>
      </c>
      <c r="AO78" s="173">
        <v>4</v>
      </c>
      <c r="AP78" s="274">
        <v>2</v>
      </c>
      <c r="AQ78" s="282">
        <v>0</v>
      </c>
      <c r="AR78" s="265">
        <v>1</v>
      </c>
      <c r="AS78" s="282">
        <v>0</v>
      </c>
      <c r="AT78" s="280">
        <v>0</v>
      </c>
      <c r="AU78" s="278">
        <v>2</v>
      </c>
      <c r="AV78" s="253">
        <v>5</v>
      </c>
      <c r="AW78" s="260">
        <v>0</v>
      </c>
      <c r="AX78" s="257">
        <v>2</v>
      </c>
      <c r="AY78" s="282">
        <v>1</v>
      </c>
      <c r="AZ78" s="174">
        <v>27</v>
      </c>
      <c r="BA78" s="175">
        <v>0.84375</v>
      </c>
      <c r="BB78" s="138" t="s">
        <v>239</v>
      </c>
      <c r="BC78" s="237" t="s">
        <v>241</v>
      </c>
    </row>
    <row r="79" spans="1:56" s="176" customFormat="1" x14ac:dyDescent="0.25">
      <c r="A79" s="207">
        <v>4</v>
      </c>
      <c r="B79" s="138" t="s">
        <v>235</v>
      </c>
      <c r="C79" s="138" t="s">
        <v>234</v>
      </c>
      <c r="D79" s="335">
        <v>65</v>
      </c>
      <c r="E79" s="293">
        <v>77</v>
      </c>
      <c r="F79" s="159">
        <v>1</v>
      </c>
      <c r="G79" s="335">
        <v>1382</v>
      </c>
      <c r="H79" s="292">
        <v>1369</v>
      </c>
      <c r="I79" s="160">
        <v>1</v>
      </c>
      <c r="J79" s="335">
        <v>43</v>
      </c>
      <c r="K79" s="290">
        <v>43</v>
      </c>
      <c r="L79" s="161">
        <v>1</v>
      </c>
      <c r="M79" s="291">
        <v>1942</v>
      </c>
      <c r="N79" s="275">
        <v>100</v>
      </c>
      <c r="O79" s="162">
        <v>2</v>
      </c>
      <c r="P79" s="289">
        <v>1540</v>
      </c>
      <c r="Q79" s="162">
        <v>1</v>
      </c>
      <c r="R79" s="163">
        <v>6</v>
      </c>
      <c r="S79" s="287">
        <v>99</v>
      </c>
      <c r="T79" s="164">
        <v>2</v>
      </c>
      <c r="U79" s="288">
        <v>101</v>
      </c>
      <c r="V79" s="165">
        <v>2</v>
      </c>
      <c r="W79" s="285">
        <v>21232</v>
      </c>
      <c r="X79" s="164">
        <v>1</v>
      </c>
      <c r="Y79" s="286">
        <v>8564</v>
      </c>
      <c r="Z79" s="166">
        <v>1</v>
      </c>
      <c r="AA79" s="275">
        <v>100</v>
      </c>
      <c r="AB79" s="165">
        <v>2</v>
      </c>
      <c r="AC79" s="275">
        <v>99</v>
      </c>
      <c r="AD79" s="165">
        <v>1</v>
      </c>
      <c r="AE79" s="167">
        <v>9</v>
      </c>
      <c r="AF79" s="298">
        <v>12656</v>
      </c>
      <c r="AG79" s="168">
        <v>7</v>
      </c>
      <c r="AH79" s="169">
        <v>2</v>
      </c>
      <c r="AI79" s="299">
        <v>7919</v>
      </c>
      <c r="AJ79" s="170">
        <v>6</v>
      </c>
      <c r="AK79" s="171">
        <v>2</v>
      </c>
      <c r="AL79" s="300">
        <v>2384</v>
      </c>
      <c r="AM79" s="300">
        <v>31</v>
      </c>
      <c r="AN79" s="172">
        <v>1</v>
      </c>
      <c r="AO79" s="173">
        <v>5</v>
      </c>
      <c r="AP79" s="274">
        <v>2</v>
      </c>
      <c r="AQ79" s="282">
        <v>0</v>
      </c>
      <c r="AR79" s="265">
        <v>1</v>
      </c>
      <c r="AS79" s="282">
        <v>0</v>
      </c>
      <c r="AT79" s="280">
        <v>0</v>
      </c>
      <c r="AU79" s="278">
        <v>1</v>
      </c>
      <c r="AV79" s="253">
        <v>4</v>
      </c>
      <c r="AW79" s="260">
        <v>0</v>
      </c>
      <c r="AX79" s="257">
        <v>2</v>
      </c>
      <c r="AY79" s="282">
        <v>0</v>
      </c>
      <c r="AZ79" s="174">
        <v>26</v>
      </c>
      <c r="BA79" s="175">
        <v>0.8125</v>
      </c>
      <c r="BB79" s="138" t="s">
        <v>235</v>
      </c>
      <c r="BC79" s="237" t="s">
        <v>126</v>
      </c>
    </row>
    <row r="80" spans="1:56" s="176" customFormat="1" ht="15" customHeight="1" x14ac:dyDescent="0.25">
      <c r="A80" s="207">
        <v>14</v>
      </c>
      <c r="B80" s="138" t="s">
        <v>270</v>
      </c>
      <c r="C80" s="138" t="s">
        <v>236</v>
      </c>
      <c r="D80" s="335">
        <v>55</v>
      </c>
      <c r="E80" s="293">
        <v>62</v>
      </c>
      <c r="F80" s="159">
        <v>1</v>
      </c>
      <c r="G80" s="335">
        <v>1030</v>
      </c>
      <c r="H80" s="292">
        <v>1029</v>
      </c>
      <c r="I80" s="160">
        <v>1</v>
      </c>
      <c r="J80" s="335">
        <v>36</v>
      </c>
      <c r="K80" s="290">
        <v>36</v>
      </c>
      <c r="L80" s="161">
        <v>1</v>
      </c>
      <c r="M80" s="291">
        <v>1499</v>
      </c>
      <c r="N80" s="275">
        <v>100</v>
      </c>
      <c r="O80" s="162">
        <v>2</v>
      </c>
      <c r="P80" s="289">
        <v>850</v>
      </c>
      <c r="Q80" s="162">
        <v>1</v>
      </c>
      <c r="R80" s="163">
        <v>6</v>
      </c>
      <c r="S80" s="287">
        <v>99</v>
      </c>
      <c r="T80" s="164">
        <v>2</v>
      </c>
      <c r="U80" s="288">
        <v>99</v>
      </c>
      <c r="V80" s="165">
        <v>2</v>
      </c>
      <c r="W80" s="285">
        <v>30561</v>
      </c>
      <c r="X80" s="164">
        <v>1</v>
      </c>
      <c r="Y80" s="286">
        <v>5078</v>
      </c>
      <c r="Z80" s="166">
        <v>1</v>
      </c>
      <c r="AA80" s="275">
        <v>100</v>
      </c>
      <c r="AB80" s="165">
        <v>2</v>
      </c>
      <c r="AC80" s="275">
        <v>100</v>
      </c>
      <c r="AD80" s="165">
        <v>2</v>
      </c>
      <c r="AE80" s="167">
        <v>10</v>
      </c>
      <c r="AF80" s="298">
        <v>7363</v>
      </c>
      <c r="AG80" s="168">
        <v>5</v>
      </c>
      <c r="AH80" s="169">
        <v>2</v>
      </c>
      <c r="AI80" s="299">
        <v>4265</v>
      </c>
      <c r="AJ80" s="170">
        <v>4</v>
      </c>
      <c r="AK80" s="171">
        <v>1</v>
      </c>
      <c r="AL80" s="300">
        <v>1886</v>
      </c>
      <c r="AM80" s="300">
        <v>30</v>
      </c>
      <c r="AN80" s="172">
        <v>1</v>
      </c>
      <c r="AO80" s="173">
        <v>4</v>
      </c>
      <c r="AP80" s="274">
        <v>1</v>
      </c>
      <c r="AQ80" s="282">
        <v>0</v>
      </c>
      <c r="AR80" s="265">
        <v>1</v>
      </c>
      <c r="AS80" s="282">
        <v>0</v>
      </c>
      <c r="AT80" s="280">
        <v>1</v>
      </c>
      <c r="AU80" s="278">
        <v>1</v>
      </c>
      <c r="AV80" s="253">
        <v>4</v>
      </c>
      <c r="AW80" s="260">
        <v>0</v>
      </c>
      <c r="AX80" s="257">
        <v>2</v>
      </c>
      <c r="AY80" s="282">
        <v>0</v>
      </c>
      <c r="AZ80" s="174">
        <v>26</v>
      </c>
      <c r="BA80" s="175">
        <v>0.8125</v>
      </c>
      <c r="BB80" s="138" t="s">
        <v>25</v>
      </c>
      <c r="BC80" s="237" t="s">
        <v>136</v>
      </c>
    </row>
    <row r="81" spans="1:56" s="176" customFormat="1" ht="15" customHeight="1" x14ac:dyDescent="0.25">
      <c r="A81" s="207">
        <v>21</v>
      </c>
      <c r="B81" s="247" t="s">
        <v>32</v>
      </c>
      <c r="C81" s="138" t="s">
        <v>232</v>
      </c>
      <c r="D81" s="335">
        <v>41</v>
      </c>
      <c r="E81" s="293">
        <v>46</v>
      </c>
      <c r="F81" s="159">
        <v>1</v>
      </c>
      <c r="G81" s="335">
        <v>803</v>
      </c>
      <c r="H81" s="292">
        <v>803</v>
      </c>
      <c r="I81" s="160">
        <v>1</v>
      </c>
      <c r="J81" s="335">
        <v>33</v>
      </c>
      <c r="K81" s="290">
        <v>33</v>
      </c>
      <c r="L81" s="161">
        <v>1</v>
      </c>
      <c r="M81" s="291">
        <v>1085</v>
      </c>
      <c r="N81" s="275">
        <v>95</v>
      </c>
      <c r="O81" s="162">
        <v>2</v>
      </c>
      <c r="P81" s="289">
        <v>588</v>
      </c>
      <c r="Q81" s="162">
        <v>1</v>
      </c>
      <c r="R81" s="163">
        <v>6</v>
      </c>
      <c r="S81" s="287">
        <v>100</v>
      </c>
      <c r="T81" s="164">
        <v>2</v>
      </c>
      <c r="U81" s="288">
        <v>100</v>
      </c>
      <c r="V81" s="165">
        <v>2</v>
      </c>
      <c r="W81" s="285">
        <v>16401</v>
      </c>
      <c r="X81" s="164">
        <v>1</v>
      </c>
      <c r="Y81" s="286">
        <v>6865</v>
      </c>
      <c r="Z81" s="166">
        <v>1</v>
      </c>
      <c r="AA81" s="275">
        <v>100</v>
      </c>
      <c r="AB81" s="165">
        <v>2</v>
      </c>
      <c r="AC81" s="275">
        <v>100</v>
      </c>
      <c r="AD81" s="165">
        <v>2</v>
      </c>
      <c r="AE81" s="167">
        <v>10</v>
      </c>
      <c r="AF81" s="298">
        <v>2969</v>
      </c>
      <c r="AG81" s="168">
        <v>3</v>
      </c>
      <c r="AH81" s="169">
        <v>1</v>
      </c>
      <c r="AI81" s="299">
        <v>11947</v>
      </c>
      <c r="AJ81" s="170">
        <v>15</v>
      </c>
      <c r="AK81" s="171">
        <v>2</v>
      </c>
      <c r="AL81" s="300">
        <v>1522</v>
      </c>
      <c r="AM81" s="300">
        <v>33</v>
      </c>
      <c r="AN81" s="172">
        <v>1</v>
      </c>
      <c r="AO81" s="173">
        <v>4</v>
      </c>
      <c r="AP81" s="274">
        <v>1</v>
      </c>
      <c r="AQ81" s="282">
        <v>0</v>
      </c>
      <c r="AR81" s="265">
        <v>1</v>
      </c>
      <c r="AS81" s="282">
        <v>0</v>
      </c>
      <c r="AT81" s="280">
        <v>0</v>
      </c>
      <c r="AU81" s="278">
        <v>1</v>
      </c>
      <c r="AV81" s="253">
        <v>3</v>
      </c>
      <c r="AW81" s="260">
        <v>0</v>
      </c>
      <c r="AX81" s="257">
        <v>2</v>
      </c>
      <c r="AY81" s="282">
        <v>1</v>
      </c>
      <c r="AZ81" s="174">
        <v>26</v>
      </c>
      <c r="BA81" s="175">
        <v>0.8125</v>
      </c>
      <c r="BB81" s="138" t="s">
        <v>32</v>
      </c>
      <c r="BC81" s="237" t="s">
        <v>143</v>
      </c>
    </row>
    <row r="82" spans="1:56" s="176" customFormat="1" ht="15" customHeight="1" x14ac:dyDescent="0.25">
      <c r="A82" s="207">
        <v>29</v>
      </c>
      <c r="B82" s="267" t="s">
        <v>290</v>
      </c>
      <c r="C82" s="138" t="s">
        <v>236</v>
      </c>
      <c r="D82" s="335">
        <v>34</v>
      </c>
      <c r="E82" s="293">
        <v>38</v>
      </c>
      <c r="F82" s="159">
        <v>1</v>
      </c>
      <c r="G82" s="335">
        <v>839</v>
      </c>
      <c r="H82" s="292">
        <v>852</v>
      </c>
      <c r="I82" s="160">
        <v>1</v>
      </c>
      <c r="J82" s="335">
        <v>29</v>
      </c>
      <c r="K82" s="290">
        <v>30</v>
      </c>
      <c r="L82" s="161">
        <v>0</v>
      </c>
      <c r="M82" s="291">
        <v>1164</v>
      </c>
      <c r="N82" s="275">
        <v>100</v>
      </c>
      <c r="O82" s="162">
        <v>2</v>
      </c>
      <c r="P82" s="289">
        <v>659</v>
      </c>
      <c r="Q82" s="162">
        <v>1</v>
      </c>
      <c r="R82" s="163">
        <v>5</v>
      </c>
      <c r="S82" s="287">
        <v>100</v>
      </c>
      <c r="T82" s="164">
        <v>2</v>
      </c>
      <c r="U82" s="288">
        <v>100</v>
      </c>
      <c r="V82" s="165">
        <v>2</v>
      </c>
      <c r="W82" s="285">
        <v>19535</v>
      </c>
      <c r="X82" s="164">
        <v>1</v>
      </c>
      <c r="Y82" s="286">
        <v>3881</v>
      </c>
      <c r="Z82" s="166">
        <v>1</v>
      </c>
      <c r="AA82" s="275">
        <v>100</v>
      </c>
      <c r="AB82" s="165">
        <v>2</v>
      </c>
      <c r="AC82" s="275">
        <v>100</v>
      </c>
      <c r="AD82" s="165">
        <v>2</v>
      </c>
      <c r="AE82" s="167">
        <v>10</v>
      </c>
      <c r="AF82" s="298">
        <v>4092</v>
      </c>
      <c r="AG82" s="168">
        <v>4</v>
      </c>
      <c r="AH82" s="169">
        <v>2</v>
      </c>
      <c r="AI82" s="299">
        <v>2223</v>
      </c>
      <c r="AJ82" s="170">
        <v>3</v>
      </c>
      <c r="AK82" s="171">
        <v>1</v>
      </c>
      <c r="AL82" s="300">
        <v>1364</v>
      </c>
      <c r="AM82" s="300">
        <v>36</v>
      </c>
      <c r="AN82" s="172">
        <v>1</v>
      </c>
      <c r="AO82" s="173">
        <v>4</v>
      </c>
      <c r="AP82" s="274">
        <v>2</v>
      </c>
      <c r="AQ82" s="282">
        <v>0</v>
      </c>
      <c r="AR82" s="265">
        <v>1</v>
      </c>
      <c r="AS82" s="282">
        <v>0</v>
      </c>
      <c r="AT82" s="280">
        <v>1</v>
      </c>
      <c r="AU82" s="278">
        <v>1</v>
      </c>
      <c r="AV82" s="253">
        <v>5</v>
      </c>
      <c r="AW82" s="260">
        <v>0</v>
      </c>
      <c r="AX82" s="257">
        <v>2</v>
      </c>
      <c r="AY82" s="282">
        <v>0</v>
      </c>
      <c r="AZ82" s="174">
        <v>26</v>
      </c>
      <c r="BA82" s="175">
        <v>0.8125</v>
      </c>
      <c r="BB82" s="138" t="s">
        <v>40</v>
      </c>
      <c r="BC82" s="237" t="s">
        <v>151</v>
      </c>
      <c r="BD82" s="177"/>
    </row>
    <row r="83" spans="1:56" s="176" customFormat="1" ht="15" customHeight="1" x14ac:dyDescent="0.25">
      <c r="A83" s="207">
        <v>32</v>
      </c>
      <c r="B83" s="273" t="s">
        <v>305</v>
      </c>
      <c r="C83" s="138" t="s">
        <v>234</v>
      </c>
      <c r="D83" s="335">
        <v>47</v>
      </c>
      <c r="E83" s="293">
        <v>51</v>
      </c>
      <c r="F83" s="159">
        <v>1</v>
      </c>
      <c r="G83" s="335">
        <v>955</v>
      </c>
      <c r="H83" s="292">
        <v>943</v>
      </c>
      <c r="I83" s="160">
        <v>1</v>
      </c>
      <c r="J83" s="335">
        <v>35</v>
      </c>
      <c r="K83" s="290">
        <v>37</v>
      </c>
      <c r="L83" s="161">
        <v>0</v>
      </c>
      <c r="M83" s="291">
        <v>1380</v>
      </c>
      <c r="N83" s="275">
        <v>99</v>
      </c>
      <c r="O83" s="162">
        <v>2</v>
      </c>
      <c r="P83" s="289">
        <v>603</v>
      </c>
      <c r="Q83" s="162">
        <v>1</v>
      </c>
      <c r="R83" s="163">
        <v>5</v>
      </c>
      <c r="S83" s="287">
        <v>100</v>
      </c>
      <c r="T83" s="164">
        <v>2</v>
      </c>
      <c r="U83" s="288">
        <v>105</v>
      </c>
      <c r="V83" s="165">
        <v>2</v>
      </c>
      <c r="W83" s="285">
        <v>18732</v>
      </c>
      <c r="X83" s="164">
        <v>1</v>
      </c>
      <c r="Y83" s="286">
        <v>4396</v>
      </c>
      <c r="Z83" s="166">
        <v>1</v>
      </c>
      <c r="AA83" s="275">
        <v>100</v>
      </c>
      <c r="AB83" s="165">
        <v>2</v>
      </c>
      <c r="AC83" s="275">
        <v>99</v>
      </c>
      <c r="AD83" s="165">
        <v>1</v>
      </c>
      <c r="AE83" s="167">
        <v>9</v>
      </c>
      <c r="AF83" s="298">
        <v>4847</v>
      </c>
      <c r="AG83" s="168">
        <v>4</v>
      </c>
      <c r="AH83" s="169">
        <v>2</v>
      </c>
      <c r="AI83" s="299">
        <v>5369</v>
      </c>
      <c r="AJ83" s="170">
        <v>6</v>
      </c>
      <c r="AK83" s="171">
        <v>2</v>
      </c>
      <c r="AL83" s="300">
        <v>1910</v>
      </c>
      <c r="AM83" s="300">
        <v>37</v>
      </c>
      <c r="AN83" s="172">
        <v>1</v>
      </c>
      <c r="AO83" s="173">
        <v>5</v>
      </c>
      <c r="AP83" s="274">
        <v>1</v>
      </c>
      <c r="AQ83" s="282">
        <v>0</v>
      </c>
      <c r="AR83" s="265">
        <v>1</v>
      </c>
      <c r="AS83" s="282">
        <v>0</v>
      </c>
      <c r="AT83" s="280">
        <v>1</v>
      </c>
      <c r="AU83" s="278">
        <v>1</v>
      </c>
      <c r="AV83" s="253">
        <v>4</v>
      </c>
      <c r="AW83" s="260">
        <v>0</v>
      </c>
      <c r="AX83" s="257">
        <v>2</v>
      </c>
      <c r="AY83" s="282">
        <v>1</v>
      </c>
      <c r="AZ83" s="174">
        <v>26</v>
      </c>
      <c r="BA83" s="175">
        <v>0.8125</v>
      </c>
      <c r="BB83" s="138" t="s">
        <v>43</v>
      </c>
      <c r="BC83" s="238" t="s">
        <v>154</v>
      </c>
    </row>
    <row r="84" spans="1:56" s="176" customFormat="1" ht="15" customHeight="1" x14ac:dyDescent="0.25">
      <c r="A84" s="207">
        <v>38</v>
      </c>
      <c r="B84" s="273" t="s">
        <v>306</v>
      </c>
      <c r="C84" s="138" t="s">
        <v>234</v>
      </c>
      <c r="D84" s="335">
        <v>56</v>
      </c>
      <c r="E84" s="293">
        <v>57</v>
      </c>
      <c r="F84" s="159">
        <v>1</v>
      </c>
      <c r="G84" s="335">
        <v>1284</v>
      </c>
      <c r="H84" s="292">
        <v>1298</v>
      </c>
      <c r="I84" s="160">
        <v>1</v>
      </c>
      <c r="J84" s="335">
        <v>41</v>
      </c>
      <c r="K84" s="290">
        <v>41</v>
      </c>
      <c r="L84" s="161">
        <v>1</v>
      </c>
      <c r="M84" s="291">
        <v>1842</v>
      </c>
      <c r="N84" s="275">
        <v>100</v>
      </c>
      <c r="O84" s="162">
        <v>2</v>
      </c>
      <c r="P84" s="289">
        <v>681</v>
      </c>
      <c r="Q84" s="162">
        <v>1</v>
      </c>
      <c r="R84" s="163">
        <v>6</v>
      </c>
      <c r="S84" s="287">
        <v>99</v>
      </c>
      <c r="T84" s="164">
        <v>2</v>
      </c>
      <c r="U84" s="288">
        <v>99</v>
      </c>
      <c r="V84" s="165">
        <v>2</v>
      </c>
      <c r="W84" s="285">
        <v>33203</v>
      </c>
      <c r="X84" s="164">
        <v>1</v>
      </c>
      <c r="Y84" s="286">
        <v>10232</v>
      </c>
      <c r="Z84" s="166">
        <v>1</v>
      </c>
      <c r="AA84" s="275">
        <v>99</v>
      </c>
      <c r="AB84" s="165">
        <v>2</v>
      </c>
      <c r="AC84" s="275">
        <v>100</v>
      </c>
      <c r="AD84" s="165">
        <v>2</v>
      </c>
      <c r="AE84" s="167">
        <v>10</v>
      </c>
      <c r="AF84" s="298">
        <v>13122</v>
      </c>
      <c r="AG84" s="168">
        <v>7</v>
      </c>
      <c r="AH84" s="169">
        <v>2</v>
      </c>
      <c r="AI84" s="299">
        <v>9978</v>
      </c>
      <c r="AJ84" s="170">
        <v>8</v>
      </c>
      <c r="AK84" s="171">
        <v>2</v>
      </c>
      <c r="AL84" s="300">
        <v>2095</v>
      </c>
      <c r="AM84" s="300">
        <v>37</v>
      </c>
      <c r="AN84" s="172">
        <v>1</v>
      </c>
      <c r="AO84" s="173">
        <v>5</v>
      </c>
      <c r="AP84" s="274">
        <v>1</v>
      </c>
      <c r="AQ84" s="282">
        <v>0</v>
      </c>
      <c r="AR84" s="265">
        <v>1</v>
      </c>
      <c r="AS84" s="282">
        <v>0</v>
      </c>
      <c r="AT84" s="280">
        <v>0</v>
      </c>
      <c r="AU84" s="278">
        <v>1</v>
      </c>
      <c r="AV84" s="253">
        <v>3</v>
      </c>
      <c r="AW84" s="260">
        <v>0</v>
      </c>
      <c r="AX84" s="257">
        <v>2</v>
      </c>
      <c r="AY84" s="282">
        <v>0</v>
      </c>
      <c r="AZ84" s="174">
        <v>26</v>
      </c>
      <c r="BA84" s="175">
        <v>0.8125</v>
      </c>
      <c r="BB84" s="138" t="s">
        <v>49</v>
      </c>
      <c r="BC84" s="237" t="s">
        <v>160</v>
      </c>
    </row>
    <row r="85" spans="1:56" s="176" customFormat="1" ht="15" customHeight="1" x14ac:dyDescent="0.25">
      <c r="A85" s="207">
        <v>44</v>
      </c>
      <c r="B85" s="273" t="s">
        <v>309</v>
      </c>
      <c r="C85" s="138" t="s">
        <v>234</v>
      </c>
      <c r="D85" s="335">
        <v>32</v>
      </c>
      <c r="E85" s="293">
        <v>40</v>
      </c>
      <c r="F85" s="159">
        <v>1</v>
      </c>
      <c r="G85" s="335">
        <v>720</v>
      </c>
      <c r="H85" s="292">
        <v>721</v>
      </c>
      <c r="I85" s="160">
        <v>1</v>
      </c>
      <c r="J85" s="335">
        <v>28</v>
      </c>
      <c r="K85" s="290">
        <v>38</v>
      </c>
      <c r="L85" s="161">
        <v>0</v>
      </c>
      <c r="M85" s="291">
        <v>961</v>
      </c>
      <c r="N85" s="275">
        <v>100</v>
      </c>
      <c r="O85" s="162">
        <v>2</v>
      </c>
      <c r="P85" s="289">
        <v>544</v>
      </c>
      <c r="Q85" s="162">
        <v>1</v>
      </c>
      <c r="R85" s="163">
        <v>5</v>
      </c>
      <c r="S85" s="287">
        <v>97</v>
      </c>
      <c r="T85" s="164">
        <v>2</v>
      </c>
      <c r="U85" s="288">
        <v>99</v>
      </c>
      <c r="V85" s="165">
        <v>2</v>
      </c>
      <c r="W85" s="285">
        <v>14443</v>
      </c>
      <c r="X85" s="164">
        <v>1</v>
      </c>
      <c r="Y85" s="286">
        <v>4604</v>
      </c>
      <c r="Z85" s="166">
        <v>1</v>
      </c>
      <c r="AA85" s="275">
        <v>100</v>
      </c>
      <c r="AB85" s="165">
        <v>2</v>
      </c>
      <c r="AC85" s="275">
        <v>100</v>
      </c>
      <c r="AD85" s="165">
        <v>2</v>
      </c>
      <c r="AE85" s="167">
        <v>10</v>
      </c>
      <c r="AF85" s="298">
        <v>5162</v>
      </c>
      <c r="AG85" s="168">
        <v>5</v>
      </c>
      <c r="AH85" s="169">
        <v>2</v>
      </c>
      <c r="AI85" s="299">
        <v>2360</v>
      </c>
      <c r="AJ85" s="170">
        <v>3</v>
      </c>
      <c r="AK85" s="171">
        <v>1</v>
      </c>
      <c r="AL85" s="300">
        <v>1575</v>
      </c>
      <c r="AM85" s="300">
        <v>39</v>
      </c>
      <c r="AN85" s="172">
        <v>1</v>
      </c>
      <c r="AO85" s="173">
        <v>4</v>
      </c>
      <c r="AP85" s="274">
        <v>1</v>
      </c>
      <c r="AQ85" s="282">
        <v>0</v>
      </c>
      <c r="AR85" s="265">
        <v>1</v>
      </c>
      <c r="AS85" s="282">
        <v>0</v>
      </c>
      <c r="AT85" s="280">
        <v>1</v>
      </c>
      <c r="AU85" s="278">
        <v>1</v>
      </c>
      <c r="AV85" s="253">
        <v>4</v>
      </c>
      <c r="AW85" s="260">
        <v>0</v>
      </c>
      <c r="AX85" s="257">
        <v>2</v>
      </c>
      <c r="AY85" s="282">
        <v>1</v>
      </c>
      <c r="AZ85" s="174">
        <v>26</v>
      </c>
      <c r="BA85" s="175">
        <v>0.8125</v>
      </c>
      <c r="BB85" s="138" t="s">
        <v>55</v>
      </c>
      <c r="BC85" s="237" t="s">
        <v>166</v>
      </c>
    </row>
    <row r="86" spans="1:56" s="177" customFormat="1" ht="16.5" customHeight="1" x14ac:dyDescent="0.25">
      <c r="A86" s="207">
        <v>59</v>
      </c>
      <c r="B86" s="138" t="s">
        <v>69</v>
      </c>
      <c r="C86" s="138" t="s">
        <v>236</v>
      </c>
      <c r="D86" s="335">
        <v>39</v>
      </c>
      <c r="E86" s="293">
        <v>47</v>
      </c>
      <c r="F86" s="159">
        <v>1</v>
      </c>
      <c r="G86" s="335">
        <v>907</v>
      </c>
      <c r="H86" s="292">
        <v>907</v>
      </c>
      <c r="I86" s="160">
        <v>1</v>
      </c>
      <c r="J86" s="335">
        <v>30</v>
      </c>
      <c r="K86" s="290">
        <v>30</v>
      </c>
      <c r="L86" s="161">
        <v>1</v>
      </c>
      <c r="M86" s="291">
        <v>1250</v>
      </c>
      <c r="N86" s="275">
        <v>100</v>
      </c>
      <c r="O86" s="162">
        <v>2</v>
      </c>
      <c r="P86" s="289">
        <v>1402</v>
      </c>
      <c r="Q86" s="162">
        <v>1</v>
      </c>
      <c r="R86" s="163">
        <v>6</v>
      </c>
      <c r="S86" s="287">
        <v>99</v>
      </c>
      <c r="T86" s="164">
        <v>2</v>
      </c>
      <c r="U86" s="288">
        <v>100</v>
      </c>
      <c r="V86" s="165">
        <v>2</v>
      </c>
      <c r="W86" s="285">
        <v>19910</v>
      </c>
      <c r="X86" s="164">
        <v>1</v>
      </c>
      <c r="Y86" s="286">
        <v>7340</v>
      </c>
      <c r="Z86" s="166">
        <v>1</v>
      </c>
      <c r="AA86" s="275">
        <v>100</v>
      </c>
      <c r="AB86" s="165">
        <v>2</v>
      </c>
      <c r="AC86" s="275">
        <v>100</v>
      </c>
      <c r="AD86" s="165">
        <v>2</v>
      </c>
      <c r="AE86" s="167">
        <v>10</v>
      </c>
      <c r="AF86" s="298">
        <v>5402</v>
      </c>
      <c r="AG86" s="168">
        <v>4</v>
      </c>
      <c r="AH86" s="169">
        <v>2</v>
      </c>
      <c r="AI86" s="299">
        <v>3660</v>
      </c>
      <c r="AJ86" s="170">
        <v>4</v>
      </c>
      <c r="AK86" s="171">
        <v>1</v>
      </c>
      <c r="AL86" s="300">
        <v>2183</v>
      </c>
      <c r="AM86" s="300">
        <v>46</v>
      </c>
      <c r="AN86" s="172">
        <v>1</v>
      </c>
      <c r="AO86" s="173">
        <v>4</v>
      </c>
      <c r="AP86" s="274">
        <v>1</v>
      </c>
      <c r="AQ86" s="282">
        <v>0</v>
      </c>
      <c r="AR86" s="265">
        <v>1</v>
      </c>
      <c r="AS86" s="282">
        <v>0</v>
      </c>
      <c r="AT86" s="280">
        <v>1</v>
      </c>
      <c r="AU86" s="278">
        <v>1</v>
      </c>
      <c r="AV86" s="253">
        <v>4</v>
      </c>
      <c r="AW86" s="260">
        <v>0</v>
      </c>
      <c r="AX86" s="257">
        <v>2</v>
      </c>
      <c r="AY86" s="282">
        <v>0</v>
      </c>
      <c r="AZ86" s="174">
        <v>26</v>
      </c>
      <c r="BA86" s="175">
        <v>0.8125</v>
      </c>
      <c r="BB86" s="138" t="s">
        <v>69</v>
      </c>
      <c r="BC86" s="237" t="s">
        <v>180</v>
      </c>
      <c r="BD86" s="176"/>
    </row>
    <row r="87" spans="1:56" s="177" customFormat="1" ht="16.5" customHeight="1" x14ac:dyDescent="0.25">
      <c r="A87" s="207">
        <v>61</v>
      </c>
      <c r="B87" s="261" t="s">
        <v>71</v>
      </c>
      <c r="C87" s="138" t="s">
        <v>236</v>
      </c>
      <c r="D87" s="335">
        <v>94</v>
      </c>
      <c r="E87" s="293">
        <v>108</v>
      </c>
      <c r="F87" s="159">
        <v>1</v>
      </c>
      <c r="G87" s="335">
        <v>2731</v>
      </c>
      <c r="H87" s="292">
        <v>2766</v>
      </c>
      <c r="I87" s="160">
        <v>1</v>
      </c>
      <c r="J87" s="335">
        <v>82</v>
      </c>
      <c r="K87" s="290">
        <v>82</v>
      </c>
      <c r="L87" s="161">
        <v>1</v>
      </c>
      <c r="M87" s="291">
        <v>3745</v>
      </c>
      <c r="N87" s="275">
        <v>98</v>
      </c>
      <c r="O87" s="162">
        <v>2</v>
      </c>
      <c r="P87" s="289">
        <v>2063</v>
      </c>
      <c r="Q87" s="162">
        <v>1</v>
      </c>
      <c r="R87" s="163">
        <v>6</v>
      </c>
      <c r="S87" s="287">
        <v>100</v>
      </c>
      <c r="T87" s="164">
        <v>2</v>
      </c>
      <c r="U87" s="288">
        <v>100</v>
      </c>
      <c r="V87" s="165">
        <v>2</v>
      </c>
      <c r="W87" s="285">
        <v>65612</v>
      </c>
      <c r="X87" s="164">
        <v>1</v>
      </c>
      <c r="Y87" s="286">
        <v>23221</v>
      </c>
      <c r="Z87" s="166">
        <v>1</v>
      </c>
      <c r="AA87" s="275">
        <v>100</v>
      </c>
      <c r="AB87" s="165">
        <v>2</v>
      </c>
      <c r="AC87" s="275">
        <v>100</v>
      </c>
      <c r="AD87" s="165">
        <v>2</v>
      </c>
      <c r="AE87" s="167">
        <v>10</v>
      </c>
      <c r="AF87" s="298">
        <v>25360</v>
      </c>
      <c r="AG87" s="168">
        <v>7</v>
      </c>
      <c r="AH87" s="169">
        <v>2</v>
      </c>
      <c r="AI87" s="299">
        <v>14364</v>
      </c>
      <c r="AJ87" s="170">
        <v>5</v>
      </c>
      <c r="AK87" s="171">
        <v>2</v>
      </c>
      <c r="AL87" s="300">
        <v>3773</v>
      </c>
      <c r="AM87" s="300">
        <v>35</v>
      </c>
      <c r="AN87" s="172">
        <v>1</v>
      </c>
      <c r="AO87" s="173">
        <v>5</v>
      </c>
      <c r="AP87" s="274">
        <v>1</v>
      </c>
      <c r="AQ87" s="282">
        <v>0</v>
      </c>
      <c r="AR87" s="265">
        <v>1</v>
      </c>
      <c r="AS87" s="282">
        <v>0</v>
      </c>
      <c r="AT87" s="280">
        <v>0</v>
      </c>
      <c r="AU87" s="278">
        <v>1</v>
      </c>
      <c r="AV87" s="253">
        <v>3</v>
      </c>
      <c r="AW87" s="260">
        <v>0</v>
      </c>
      <c r="AX87" s="257">
        <v>2</v>
      </c>
      <c r="AY87" s="282">
        <v>0</v>
      </c>
      <c r="AZ87" s="174">
        <v>26</v>
      </c>
      <c r="BA87" s="175">
        <v>0.8125</v>
      </c>
      <c r="BB87" s="138" t="s">
        <v>71</v>
      </c>
      <c r="BC87" s="237" t="s">
        <v>182</v>
      </c>
    </row>
    <row r="88" spans="1:56" s="177" customFormat="1" ht="15" customHeight="1" x14ac:dyDescent="0.25">
      <c r="A88" s="207">
        <v>65</v>
      </c>
      <c r="B88" s="138" t="s">
        <v>116</v>
      </c>
      <c r="C88" s="138" t="s">
        <v>232</v>
      </c>
      <c r="D88" s="335">
        <v>157</v>
      </c>
      <c r="E88" s="293">
        <v>159</v>
      </c>
      <c r="F88" s="159">
        <v>1</v>
      </c>
      <c r="G88" s="335">
        <v>4983</v>
      </c>
      <c r="H88" s="292">
        <v>4990</v>
      </c>
      <c r="I88" s="160">
        <v>1</v>
      </c>
      <c r="J88" s="335">
        <v>130</v>
      </c>
      <c r="K88" s="290">
        <v>130</v>
      </c>
      <c r="L88" s="161">
        <v>1</v>
      </c>
      <c r="M88" s="291">
        <v>6986</v>
      </c>
      <c r="N88" s="275">
        <v>100</v>
      </c>
      <c r="O88" s="162">
        <v>2</v>
      </c>
      <c r="P88" s="289">
        <v>2563</v>
      </c>
      <c r="Q88" s="162">
        <v>1</v>
      </c>
      <c r="R88" s="163">
        <v>6</v>
      </c>
      <c r="S88" s="287">
        <v>100</v>
      </c>
      <c r="T88" s="164">
        <v>2</v>
      </c>
      <c r="U88" s="288">
        <v>101</v>
      </c>
      <c r="V88" s="165">
        <v>2</v>
      </c>
      <c r="W88" s="285">
        <v>123082</v>
      </c>
      <c r="X88" s="164">
        <v>1</v>
      </c>
      <c r="Y88" s="286">
        <v>40735</v>
      </c>
      <c r="Z88" s="166">
        <v>1</v>
      </c>
      <c r="AA88" s="275">
        <v>100</v>
      </c>
      <c r="AB88" s="165">
        <v>2</v>
      </c>
      <c r="AC88" s="275">
        <v>100</v>
      </c>
      <c r="AD88" s="165">
        <v>2</v>
      </c>
      <c r="AE88" s="167">
        <v>10</v>
      </c>
      <c r="AF88" s="298">
        <v>22084</v>
      </c>
      <c r="AG88" s="168">
        <v>3</v>
      </c>
      <c r="AH88" s="169">
        <v>1</v>
      </c>
      <c r="AI88" s="299">
        <v>33480</v>
      </c>
      <c r="AJ88" s="170">
        <v>7</v>
      </c>
      <c r="AK88" s="171">
        <v>2</v>
      </c>
      <c r="AL88" s="300">
        <v>7248</v>
      </c>
      <c r="AM88" s="300">
        <v>46</v>
      </c>
      <c r="AN88" s="172">
        <v>1</v>
      </c>
      <c r="AO88" s="173">
        <v>4</v>
      </c>
      <c r="AP88" s="274">
        <v>2</v>
      </c>
      <c r="AQ88" s="282">
        <v>0</v>
      </c>
      <c r="AR88" s="265">
        <v>1</v>
      </c>
      <c r="AS88" s="282">
        <v>0</v>
      </c>
      <c r="AT88" s="280">
        <v>0</v>
      </c>
      <c r="AU88" s="278">
        <v>1</v>
      </c>
      <c r="AV88" s="253">
        <v>4</v>
      </c>
      <c r="AW88" s="260">
        <v>0</v>
      </c>
      <c r="AX88" s="257">
        <v>2</v>
      </c>
      <c r="AY88" s="282">
        <v>0</v>
      </c>
      <c r="AZ88" s="174">
        <v>26</v>
      </c>
      <c r="BA88" s="175">
        <v>0.8125</v>
      </c>
      <c r="BB88" s="138" t="s">
        <v>116</v>
      </c>
      <c r="BC88" s="237" t="s">
        <v>186</v>
      </c>
      <c r="BD88" s="176"/>
    </row>
    <row r="89" spans="1:56" s="176" customFormat="1" ht="16.5" customHeight="1" x14ac:dyDescent="0.25">
      <c r="A89" s="207">
        <v>75</v>
      </c>
      <c r="B89" s="276" t="s">
        <v>85</v>
      </c>
      <c r="C89" s="138" t="s">
        <v>232</v>
      </c>
      <c r="D89" s="335">
        <v>103</v>
      </c>
      <c r="E89" s="293">
        <v>120</v>
      </c>
      <c r="F89" s="159">
        <v>1</v>
      </c>
      <c r="G89" s="335">
        <v>2863</v>
      </c>
      <c r="H89" s="292">
        <v>2874</v>
      </c>
      <c r="I89" s="160">
        <v>1</v>
      </c>
      <c r="J89" s="335">
        <v>92</v>
      </c>
      <c r="K89" s="290">
        <v>97</v>
      </c>
      <c r="L89" s="161">
        <v>0</v>
      </c>
      <c r="M89" s="291">
        <v>4256</v>
      </c>
      <c r="N89" s="275">
        <v>96</v>
      </c>
      <c r="O89" s="162">
        <v>2</v>
      </c>
      <c r="P89" s="289">
        <v>429</v>
      </c>
      <c r="Q89" s="162">
        <v>1</v>
      </c>
      <c r="R89" s="163">
        <v>5</v>
      </c>
      <c r="S89" s="287">
        <v>100</v>
      </c>
      <c r="T89" s="164">
        <v>2</v>
      </c>
      <c r="U89" s="288">
        <v>100</v>
      </c>
      <c r="V89" s="165">
        <v>2</v>
      </c>
      <c r="W89" s="285">
        <v>63434</v>
      </c>
      <c r="X89" s="164">
        <v>1</v>
      </c>
      <c r="Y89" s="286">
        <v>16650</v>
      </c>
      <c r="Z89" s="166">
        <v>1</v>
      </c>
      <c r="AA89" s="275">
        <v>100</v>
      </c>
      <c r="AB89" s="165">
        <v>2</v>
      </c>
      <c r="AC89" s="275">
        <v>100</v>
      </c>
      <c r="AD89" s="165">
        <v>2</v>
      </c>
      <c r="AE89" s="167">
        <v>10</v>
      </c>
      <c r="AF89" s="298">
        <v>19820</v>
      </c>
      <c r="AG89" s="168">
        <v>5</v>
      </c>
      <c r="AH89" s="169">
        <v>2</v>
      </c>
      <c r="AI89" s="299">
        <v>27843</v>
      </c>
      <c r="AJ89" s="170">
        <v>10</v>
      </c>
      <c r="AK89" s="171">
        <v>2</v>
      </c>
      <c r="AL89" s="300">
        <v>5511</v>
      </c>
      <c r="AM89" s="300">
        <v>46</v>
      </c>
      <c r="AN89" s="172">
        <v>1</v>
      </c>
      <c r="AO89" s="173">
        <v>5</v>
      </c>
      <c r="AP89" s="274">
        <v>2</v>
      </c>
      <c r="AQ89" s="282">
        <v>0</v>
      </c>
      <c r="AR89" s="265">
        <v>1</v>
      </c>
      <c r="AS89" s="282">
        <v>0</v>
      </c>
      <c r="AT89" s="280">
        <v>0</v>
      </c>
      <c r="AU89" s="278">
        <v>1</v>
      </c>
      <c r="AV89" s="253">
        <v>4</v>
      </c>
      <c r="AW89" s="260">
        <v>0</v>
      </c>
      <c r="AX89" s="257">
        <v>2</v>
      </c>
      <c r="AY89" s="282">
        <v>0</v>
      </c>
      <c r="AZ89" s="174">
        <v>26</v>
      </c>
      <c r="BA89" s="175">
        <v>0.8125</v>
      </c>
      <c r="BB89" s="138" t="s">
        <v>85</v>
      </c>
      <c r="BC89" s="237" t="s">
        <v>196</v>
      </c>
    </row>
    <row r="90" spans="1:56" s="176" customFormat="1" ht="15" customHeight="1" x14ac:dyDescent="0.25">
      <c r="A90" s="207">
        <v>91</v>
      </c>
      <c r="B90" s="138" t="s">
        <v>99</v>
      </c>
      <c r="C90" s="138" t="s">
        <v>232</v>
      </c>
      <c r="D90" s="335">
        <v>77</v>
      </c>
      <c r="E90" s="293">
        <v>83</v>
      </c>
      <c r="F90" s="159">
        <v>1</v>
      </c>
      <c r="G90" s="335">
        <v>2225</v>
      </c>
      <c r="H90" s="292">
        <v>2187</v>
      </c>
      <c r="I90" s="160">
        <v>1</v>
      </c>
      <c r="J90" s="335">
        <v>70</v>
      </c>
      <c r="K90" s="290">
        <v>70</v>
      </c>
      <c r="L90" s="161">
        <v>1</v>
      </c>
      <c r="M90" s="291">
        <v>3118</v>
      </c>
      <c r="N90" s="275">
        <v>100</v>
      </c>
      <c r="O90" s="162">
        <v>2</v>
      </c>
      <c r="P90" s="289">
        <v>2122</v>
      </c>
      <c r="Q90" s="162">
        <v>1</v>
      </c>
      <c r="R90" s="163">
        <v>6</v>
      </c>
      <c r="S90" s="287">
        <v>100</v>
      </c>
      <c r="T90" s="164">
        <v>2</v>
      </c>
      <c r="U90" s="288">
        <v>118</v>
      </c>
      <c r="V90" s="165">
        <v>2</v>
      </c>
      <c r="W90" s="285">
        <v>62328</v>
      </c>
      <c r="X90" s="164">
        <v>1</v>
      </c>
      <c r="Y90" s="286">
        <v>24037</v>
      </c>
      <c r="Z90" s="166">
        <v>1</v>
      </c>
      <c r="AA90" s="275">
        <v>100</v>
      </c>
      <c r="AB90" s="165">
        <v>2</v>
      </c>
      <c r="AC90" s="275">
        <v>100</v>
      </c>
      <c r="AD90" s="165">
        <v>2</v>
      </c>
      <c r="AE90" s="167">
        <v>10</v>
      </c>
      <c r="AF90" s="298">
        <v>26320</v>
      </c>
      <c r="AG90" s="168">
        <v>8</v>
      </c>
      <c r="AH90" s="169">
        <v>2</v>
      </c>
      <c r="AI90" s="299">
        <v>9194</v>
      </c>
      <c r="AJ90" s="170">
        <v>4</v>
      </c>
      <c r="AK90" s="171">
        <v>1</v>
      </c>
      <c r="AL90" s="300">
        <v>3573</v>
      </c>
      <c r="AM90" s="300">
        <v>43</v>
      </c>
      <c r="AN90" s="172">
        <v>1</v>
      </c>
      <c r="AO90" s="173">
        <v>4</v>
      </c>
      <c r="AP90" s="274">
        <v>2</v>
      </c>
      <c r="AQ90" s="282">
        <v>0</v>
      </c>
      <c r="AR90" s="265">
        <v>1</v>
      </c>
      <c r="AS90" s="282">
        <v>0</v>
      </c>
      <c r="AT90" s="280">
        <v>0</v>
      </c>
      <c r="AU90" s="278">
        <v>0</v>
      </c>
      <c r="AV90" s="253">
        <v>3</v>
      </c>
      <c r="AW90" s="260">
        <v>0</v>
      </c>
      <c r="AX90" s="257">
        <v>2</v>
      </c>
      <c r="AY90" s="282">
        <v>1</v>
      </c>
      <c r="AZ90" s="174">
        <v>26</v>
      </c>
      <c r="BA90" s="175">
        <v>0.8125</v>
      </c>
      <c r="BB90" s="138" t="s">
        <v>99</v>
      </c>
      <c r="BC90" s="238" t="s">
        <v>210</v>
      </c>
      <c r="BD90" s="177"/>
    </row>
    <row r="91" spans="1:56" s="176" customFormat="1" ht="15" customHeight="1" x14ac:dyDescent="0.25">
      <c r="A91" s="207">
        <v>92</v>
      </c>
      <c r="B91" s="138" t="s">
        <v>100</v>
      </c>
      <c r="C91" s="138" t="s">
        <v>232</v>
      </c>
      <c r="D91" s="335">
        <v>85</v>
      </c>
      <c r="E91" s="293">
        <v>90</v>
      </c>
      <c r="F91" s="159">
        <v>1</v>
      </c>
      <c r="G91" s="335">
        <v>2660</v>
      </c>
      <c r="H91" s="292">
        <v>2695</v>
      </c>
      <c r="I91" s="160">
        <v>1</v>
      </c>
      <c r="J91" s="335">
        <v>74</v>
      </c>
      <c r="K91" s="290">
        <v>74</v>
      </c>
      <c r="L91" s="161">
        <v>1</v>
      </c>
      <c r="M91" s="291">
        <v>4310</v>
      </c>
      <c r="N91" s="275">
        <v>99</v>
      </c>
      <c r="O91" s="162">
        <v>2</v>
      </c>
      <c r="P91" s="289">
        <v>973</v>
      </c>
      <c r="Q91" s="162">
        <v>1</v>
      </c>
      <c r="R91" s="163">
        <v>6</v>
      </c>
      <c r="S91" s="287">
        <v>100</v>
      </c>
      <c r="T91" s="164">
        <v>2</v>
      </c>
      <c r="U91" s="288">
        <v>104</v>
      </c>
      <c r="V91" s="165">
        <v>2</v>
      </c>
      <c r="W91" s="285">
        <v>61007</v>
      </c>
      <c r="X91" s="164">
        <v>1</v>
      </c>
      <c r="Y91" s="286">
        <v>16726</v>
      </c>
      <c r="Z91" s="166">
        <v>1</v>
      </c>
      <c r="AA91" s="275">
        <v>100</v>
      </c>
      <c r="AB91" s="165">
        <v>2</v>
      </c>
      <c r="AC91" s="275">
        <v>100</v>
      </c>
      <c r="AD91" s="165">
        <v>2</v>
      </c>
      <c r="AE91" s="167">
        <v>10</v>
      </c>
      <c r="AF91" s="298">
        <v>16935</v>
      </c>
      <c r="AG91" s="168">
        <v>4</v>
      </c>
      <c r="AH91" s="169">
        <v>2</v>
      </c>
      <c r="AI91" s="299">
        <v>15815</v>
      </c>
      <c r="AJ91" s="170">
        <v>6</v>
      </c>
      <c r="AK91" s="171">
        <v>2</v>
      </c>
      <c r="AL91" s="300">
        <v>3860</v>
      </c>
      <c r="AM91" s="300">
        <v>43</v>
      </c>
      <c r="AN91" s="172">
        <v>1</v>
      </c>
      <c r="AO91" s="173">
        <v>5</v>
      </c>
      <c r="AP91" s="274">
        <v>2</v>
      </c>
      <c r="AQ91" s="282">
        <v>0</v>
      </c>
      <c r="AR91" s="265">
        <v>1</v>
      </c>
      <c r="AS91" s="282">
        <v>0</v>
      </c>
      <c r="AT91" s="280">
        <v>0</v>
      </c>
      <c r="AU91" s="278">
        <v>0</v>
      </c>
      <c r="AV91" s="253">
        <v>3</v>
      </c>
      <c r="AW91" s="260">
        <v>0</v>
      </c>
      <c r="AX91" s="257">
        <v>2</v>
      </c>
      <c r="AY91" s="282">
        <v>0</v>
      </c>
      <c r="AZ91" s="174">
        <v>26</v>
      </c>
      <c r="BA91" s="175">
        <v>0.8125</v>
      </c>
      <c r="BB91" s="138" t="s">
        <v>100</v>
      </c>
      <c r="BC91" s="237" t="s">
        <v>211</v>
      </c>
    </row>
    <row r="92" spans="1:56" s="176" customFormat="1" ht="15" customHeight="1" x14ac:dyDescent="0.25">
      <c r="A92" s="207">
        <v>39</v>
      </c>
      <c r="B92" s="138" t="s">
        <v>50</v>
      </c>
      <c r="C92" s="138" t="s">
        <v>231</v>
      </c>
      <c r="D92" s="335">
        <v>73</v>
      </c>
      <c r="E92" s="293">
        <v>82</v>
      </c>
      <c r="F92" s="159">
        <v>1</v>
      </c>
      <c r="G92" s="335">
        <v>1648</v>
      </c>
      <c r="H92" s="292">
        <v>1627</v>
      </c>
      <c r="I92" s="160">
        <v>1</v>
      </c>
      <c r="J92" s="335">
        <v>54</v>
      </c>
      <c r="K92" s="290">
        <v>54</v>
      </c>
      <c r="L92" s="161">
        <v>1</v>
      </c>
      <c r="M92" s="291">
        <v>2170</v>
      </c>
      <c r="N92" s="275">
        <v>99</v>
      </c>
      <c r="O92" s="162">
        <v>2</v>
      </c>
      <c r="P92" s="289">
        <v>1700</v>
      </c>
      <c r="Q92" s="162">
        <v>1</v>
      </c>
      <c r="R92" s="163">
        <v>6</v>
      </c>
      <c r="S92" s="287">
        <v>97</v>
      </c>
      <c r="T92" s="164">
        <v>2</v>
      </c>
      <c r="U92" s="288">
        <v>96</v>
      </c>
      <c r="V92" s="165">
        <v>2</v>
      </c>
      <c r="W92" s="285">
        <v>37845</v>
      </c>
      <c r="X92" s="164">
        <v>1</v>
      </c>
      <c r="Y92" s="286">
        <v>12990</v>
      </c>
      <c r="Z92" s="166">
        <v>1</v>
      </c>
      <c r="AA92" s="275">
        <v>100</v>
      </c>
      <c r="AB92" s="165">
        <v>2</v>
      </c>
      <c r="AC92" s="275">
        <v>100</v>
      </c>
      <c r="AD92" s="165">
        <v>2</v>
      </c>
      <c r="AE92" s="167">
        <v>10</v>
      </c>
      <c r="AF92" s="298">
        <v>9451</v>
      </c>
      <c r="AG92" s="168">
        <v>4</v>
      </c>
      <c r="AH92" s="169">
        <v>2</v>
      </c>
      <c r="AI92" s="299">
        <v>7170</v>
      </c>
      <c r="AJ92" s="170">
        <v>4</v>
      </c>
      <c r="AK92" s="171">
        <v>1</v>
      </c>
      <c r="AL92" s="300">
        <v>3161</v>
      </c>
      <c r="AM92" s="300">
        <v>39</v>
      </c>
      <c r="AN92" s="172">
        <v>1</v>
      </c>
      <c r="AO92" s="173">
        <v>4</v>
      </c>
      <c r="AP92" s="274">
        <v>1</v>
      </c>
      <c r="AQ92" s="282">
        <v>0</v>
      </c>
      <c r="AR92" s="265">
        <v>1</v>
      </c>
      <c r="AS92" s="282">
        <v>0</v>
      </c>
      <c r="AT92" s="280">
        <v>0</v>
      </c>
      <c r="AU92" s="278">
        <v>1</v>
      </c>
      <c r="AV92" s="253">
        <v>3</v>
      </c>
      <c r="AW92" s="260">
        <v>0</v>
      </c>
      <c r="AX92" s="257">
        <v>2</v>
      </c>
      <c r="AY92" s="282">
        <v>0</v>
      </c>
      <c r="AZ92" s="174">
        <v>25</v>
      </c>
      <c r="BA92" s="175">
        <v>0.78125</v>
      </c>
      <c r="BB92" s="138" t="s">
        <v>50</v>
      </c>
      <c r="BC92" s="237" t="s">
        <v>161</v>
      </c>
    </row>
    <row r="93" spans="1:56" s="176" customFormat="1" ht="15" customHeight="1" x14ac:dyDescent="0.25">
      <c r="A93" s="207">
        <v>43</v>
      </c>
      <c r="B93" s="138" t="s">
        <v>54</v>
      </c>
      <c r="C93" s="138" t="s">
        <v>232</v>
      </c>
      <c r="D93" s="335">
        <v>81</v>
      </c>
      <c r="E93" s="293">
        <v>89</v>
      </c>
      <c r="F93" s="159">
        <v>1</v>
      </c>
      <c r="G93" s="335">
        <v>2679</v>
      </c>
      <c r="H93" s="292">
        <v>2737</v>
      </c>
      <c r="I93" s="160">
        <v>1</v>
      </c>
      <c r="J93" s="335">
        <v>81</v>
      </c>
      <c r="K93" s="290">
        <v>81</v>
      </c>
      <c r="L93" s="161">
        <v>1</v>
      </c>
      <c r="M93" s="291">
        <v>3602</v>
      </c>
      <c r="N93" s="275">
        <v>98</v>
      </c>
      <c r="O93" s="162">
        <v>2</v>
      </c>
      <c r="P93" s="289">
        <v>680</v>
      </c>
      <c r="Q93" s="162">
        <v>1</v>
      </c>
      <c r="R93" s="163">
        <v>6</v>
      </c>
      <c r="S93" s="287">
        <v>100</v>
      </c>
      <c r="T93" s="164">
        <v>2</v>
      </c>
      <c r="U93" s="288">
        <v>102</v>
      </c>
      <c r="V93" s="165">
        <v>2</v>
      </c>
      <c r="W93" s="285">
        <v>55900</v>
      </c>
      <c r="X93" s="164">
        <v>1</v>
      </c>
      <c r="Y93" s="286">
        <v>26218</v>
      </c>
      <c r="Z93" s="166">
        <v>1</v>
      </c>
      <c r="AA93" s="275">
        <v>100</v>
      </c>
      <c r="AB93" s="165">
        <v>2</v>
      </c>
      <c r="AC93" s="275">
        <v>100</v>
      </c>
      <c r="AD93" s="165">
        <v>2</v>
      </c>
      <c r="AE93" s="167">
        <v>10</v>
      </c>
      <c r="AF93" s="298">
        <v>9866</v>
      </c>
      <c r="AG93" s="168">
        <v>3</v>
      </c>
      <c r="AH93" s="169">
        <v>1</v>
      </c>
      <c r="AI93" s="299">
        <v>12232</v>
      </c>
      <c r="AJ93" s="170">
        <v>4</v>
      </c>
      <c r="AK93" s="171">
        <v>1</v>
      </c>
      <c r="AL93" s="300">
        <v>4167</v>
      </c>
      <c r="AM93" s="300">
        <v>47</v>
      </c>
      <c r="AN93" s="172">
        <v>1</v>
      </c>
      <c r="AO93" s="173">
        <v>3</v>
      </c>
      <c r="AP93" s="274">
        <v>1</v>
      </c>
      <c r="AQ93" s="282">
        <v>0</v>
      </c>
      <c r="AR93" s="265">
        <v>1</v>
      </c>
      <c r="AS93" s="282">
        <v>0</v>
      </c>
      <c r="AT93" s="280">
        <v>1</v>
      </c>
      <c r="AU93" s="278">
        <v>1</v>
      </c>
      <c r="AV93" s="253">
        <v>4</v>
      </c>
      <c r="AW93" s="260">
        <v>0</v>
      </c>
      <c r="AX93" s="257">
        <v>2</v>
      </c>
      <c r="AY93" s="282">
        <v>0</v>
      </c>
      <c r="AZ93" s="174">
        <v>25</v>
      </c>
      <c r="BA93" s="175">
        <v>0.78125</v>
      </c>
      <c r="BB93" s="138" t="s">
        <v>54</v>
      </c>
      <c r="BC93" s="237" t="s">
        <v>165</v>
      </c>
    </row>
    <row r="94" spans="1:56" s="176" customFormat="1" x14ac:dyDescent="0.25">
      <c r="A94" s="207">
        <v>49</v>
      </c>
      <c r="B94" s="261" t="s">
        <v>252</v>
      </c>
      <c r="C94" s="138" t="s">
        <v>232</v>
      </c>
      <c r="D94" s="335">
        <v>60</v>
      </c>
      <c r="E94" s="293">
        <v>68</v>
      </c>
      <c r="F94" s="159">
        <v>1</v>
      </c>
      <c r="G94" s="335">
        <v>1574</v>
      </c>
      <c r="H94" s="292">
        <v>1631</v>
      </c>
      <c r="I94" s="160">
        <v>1</v>
      </c>
      <c r="J94" s="335">
        <v>62</v>
      </c>
      <c r="K94" s="290">
        <v>62</v>
      </c>
      <c r="L94" s="161">
        <v>1</v>
      </c>
      <c r="M94" s="291">
        <v>2209</v>
      </c>
      <c r="N94" s="275">
        <v>100</v>
      </c>
      <c r="O94" s="162">
        <v>2</v>
      </c>
      <c r="P94" s="289">
        <v>944</v>
      </c>
      <c r="Q94" s="162">
        <v>1</v>
      </c>
      <c r="R94" s="163">
        <v>6</v>
      </c>
      <c r="S94" s="287">
        <v>100</v>
      </c>
      <c r="T94" s="164">
        <v>2</v>
      </c>
      <c r="U94" s="288">
        <v>101</v>
      </c>
      <c r="V94" s="165">
        <v>2</v>
      </c>
      <c r="W94" s="285">
        <v>39990</v>
      </c>
      <c r="X94" s="164">
        <v>1</v>
      </c>
      <c r="Y94" s="286">
        <v>11215</v>
      </c>
      <c r="Z94" s="166">
        <v>1</v>
      </c>
      <c r="AA94" s="275">
        <v>100</v>
      </c>
      <c r="AB94" s="165">
        <v>2</v>
      </c>
      <c r="AC94" s="275">
        <v>100</v>
      </c>
      <c r="AD94" s="165">
        <v>2</v>
      </c>
      <c r="AE94" s="167">
        <v>10</v>
      </c>
      <c r="AF94" s="298">
        <v>5604</v>
      </c>
      <c r="AG94" s="168">
        <v>3</v>
      </c>
      <c r="AH94" s="169">
        <v>1</v>
      </c>
      <c r="AI94" s="299">
        <v>16447</v>
      </c>
      <c r="AJ94" s="170">
        <v>10</v>
      </c>
      <c r="AK94" s="171">
        <v>2</v>
      </c>
      <c r="AL94" s="300">
        <v>3512</v>
      </c>
      <c r="AM94" s="300">
        <v>52</v>
      </c>
      <c r="AN94" s="172">
        <v>1</v>
      </c>
      <c r="AO94" s="173">
        <v>4</v>
      </c>
      <c r="AP94" s="274">
        <v>0</v>
      </c>
      <c r="AQ94" s="282">
        <v>0</v>
      </c>
      <c r="AR94" s="265">
        <v>1</v>
      </c>
      <c r="AS94" s="282">
        <v>0</v>
      </c>
      <c r="AT94" s="280">
        <v>1</v>
      </c>
      <c r="AU94" s="278">
        <v>1</v>
      </c>
      <c r="AV94" s="253">
        <v>3</v>
      </c>
      <c r="AW94" s="260">
        <v>0</v>
      </c>
      <c r="AX94" s="257">
        <v>2</v>
      </c>
      <c r="AY94" s="282">
        <v>0</v>
      </c>
      <c r="AZ94" s="174">
        <v>25</v>
      </c>
      <c r="BA94" s="175">
        <v>0.78125</v>
      </c>
      <c r="BB94" s="138"/>
      <c r="BC94" s="237" t="s">
        <v>253</v>
      </c>
    </row>
    <row r="95" spans="1:56" s="176" customFormat="1" ht="15" customHeight="1" x14ac:dyDescent="0.25">
      <c r="A95" s="207">
        <v>60</v>
      </c>
      <c r="B95" s="138" t="s">
        <v>70</v>
      </c>
      <c r="C95" s="138" t="s">
        <v>236</v>
      </c>
      <c r="D95" s="335">
        <v>37</v>
      </c>
      <c r="E95" s="293">
        <v>41</v>
      </c>
      <c r="F95" s="159">
        <v>1</v>
      </c>
      <c r="G95" s="335">
        <v>966</v>
      </c>
      <c r="H95" s="292">
        <v>973</v>
      </c>
      <c r="I95" s="160">
        <v>1</v>
      </c>
      <c r="J95" s="335">
        <v>31</v>
      </c>
      <c r="K95" s="290">
        <v>31</v>
      </c>
      <c r="L95" s="161">
        <v>1</v>
      </c>
      <c r="M95" s="291">
        <v>1612</v>
      </c>
      <c r="N95" s="275">
        <v>98</v>
      </c>
      <c r="O95" s="162">
        <v>2</v>
      </c>
      <c r="P95" s="289">
        <v>1519</v>
      </c>
      <c r="Q95" s="162">
        <v>1</v>
      </c>
      <c r="R95" s="163">
        <v>6</v>
      </c>
      <c r="S95" s="287">
        <v>100</v>
      </c>
      <c r="T95" s="164">
        <v>2</v>
      </c>
      <c r="U95" s="288">
        <v>107</v>
      </c>
      <c r="V95" s="165">
        <v>2</v>
      </c>
      <c r="W95" s="285">
        <v>23373</v>
      </c>
      <c r="X95" s="164">
        <v>1</v>
      </c>
      <c r="Y95" s="286">
        <v>9804</v>
      </c>
      <c r="Z95" s="166">
        <v>1</v>
      </c>
      <c r="AA95" s="275">
        <v>100</v>
      </c>
      <c r="AB95" s="165">
        <v>2</v>
      </c>
      <c r="AC95" s="275">
        <v>100</v>
      </c>
      <c r="AD95" s="165">
        <v>2</v>
      </c>
      <c r="AE95" s="167">
        <v>10</v>
      </c>
      <c r="AF95" s="298">
        <v>15191</v>
      </c>
      <c r="AG95" s="168">
        <v>9</v>
      </c>
      <c r="AH95" s="169">
        <v>2</v>
      </c>
      <c r="AI95" s="299">
        <v>4360</v>
      </c>
      <c r="AJ95" s="170">
        <v>4</v>
      </c>
      <c r="AK95" s="171">
        <v>1</v>
      </c>
      <c r="AL95" s="300">
        <v>2118</v>
      </c>
      <c r="AM95" s="300">
        <v>52</v>
      </c>
      <c r="AN95" s="172">
        <v>1</v>
      </c>
      <c r="AO95" s="173">
        <v>4</v>
      </c>
      <c r="AP95" s="274">
        <v>1</v>
      </c>
      <c r="AQ95" s="282">
        <v>0</v>
      </c>
      <c r="AR95" s="265">
        <v>1</v>
      </c>
      <c r="AS95" s="282">
        <v>0</v>
      </c>
      <c r="AT95" s="280">
        <v>0</v>
      </c>
      <c r="AU95" s="278">
        <v>1</v>
      </c>
      <c r="AV95" s="253">
        <v>3</v>
      </c>
      <c r="AW95" s="260">
        <v>0</v>
      </c>
      <c r="AX95" s="257">
        <v>2</v>
      </c>
      <c r="AY95" s="282">
        <v>0</v>
      </c>
      <c r="AZ95" s="174">
        <v>25</v>
      </c>
      <c r="BA95" s="175">
        <v>0.78125</v>
      </c>
      <c r="BB95" s="138" t="s">
        <v>70</v>
      </c>
      <c r="BC95" s="237" t="s">
        <v>181</v>
      </c>
      <c r="BD95" s="177"/>
    </row>
    <row r="96" spans="1:56" s="176" customFormat="1" ht="15" customHeight="1" x14ac:dyDescent="0.25">
      <c r="A96" s="207">
        <v>88</v>
      </c>
      <c r="B96" s="138" t="s">
        <v>97</v>
      </c>
      <c r="C96" s="138" t="s">
        <v>232</v>
      </c>
      <c r="D96" s="335">
        <v>101</v>
      </c>
      <c r="E96" s="293">
        <v>105</v>
      </c>
      <c r="F96" s="159">
        <v>1</v>
      </c>
      <c r="G96" s="335">
        <v>2382</v>
      </c>
      <c r="H96" s="292">
        <v>2349</v>
      </c>
      <c r="I96" s="160">
        <v>1</v>
      </c>
      <c r="J96" s="335">
        <v>67</v>
      </c>
      <c r="K96" s="290">
        <v>67</v>
      </c>
      <c r="L96" s="161">
        <v>1</v>
      </c>
      <c r="M96" s="291">
        <v>4004</v>
      </c>
      <c r="N96" s="275">
        <v>100</v>
      </c>
      <c r="O96" s="162">
        <v>2</v>
      </c>
      <c r="P96" s="289">
        <v>1514</v>
      </c>
      <c r="Q96" s="162">
        <v>1</v>
      </c>
      <c r="R96" s="163">
        <v>6</v>
      </c>
      <c r="S96" s="287">
        <v>100</v>
      </c>
      <c r="T96" s="164">
        <v>2</v>
      </c>
      <c r="U96" s="288">
        <v>101</v>
      </c>
      <c r="V96" s="165">
        <v>2</v>
      </c>
      <c r="W96" s="285">
        <v>53881</v>
      </c>
      <c r="X96" s="164">
        <v>1</v>
      </c>
      <c r="Y96" s="286">
        <v>13322</v>
      </c>
      <c r="Z96" s="166">
        <v>1</v>
      </c>
      <c r="AA96" s="275">
        <v>100</v>
      </c>
      <c r="AB96" s="165">
        <v>2</v>
      </c>
      <c r="AC96" s="275">
        <v>99</v>
      </c>
      <c r="AD96" s="165">
        <v>1</v>
      </c>
      <c r="AE96" s="167">
        <v>9</v>
      </c>
      <c r="AF96" s="298">
        <v>14372</v>
      </c>
      <c r="AG96" s="168">
        <v>4</v>
      </c>
      <c r="AH96" s="169">
        <v>2</v>
      </c>
      <c r="AI96" s="299">
        <v>29289</v>
      </c>
      <c r="AJ96" s="170">
        <v>12</v>
      </c>
      <c r="AK96" s="171">
        <v>2</v>
      </c>
      <c r="AL96" s="300">
        <v>5147</v>
      </c>
      <c r="AM96" s="300">
        <v>49</v>
      </c>
      <c r="AN96" s="172">
        <v>1</v>
      </c>
      <c r="AO96" s="173">
        <v>5</v>
      </c>
      <c r="AP96" s="274">
        <v>2</v>
      </c>
      <c r="AQ96" s="282">
        <v>0</v>
      </c>
      <c r="AR96" s="265">
        <v>1</v>
      </c>
      <c r="AS96" s="282">
        <v>0</v>
      </c>
      <c r="AT96" s="280">
        <v>1</v>
      </c>
      <c r="AU96" s="278">
        <v>0</v>
      </c>
      <c r="AV96" s="253">
        <v>4</v>
      </c>
      <c r="AW96" s="260">
        <v>1</v>
      </c>
      <c r="AX96" s="257">
        <v>1</v>
      </c>
      <c r="AY96" s="282">
        <v>0</v>
      </c>
      <c r="AZ96" s="174">
        <v>25</v>
      </c>
      <c r="BA96" s="175">
        <v>0.78125</v>
      </c>
      <c r="BB96" s="138" t="s">
        <v>97</v>
      </c>
      <c r="BC96" s="237" t="s">
        <v>208</v>
      </c>
    </row>
    <row r="97" spans="1:56" s="176" customFormat="1" ht="16.5" customHeight="1" x14ac:dyDescent="0.25">
      <c r="A97" s="207">
        <v>34</v>
      </c>
      <c r="B97" s="138" t="s">
        <v>274</v>
      </c>
      <c r="C97" s="138" t="s">
        <v>231</v>
      </c>
      <c r="D97" s="335">
        <v>36</v>
      </c>
      <c r="E97" s="293">
        <v>36</v>
      </c>
      <c r="F97" s="159">
        <v>1</v>
      </c>
      <c r="G97" s="335">
        <v>631</v>
      </c>
      <c r="H97" s="292">
        <v>647</v>
      </c>
      <c r="I97" s="160">
        <v>1</v>
      </c>
      <c r="J97" s="335">
        <v>29</v>
      </c>
      <c r="K97" s="290">
        <v>31</v>
      </c>
      <c r="L97" s="161">
        <v>0</v>
      </c>
      <c r="M97" s="291">
        <v>889</v>
      </c>
      <c r="N97" s="275">
        <v>100</v>
      </c>
      <c r="O97" s="162">
        <v>2</v>
      </c>
      <c r="P97" s="289">
        <v>800</v>
      </c>
      <c r="Q97" s="162">
        <v>1</v>
      </c>
      <c r="R97" s="163">
        <v>5</v>
      </c>
      <c r="S97" s="287">
        <v>97</v>
      </c>
      <c r="T97" s="164">
        <v>2</v>
      </c>
      <c r="U97" s="288">
        <v>108</v>
      </c>
      <c r="V97" s="165">
        <v>2</v>
      </c>
      <c r="W97" s="285">
        <v>16082</v>
      </c>
      <c r="X97" s="164">
        <v>1</v>
      </c>
      <c r="Y97" s="286">
        <v>2423</v>
      </c>
      <c r="Z97" s="166">
        <v>1</v>
      </c>
      <c r="AA97" s="275">
        <v>99</v>
      </c>
      <c r="AB97" s="165">
        <v>2</v>
      </c>
      <c r="AC97" s="275">
        <v>99</v>
      </c>
      <c r="AD97" s="165">
        <v>1</v>
      </c>
      <c r="AE97" s="167">
        <v>9</v>
      </c>
      <c r="AF97" s="298">
        <v>1346</v>
      </c>
      <c r="AG97" s="168">
        <v>2</v>
      </c>
      <c r="AH97" s="169">
        <v>1</v>
      </c>
      <c r="AI97" s="299">
        <v>2192</v>
      </c>
      <c r="AJ97" s="170">
        <v>3</v>
      </c>
      <c r="AK97" s="171">
        <v>1</v>
      </c>
      <c r="AL97" s="300">
        <v>1177</v>
      </c>
      <c r="AM97" s="300">
        <v>33</v>
      </c>
      <c r="AN97" s="172">
        <v>1</v>
      </c>
      <c r="AO97" s="173">
        <v>3</v>
      </c>
      <c r="AP97" s="274">
        <v>1</v>
      </c>
      <c r="AQ97" s="282">
        <v>0</v>
      </c>
      <c r="AR97" s="265">
        <v>1</v>
      </c>
      <c r="AS97" s="282">
        <v>0</v>
      </c>
      <c r="AT97" s="280">
        <v>1</v>
      </c>
      <c r="AU97" s="278">
        <v>1</v>
      </c>
      <c r="AV97" s="253">
        <v>4</v>
      </c>
      <c r="AW97" s="260">
        <v>0</v>
      </c>
      <c r="AX97" s="257">
        <v>2</v>
      </c>
      <c r="AY97" s="282">
        <v>1</v>
      </c>
      <c r="AZ97" s="174">
        <v>24</v>
      </c>
      <c r="BA97" s="175">
        <v>0.75</v>
      </c>
      <c r="BB97" s="138" t="s">
        <v>45</v>
      </c>
      <c r="BC97" s="237" t="s">
        <v>156</v>
      </c>
    </row>
    <row r="98" spans="1:56" s="176" customFormat="1" ht="15" customHeight="1" x14ac:dyDescent="0.25">
      <c r="A98" s="207">
        <v>89</v>
      </c>
      <c r="B98" s="250" t="s">
        <v>279</v>
      </c>
      <c r="C98" s="138" t="s">
        <v>234</v>
      </c>
      <c r="D98" s="335">
        <v>16</v>
      </c>
      <c r="E98" s="293">
        <v>16</v>
      </c>
      <c r="F98" s="159">
        <v>1</v>
      </c>
      <c r="G98" s="335">
        <v>407</v>
      </c>
      <c r="H98" s="292">
        <v>379</v>
      </c>
      <c r="I98" s="160">
        <v>1</v>
      </c>
      <c r="J98" s="335">
        <v>17</v>
      </c>
      <c r="K98" s="290">
        <v>23</v>
      </c>
      <c r="L98" s="161">
        <v>0</v>
      </c>
      <c r="M98" s="291">
        <v>419</v>
      </c>
      <c r="N98" s="275">
        <v>84</v>
      </c>
      <c r="O98" s="258">
        <v>2</v>
      </c>
      <c r="P98" s="289">
        <v>110</v>
      </c>
      <c r="Q98" s="162">
        <v>1</v>
      </c>
      <c r="R98" s="163">
        <v>5</v>
      </c>
      <c r="S98" s="287">
        <v>100</v>
      </c>
      <c r="T98" s="164">
        <v>2</v>
      </c>
      <c r="U98" s="288">
        <v>100</v>
      </c>
      <c r="V98" s="165">
        <v>2</v>
      </c>
      <c r="W98" s="285">
        <v>9928</v>
      </c>
      <c r="X98" s="164">
        <v>1</v>
      </c>
      <c r="Y98" s="286">
        <v>2580</v>
      </c>
      <c r="Z98" s="166">
        <v>1</v>
      </c>
      <c r="AA98" s="275">
        <v>100</v>
      </c>
      <c r="AB98" s="165">
        <v>2</v>
      </c>
      <c r="AC98" s="275">
        <v>100</v>
      </c>
      <c r="AD98" s="165">
        <v>2</v>
      </c>
      <c r="AE98" s="167">
        <v>10</v>
      </c>
      <c r="AF98" s="298">
        <v>87</v>
      </c>
      <c r="AG98" s="168">
        <v>0</v>
      </c>
      <c r="AH98" s="294">
        <v>1</v>
      </c>
      <c r="AI98" s="299">
        <v>405</v>
      </c>
      <c r="AJ98" s="170">
        <v>1</v>
      </c>
      <c r="AK98" s="171">
        <v>0</v>
      </c>
      <c r="AL98" s="300">
        <v>596</v>
      </c>
      <c r="AM98" s="300">
        <v>37</v>
      </c>
      <c r="AN98" s="172">
        <v>1</v>
      </c>
      <c r="AO98" s="173">
        <v>2</v>
      </c>
      <c r="AP98" s="274">
        <v>2</v>
      </c>
      <c r="AQ98" s="283">
        <v>0</v>
      </c>
      <c r="AR98" s="265">
        <v>1</v>
      </c>
      <c r="AS98" s="282">
        <v>0</v>
      </c>
      <c r="AT98" s="280">
        <v>1</v>
      </c>
      <c r="AU98" s="278">
        <v>1</v>
      </c>
      <c r="AV98" s="253">
        <v>5</v>
      </c>
      <c r="AW98" s="260">
        <v>0</v>
      </c>
      <c r="AX98" s="257">
        <v>2</v>
      </c>
      <c r="AY98" s="282">
        <v>0</v>
      </c>
      <c r="AZ98" s="174">
        <v>24</v>
      </c>
      <c r="BA98" s="175">
        <v>0.75</v>
      </c>
      <c r="BB98" s="138"/>
      <c r="BC98" s="237" t="s">
        <v>255</v>
      </c>
    </row>
    <row r="99" spans="1:56" s="176" customFormat="1" x14ac:dyDescent="0.25">
      <c r="A99" s="207">
        <v>46</v>
      </c>
      <c r="B99" s="138" t="s">
        <v>57</v>
      </c>
      <c r="C99" s="138" t="s">
        <v>232</v>
      </c>
      <c r="D99" s="335">
        <v>93</v>
      </c>
      <c r="E99" s="293">
        <v>97</v>
      </c>
      <c r="F99" s="159">
        <v>1</v>
      </c>
      <c r="G99" s="335">
        <v>2174</v>
      </c>
      <c r="H99" s="292">
        <v>2161</v>
      </c>
      <c r="I99" s="160">
        <v>1</v>
      </c>
      <c r="J99" s="335">
        <v>75</v>
      </c>
      <c r="K99" s="290">
        <v>76</v>
      </c>
      <c r="L99" s="161">
        <v>0</v>
      </c>
      <c r="M99" s="291">
        <v>3139</v>
      </c>
      <c r="N99" s="275">
        <v>98</v>
      </c>
      <c r="O99" s="162">
        <v>2</v>
      </c>
      <c r="P99" s="289">
        <v>844</v>
      </c>
      <c r="Q99" s="162">
        <v>1</v>
      </c>
      <c r="R99" s="163">
        <v>5</v>
      </c>
      <c r="S99" s="287">
        <v>98</v>
      </c>
      <c r="T99" s="164">
        <v>2</v>
      </c>
      <c r="U99" s="288">
        <v>99</v>
      </c>
      <c r="V99" s="165">
        <v>2</v>
      </c>
      <c r="W99" s="285">
        <v>50764</v>
      </c>
      <c r="X99" s="164">
        <v>1</v>
      </c>
      <c r="Y99" s="286">
        <v>19674</v>
      </c>
      <c r="Z99" s="166">
        <v>1</v>
      </c>
      <c r="AA99" s="275">
        <v>99</v>
      </c>
      <c r="AB99" s="165">
        <v>2</v>
      </c>
      <c r="AC99" s="275">
        <v>98</v>
      </c>
      <c r="AD99" s="165">
        <v>1</v>
      </c>
      <c r="AE99" s="167">
        <v>9</v>
      </c>
      <c r="AF99" s="298">
        <v>22495</v>
      </c>
      <c r="AG99" s="168">
        <v>7</v>
      </c>
      <c r="AH99" s="169">
        <v>2</v>
      </c>
      <c r="AI99" s="299">
        <v>7905</v>
      </c>
      <c r="AJ99" s="170">
        <v>4</v>
      </c>
      <c r="AK99" s="171">
        <v>1</v>
      </c>
      <c r="AL99" s="300">
        <v>3803</v>
      </c>
      <c r="AM99" s="300">
        <v>39</v>
      </c>
      <c r="AN99" s="172">
        <v>1</v>
      </c>
      <c r="AO99" s="173">
        <v>4</v>
      </c>
      <c r="AP99" s="274">
        <v>1</v>
      </c>
      <c r="AQ99" s="283">
        <v>1</v>
      </c>
      <c r="AR99" s="265">
        <v>1</v>
      </c>
      <c r="AS99" s="282">
        <v>0</v>
      </c>
      <c r="AT99" s="280">
        <v>0</v>
      </c>
      <c r="AU99" s="278">
        <v>0</v>
      </c>
      <c r="AV99" s="253">
        <v>3</v>
      </c>
      <c r="AW99" s="260">
        <v>0</v>
      </c>
      <c r="AX99" s="257">
        <v>2</v>
      </c>
      <c r="AY99" s="282">
        <v>0</v>
      </c>
      <c r="AZ99" s="174">
        <v>23</v>
      </c>
      <c r="BA99" s="175">
        <v>0.71875</v>
      </c>
      <c r="BB99" s="138" t="s">
        <v>57</v>
      </c>
      <c r="BC99" s="237" t="s">
        <v>168</v>
      </c>
    </row>
    <row r="100" spans="1:56" s="177" customFormat="1" ht="15" customHeight="1" x14ac:dyDescent="0.25">
      <c r="A100" s="207">
        <v>79</v>
      </c>
      <c r="B100" s="138" t="s">
        <v>89</v>
      </c>
      <c r="C100" s="138" t="s">
        <v>236</v>
      </c>
      <c r="D100" s="336">
        <v>81</v>
      </c>
      <c r="E100" s="293">
        <v>94</v>
      </c>
      <c r="F100" s="159">
        <v>1</v>
      </c>
      <c r="G100" s="336">
        <v>2063</v>
      </c>
      <c r="H100" s="292">
        <v>2037</v>
      </c>
      <c r="I100" s="160">
        <v>1</v>
      </c>
      <c r="J100" s="336">
        <v>67</v>
      </c>
      <c r="K100" s="290">
        <v>70</v>
      </c>
      <c r="L100" s="161">
        <v>0</v>
      </c>
      <c r="M100" s="291">
        <v>2982</v>
      </c>
      <c r="N100" s="275">
        <v>98</v>
      </c>
      <c r="O100" s="162">
        <v>2</v>
      </c>
      <c r="P100" s="289">
        <v>1260</v>
      </c>
      <c r="Q100" s="162">
        <v>1</v>
      </c>
      <c r="R100" s="163">
        <v>5</v>
      </c>
      <c r="S100" s="287">
        <v>100</v>
      </c>
      <c r="T100" s="164">
        <v>2</v>
      </c>
      <c r="U100" s="288">
        <v>100</v>
      </c>
      <c r="V100" s="165">
        <v>2</v>
      </c>
      <c r="W100" s="285">
        <v>51668</v>
      </c>
      <c r="X100" s="164">
        <v>1</v>
      </c>
      <c r="Y100" s="286">
        <v>11525</v>
      </c>
      <c r="Z100" s="166">
        <v>1</v>
      </c>
      <c r="AA100" s="275">
        <v>100</v>
      </c>
      <c r="AB100" s="165">
        <v>2</v>
      </c>
      <c r="AC100" s="275">
        <v>100</v>
      </c>
      <c r="AD100" s="165">
        <v>2</v>
      </c>
      <c r="AE100" s="167">
        <v>10</v>
      </c>
      <c r="AF100" s="298">
        <v>13158</v>
      </c>
      <c r="AG100" s="168">
        <v>4</v>
      </c>
      <c r="AH100" s="169">
        <v>2</v>
      </c>
      <c r="AI100" s="299">
        <v>8518</v>
      </c>
      <c r="AJ100" s="170">
        <v>4</v>
      </c>
      <c r="AK100" s="171">
        <v>1</v>
      </c>
      <c r="AL100" s="300">
        <v>2981</v>
      </c>
      <c r="AM100" s="300">
        <v>32</v>
      </c>
      <c r="AN100" s="172">
        <v>1</v>
      </c>
      <c r="AO100" s="173">
        <v>4</v>
      </c>
      <c r="AP100" s="274">
        <v>0</v>
      </c>
      <c r="AQ100" s="282">
        <v>0</v>
      </c>
      <c r="AR100" s="265">
        <v>1</v>
      </c>
      <c r="AS100" s="282">
        <v>0</v>
      </c>
      <c r="AT100" s="280">
        <v>0</v>
      </c>
      <c r="AU100" s="278">
        <v>1</v>
      </c>
      <c r="AV100" s="253">
        <v>2</v>
      </c>
      <c r="AW100" s="260">
        <v>0</v>
      </c>
      <c r="AX100" s="257">
        <v>2</v>
      </c>
      <c r="AY100" s="282">
        <v>0</v>
      </c>
      <c r="AZ100" s="174">
        <v>23</v>
      </c>
      <c r="BA100" s="175">
        <v>0.71875</v>
      </c>
      <c r="BB100" s="251" t="s">
        <v>89</v>
      </c>
      <c r="BC100" s="238" t="s">
        <v>200</v>
      </c>
      <c r="BD100" s="176"/>
    </row>
    <row r="101" spans="1:56" s="177" customFormat="1" ht="15" customHeight="1" x14ac:dyDescent="0.25">
      <c r="A101" s="207">
        <v>81</v>
      </c>
      <c r="B101" s="261" t="s">
        <v>280</v>
      </c>
      <c r="C101" s="138" t="s">
        <v>236</v>
      </c>
      <c r="D101" s="335">
        <v>19</v>
      </c>
      <c r="E101" s="293">
        <v>22</v>
      </c>
      <c r="F101" s="159">
        <v>1</v>
      </c>
      <c r="G101" s="335">
        <v>568</v>
      </c>
      <c r="H101" s="292">
        <v>550</v>
      </c>
      <c r="I101" s="160">
        <v>1</v>
      </c>
      <c r="J101" s="335">
        <v>14</v>
      </c>
      <c r="K101" s="290">
        <v>16</v>
      </c>
      <c r="L101" s="161">
        <v>0</v>
      </c>
      <c r="M101" s="291">
        <v>928</v>
      </c>
      <c r="N101" s="275">
        <v>100</v>
      </c>
      <c r="O101" s="162">
        <v>2</v>
      </c>
      <c r="P101" s="289">
        <v>152</v>
      </c>
      <c r="Q101" s="162">
        <v>1</v>
      </c>
      <c r="R101" s="163">
        <v>5</v>
      </c>
      <c r="S101" s="287">
        <v>100</v>
      </c>
      <c r="T101" s="164">
        <v>2</v>
      </c>
      <c r="U101" s="288">
        <v>114</v>
      </c>
      <c r="V101" s="165">
        <v>2</v>
      </c>
      <c r="W101" s="285">
        <v>9318</v>
      </c>
      <c r="X101" s="164">
        <v>1</v>
      </c>
      <c r="Y101" s="286">
        <v>3266</v>
      </c>
      <c r="Z101" s="166">
        <v>1</v>
      </c>
      <c r="AA101" s="275">
        <v>100</v>
      </c>
      <c r="AB101" s="165">
        <v>2</v>
      </c>
      <c r="AC101" s="275">
        <v>98</v>
      </c>
      <c r="AD101" s="165">
        <v>1</v>
      </c>
      <c r="AE101" s="167">
        <v>9</v>
      </c>
      <c r="AF101" s="298">
        <v>3420</v>
      </c>
      <c r="AG101" s="168">
        <v>4</v>
      </c>
      <c r="AH101" s="169">
        <v>2</v>
      </c>
      <c r="AI101" s="299">
        <v>442</v>
      </c>
      <c r="AJ101" s="170">
        <v>1</v>
      </c>
      <c r="AK101" s="171">
        <v>0</v>
      </c>
      <c r="AL101" s="300">
        <v>1277</v>
      </c>
      <c r="AM101" s="300">
        <v>58</v>
      </c>
      <c r="AN101" s="172">
        <v>1</v>
      </c>
      <c r="AO101" s="173">
        <v>3</v>
      </c>
      <c r="AP101" s="274">
        <v>0</v>
      </c>
      <c r="AQ101" s="282">
        <v>0</v>
      </c>
      <c r="AR101" s="265">
        <v>1</v>
      </c>
      <c r="AS101" s="282">
        <v>0</v>
      </c>
      <c r="AT101" s="280">
        <v>1</v>
      </c>
      <c r="AU101" s="278">
        <v>1</v>
      </c>
      <c r="AV101" s="253">
        <v>3</v>
      </c>
      <c r="AW101" s="260">
        <v>0</v>
      </c>
      <c r="AX101" s="257">
        <v>2</v>
      </c>
      <c r="AY101" s="282">
        <v>0</v>
      </c>
      <c r="AZ101" s="174">
        <v>22</v>
      </c>
      <c r="BA101" s="175">
        <v>0.6875</v>
      </c>
      <c r="BB101" s="138" t="s">
        <v>263</v>
      </c>
      <c r="BC101" s="237" t="s">
        <v>264</v>
      </c>
      <c r="BD101" s="176"/>
    </row>
    <row r="102" spans="1:56" s="177" customFormat="1" ht="15" customHeight="1" x14ac:dyDescent="0.25">
      <c r="A102" s="207">
        <v>77</v>
      </c>
      <c r="B102" s="138" t="s">
        <v>87</v>
      </c>
      <c r="C102" s="138" t="s">
        <v>232</v>
      </c>
      <c r="D102" s="335">
        <v>71</v>
      </c>
      <c r="E102" s="293">
        <v>79</v>
      </c>
      <c r="F102" s="159">
        <v>1</v>
      </c>
      <c r="G102" s="335">
        <v>1685</v>
      </c>
      <c r="H102" s="292">
        <v>1682</v>
      </c>
      <c r="I102" s="160">
        <v>1</v>
      </c>
      <c r="J102" s="335">
        <v>55</v>
      </c>
      <c r="K102" s="290">
        <v>55</v>
      </c>
      <c r="L102" s="161">
        <v>1</v>
      </c>
      <c r="M102" s="291">
        <v>1955</v>
      </c>
      <c r="N102" s="275">
        <v>92</v>
      </c>
      <c r="O102" s="162">
        <v>1</v>
      </c>
      <c r="P102" s="289">
        <v>711</v>
      </c>
      <c r="Q102" s="162">
        <v>1</v>
      </c>
      <c r="R102" s="163">
        <v>5</v>
      </c>
      <c r="S102" s="287">
        <v>85</v>
      </c>
      <c r="T102" s="164">
        <v>1</v>
      </c>
      <c r="U102" s="288">
        <v>80</v>
      </c>
      <c r="V102" s="165">
        <v>1</v>
      </c>
      <c r="W102" s="285">
        <v>34823</v>
      </c>
      <c r="X102" s="164">
        <v>1</v>
      </c>
      <c r="Y102" s="286">
        <v>10354</v>
      </c>
      <c r="Z102" s="166">
        <v>1</v>
      </c>
      <c r="AA102" s="275">
        <v>100</v>
      </c>
      <c r="AB102" s="165">
        <v>2</v>
      </c>
      <c r="AC102" s="275">
        <v>99</v>
      </c>
      <c r="AD102" s="165">
        <v>1</v>
      </c>
      <c r="AE102" s="167">
        <v>7</v>
      </c>
      <c r="AF102" s="298">
        <v>12375</v>
      </c>
      <c r="AG102" s="168">
        <v>6</v>
      </c>
      <c r="AH102" s="169">
        <v>2</v>
      </c>
      <c r="AI102" s="299">
        <v>5520</v>
      </c>
      <c r="AJ102" s="170">
        <v>3</v>
      </c>
      <c r="AK102" s="171">
        <v>1</v>
      </c>
      <c r="AL102" s="300">
        <v>2123</v>
      </c>
      <c r="AM102" s="300">
        <v>27</v>
      </c>
      <c r="AN102" s="172">
        <v>1</v>
      </c>
      <c r="AO102" s="173">
        <v>4</v>
      </c>
      <c r="AP102" s="274">
        <v>2</v>
      </c>
      <c r="AQ102" s="282">
        <v>0</v>
      </c>
      <c r="AR102" s="265">
        <v>1</v>
      </c>
      <c r="AS102" s="282">
        <v>0</v>
      </c>
      <c r="AT102" s="280">
        <v>0</v>
      </c>
      <c r="AU102" s="278">
        <v>0</v>
      </c>
      <c r="AV102" s="253">
        <v>3</v>
      </c>
      <c r="AW102" s="260">
        <v>0</v>
      </c>
      <c r="AX102" s="257">
        <v>2</v>
      </c>
      <c r="AY102" s="282">
        <v>0</v>
      </c>
      <c r="AZ102" s="174">
        <v>21</v>
      </c>
      <c r="BA102" s="175">
        <v>0.65625</v>
      </c>
      <c r="BB102" s="138" t="s">
        <v>87</v>
      </c>
      <c r="BC102" s="237" t="s">
        <v>198</v>
      </c>
      <c r="BD102" s="176"/>
    </row>
    <row r="103" spans="1:56" s="176" customFormat="1" x14ac:dyDescent="0.25">
      <c r="A103" s="177"/>
      <c r="B103" s="208"/>
      <c r="C103" s="208"/>
      <c r="D103" s="209"/>
      <c r="E103" s="209"/>
      <c r="F103" s="210"/>
      <c r="G103" s="200"/>
      <c r="H103" s="209"/>
      <c r="I103" s="211"/>
      <c r="J103" s="195"/>
      <c r="K103" s="209"/>
      <c r="L103" s="212"/>
      <c r="M103" s="209"/>
      <c r="N103" s="209"/>
      <c r="O103" s="212"/>
      <c r="P103" s="209"/>
      <c r="Q103" s="199"/>
      <c r="R103" s="213"/>
      <c r="S103" s="209"/>
      <c r="T103" s="214"/>
      <c r="U103" s="215"/>
      <c r="V103" s="214"/>
      <c r="W103" s="216"/>
      <c r="X103" s="212"/>
      <c r="Y103" s="216"/>
      <c r="Z103" s="211"/>
      <c r="AA103" s="216"/>
      <c r="AB103" s="214"/>
      <c r="AC103" s="214"/>
      <c r="AD103" s="214"/>
      <c r="AE103" s="217"/>
      <c r="AF103" s="218"/>
      <c r="AG103" s="219"/>
      <c r="AH103" s="220"/>
      <c r="AI103" s="218"/>
      <c r="AJ103" s="216"/>
      <c r="AK103" s="217"/>
      <c r="AL103" s="218"/>
      <c r="AM103" s="209"/>
      <c r="AN103" s="214"/>
      <c r="AO103" s="214"/>
      <c r="AP103" s="216"/>
      <c r="AQ103" s="209"/>
      <c r="AR103" s="209"/>
      <c r="AS103" s="209"/>
      <c r="AT103" s="209"/>
      <c r="AU103" s="209"/>
      <c r="AV103" s="214"/>
      <c r="AW103" s="214"/>
      <c r="AX103" s="214"/>
      <c r="AY103" s="214"/>
      <c r="AZ103" s="217"/>
      <c r="BA103" s="221"/>
      <c r="BB103" s="222"/>
      <c r="BC103" s="91"/>
    </row>
    <row r="104" spans="1:56" s="176" customFormat="1" ht="16.5" x14ac:dyDescent="0.25">
      <c r="A104" s="177"/>
      <c r="B104" s="75"/>
      <c r="C104" s="76" t="s">
        <v>265</v>
      </c>
      <c r="D104" s="209"/>
      <c r="E104" s="209"/>
      <c r="F104" s="210"/>
      <c r="G104" s="195"/>
      <c r="H104" s="209"/>
      <c r="I104" s="211"/>
      <c r="J104" s="195"/>
      <c r="K104" s="209"/>
      <c r="L104" s="212"/>
      <c r="M104" s="209"/>
      <c r="N104" s="209"/>
      <c r="O104" s="212"/>
      <c r="P104" s="209"/>
      <c r="Q104" s="199"/>
      <c r="R104" s="213"/>
      <c r="S104" s="209"/>
      <c r="T104" s="214"/>
      <c r="U104" s="215"/>
      <c r="V104" s="214"/>
      <c r="W104" s="216"/>
      <c r="X104" s="212"/>
      <c r="Y104" s="216"/>
      <c r="Z104" s="211"/>
      <c r="AA104" s="216"/>
      <c r="AB104" s="214"/>
      <c r="AC104" s="214"/>
      <c r="AD104" s="214"/>
      <c r="AE104" s="217"/>
      <c r="AF104" s="218"/>
      <c r="AG104" s="219"/>
      <c r="AH104" s="220"/>
      <c r="AI104" s="218"/>
      <c r="AJ104" s="216"/>
      <c r="AK104" s="217"/>
      <c r="AL104" s="218"/>
      <c r="AM104" s="209"/>
      <c r="AN104" s="214"/>
      <c r="AO104" s="214"/>
      <c r="AP104" s="216"/>
      <c r="AQ104" s="209"/>
      <c r="AR104" s="209"/>
      <c r="AS104" s="209"/>
      <c r="AT104" s="209"/>
      <c r="AU104" s="209"/>
      <c r="AV104" s="214"/>
      <c r="AW104" s="214"/>
      <c r="AX104" s="214"/>
      <c r="AY104" s="214"/>
      <c r="AZ104" s="217"/>
      <c r="BA104" s="221"/>
      <c r="BB104" s="222"/>
      <c r="BC104" s="91"/>
    </row>
    <row r="105" spans="1:56" s="176" customFormat="1" x14ac:dyDescent="0.25">
      <c r="A105" s="177"/>
      <c r="B105" s="269"/>
      <c r="C105" s="78" t="s">
        <v>247</v>
      </c>
      <c r="D105" s="223"/>
      <c r="E105" s="223"/>
      <c r="F105" s="210"/>
      <c r="G105" s="195"/>
      <c r="H105" s="209"/>
      <c r="I105" s="211"/>
      <c r="J105" s="195"/>
      <c r="K105" s="209"/>
      <c r="L105" s="212"/>
      <c r="M105" s="209"/>
      <c r="N105" s="209"/>
      <c r="O105" s="212"/>
      <c r="P105" s="209"/>
      <c r="Q105" s="199"/>
      <c r="R105" s="213"/>
      <c r="S105" s="209"/>
      <c r="T105" s="214"/>
      <c r="U105" s="215"/>
      <c r="V105" s="214"/>
      <c r="W105" s="216"/>
      <c r="X105" s="212"/>
      <c r="Y105" s="216"/>
      <c r="Z105" s="211"/>
      <c r="AA105" s="216"/>
      <c r="AB105" s="214"/>
      <c r="AC105" s="214"/>
      <c r="AD105" s="214"/>
      <c r="AE105" s="217"/>
      <c r="AF105" s="218"/>
      <c r="AG105" s="219"/>
      <c r="AH105" s="220"/>
      <c r="AI105" s="218"/>
      <c r="AJ105" s="245"/>
      <c r="AK105" s="217"/>
      <c r="AL105" s="218"/>
      <c r="AM105" s="209"/>
      <c r="AN105" s="214"/>
      <c r="AO105" s="214"/>
      <c r="AP105" s="216"/>
      <c r="AQ105" s="209"/>
      <c r="AR105" s="209"/>
      <c r="AS105" s="209"/>
      <c r="AT105" s="209"/>
      <c r="AU105" s="209"/>
      <c r="AV105" s="214"/>
      <c r="AW105" s="214"/>
      <c r="AX105" s="214"/>
      <c r="AY105" s="214"/>
      <c r="AZ105" s="217"/>
      <c r="BA105" s="221"/>
      <c r="BB105" s="222"/>
      <c r="BC105" s="91"/>
    </row>
    <row r="106" spans="1:56" s="176" customFormat="1" x14ac:dyDescent="0.25">
      <c r="A106" s="223"/>
      <c r="B106" s="224"/>
      <c r="C106" s="224"/>
      <c r="D106" s="223"/>
      <c r="E106" s="223"/>
      <c r="F106" s="225"/>
      <c r="G106" s="223"/>
      <c r="H106" s="223"/>
      <c r="I106" s="226"/>
      <c r="J106" s="223"/>
      <c r="K106" s="223"/>
      <c r="L106" s="181"/>
      <c r="M106" s="223"/>
      <c r="N106" s="227"/>
      <c r="O106" s="181"/>
      <c r="P106" s="223"/>
      <c r="Q106" s="182"/>
      <c r="R106" s="182"/>
      <c r="T106" s="182"/>
      <c r="U106" s="184"/>
      <c r="V106" s="182"/>
      <c r="X106" s="182"/>
      <c r="Z106" s="185"/>
      <c r="AA106" s="227"/>
      <c r="AB106" s="185"/>
      <c r="AC106" s="185"/>
      <c r="AD106" s="185"/>
      <c r="AE106" s="186"/>
      <c r="AF106" s="218"/>
      <c r="AG106" s="187"/>
      <c r="AH106" s="188"/>
      <c r="AI106" s="218"/>
      <c r="AJ106" s="216"/>
      <c r="AK106" s="188"/>
      <c r="AL106" s="218"/>
      <c r="AM106" s="187"/>
      <c r="AN106" s="185"/>
      <c r="AO106" s="185"/>
      <c r="AP106" s="187"/>
      <c r="AR106" s="187"/>
      <c r="AS106" s="187"/>
      <c r="AT106" s="187"/>
      <c r="AU106" s="187"/>
      <c r="AV106" s="185"/>
      <c r="AW106" s="185"/>
      <c r="AX106" s="185"/>
      <c r="AY106" s="185"/>
      <c r="AZ106" s="186"/>
      <c r="BA106" s="182"/>
      <c r="BB106" s="189"/>
      <c r="BC106" s="91"/>
    </row>
    <row r="107" spans="1:56" s="176" customFormat="1" x14ac:dyDescent="0.25">
      <c r="B107" s="180"/>
      <c r="C107" s="180"/>
      <c r="D107" s="223"/>
      <c r="E107" s="223"/>
      <c r="F107" s="225"/>
      <c r="G107" s="223"/>
      <c r="H107" s="223"/>
      <c r="I107" s="226"/>
      <c r="J107" s="223"/>
      <c r="K107" s="223"/>
      <c r="L107" s="181"/>
      <c r="M107" s="223"/>
      <c r="N107" s="227"/>
      <c r="O107" s="181"/>
      <c r="P107" s="223"/>
      <c r="Q107" s="182"/>
      <c r="R107" s="182"/>
      <c r="T107" s="182"/>
      <c r="U107" s="184"/>
      <c r="V107" s="182"/>
      <c r="X107" s="182"/>
      <c r="Z107" s="185"/>
      <c r="AA107" s="227"/>
      <c r="AB107" s="185"/>
      <c r="AC107" s="185"/>
      <c r="AD107" s="185"/>
      <c r="AE107" s="186"/>
      <c r="AF107" s="218"/>
      <c r="AG107" s="187"/>
      <c r="AH107" s="188"/>
      <c r="AI107" s="218"/>
      <c r="AJ107" s="187"/>
      <c r="AK107" s="188"/>
      <c r="AL107" s="218"/>
      <c r="AM107" s="187"/>
      <c r="AN107" s="185"/>
      <c r="AO107" s="185"/>
      <c r="AP107" s="187"/>
      <c r="AQ107" s="187"/>
      <c r="AR107" s="187"/>
      <c r="AS107" s="187"/>
      <c r="AT107" s="187"/>
      <c r="AU107" s="187"/>
      <c r="AV107" s="185"/>
      <c r="AW107" s="185"/>
      <c r="AX107" s="185"/>
      <c r="AY107" s="185"/>
      <c r="AZ107" s="186"/>
      <c r="BA107" s="182"/>
      <c r="BB107" s="189"/>
      <c r="BC107" s="91"/>
    </row>
    <row r="108" spans="1:56" s="176" customFormat="1" x14ac:dyDescent="0.25">
      <c r="B108" s="180"/>
      <c r="C108" s="180"/>
      <c r="D108" s="223"/>
      <c r="E108" s="223"/>
      <c r="F108" s="225"/>
      <c r="G108" s="223"/>
      <c r="H108" s="223"/>
      <c r="I108" s="226"/>
      <c r="J108" s="223"/>
      <c r="K108" s="223"/>
      <c r="L108" s="181"/>
      <c r="M108" s="223"/>
      <c r="N108" s="227"/>
      <c r="O108" s="181"/>
      <c r="P108" s="223"/>
      <c r="Q108" s="182"/>
      <c r="R108" s="182"/>
      <c r="T108" s="182"/>
      <c r="U108" s="184"/>
      <c r="V108" s="182"/>
      <c r="W108" s="223"/>
      <c r="X108" s="181"/>
      <c r="Y108" s="223"/>
      <c r="Z108" s="185"/>
      <c r="AA108" s="227"/>
      <c r="AB108" s="185"/>
      <c r="AC108" s="185"/>
      <c r="AD108" s="185"/>
      <c r="AE108" s="186"/>
      <c r="AF108" s="218"/>
      <c r="AG108" s="187"/>
      <c r="AH108" s="188"/>
      <c r="AI108" s="218"/>
      <c r="AJ108" s="187"/>
      <c r="AK108" s="188"/>
      <c r="AL108" s="218"/>
      <c r="AM108" s="187"/>
      <c r="AN108" s="185"/>
      <c r="AO108" s="185"/>
      <c r="AP108" s="187"/>
      <c r="AQ108" s="187"/>
      <c r="AR108" s="187"/>
      <c r="AS108" s="187"/>
      <c r="AT108" s="187"/>
      <c r="AU108" s="187"/>
      <c r="AV108" s="185"/>
      <c r="AW108" s="185"/>
      <c r="AX108" s="185"/>
      <c r="AY108" s="185"/>
      <c r="AZ108" s="186"/>
      <c r="BA108" s="182"/>
      <c r="BB108" s="189"/>
      <c r="BC108" s="91"/>
    </row>
    <row r="109" spans="1:56" s="176" customFormat="1" x14ac:dyDescent="0.25">
      <c r="B109" s="180"/>
      <c r="C109" s="180"/>
      <c r="F109" s="190"/>
      <c r="I109" s="182"/>
      <c r="L109" s="182"/>
      <c r="N109" s="227"/>
      <c r="O109" s="181"/>
      <c r="P109" s="223"/>
      <c r="Q109" s="182"/>
      <c r="R109" s="182"/>
      <c r="T109" s="182"/>
      <c r="U109" s="184"/>
      <c r="V109" s="182"/>
      <c r="X109" s="182"/>
      <c r="Z109" s="182"/>
      <c r="AB109" s="182"/>
      <c r="AC109" s="182"/>
      <c r="AD109" s="182"/>
      <c r="AE109" s="182"/>
      <c r="AF109" s="218"/>
      <c r="AG109" s="187"/>
      <c r="AH109" s="188"/>
      <c r="AI109" s="218"/>
      <c r="AJ109" s="187"/>
      <c r="AK109" s="188"/>
      <c r="AL109" s="218"/>
      <c r="AM109" s="187"/>
      <c r="AN109" s="185"/>
      <c r="AO109" s="185"/>
      <c r="AP109" s="187"/>
      <c r="AQ109" s="187"/>
      <c r="AR109" s="187"/>
      <c r="AS109" s="187"/>
      <c r="AT109" s="187"/>
      <c r="AU109" s="187"/>
      <c r="AV109" s="185"/>
      <c r="AW109" s="185"/>
      <c r="AX109" s="185"/>
      <c r="AY109" s="185"/>
      <c r="AZ109" s="186"/>
      <c r="BA109" s="182"/>
      <c r="BB109" s="189"/>
      <c r="BC109" s="91"/>
    </row>
    <row r="110" spans="1:56" s="176" customFormat="1" x14ac:dyDescent="0.25">
      <c r="B110" s="180"/>
      <c r="C110" s="180"/>
      <c r="D110" s="192"/>
      <c r="E110" s="223"/>
      <c r="F110" s="191"/>
      <c r="G110" s="192"/>
      <c r="H110" s="223"/>
      <c r="I110" s="185"/>
      <c r="J110" s="192"/>
      <c r="K110" s="223"/>
      <c r="L110" s="181"/>
      <c r="M110" s="223"/>
      <c r="N110" s="227"/>
      <c r="O110" s="181"/>
      <c r="P110" s="223"/>
      <c r="Q110" s="182"/>
      <c r="R110" s="182"/>
      <c r="T110" s="182"/>
      <c r="U110" s="184"/>
      <c r="V110" s="182"/>
      <c r="X110" s="182"/>
      <c r="Z110" s="182"/>
      <c r="AB110" s="182"/>
      <c r="AC110" s="182"/>
      <c r="AD110" s="182"/>
      <c r="AE110" s="182"/>
      <c r="AF110" s="218"/>
      <c r="AH110" s="182"/>
      <c r="AI110" s="218"/>
      <c r="AK110" s="182"/>
      <c r="AL110" s="218"/>
      <c r="AN110" s="185"/>
      <c r="AO110" s="185"/>
      <c r="AV110" s="185"/>
      <c r="AW110" s="185"/>
      <c r="AX110" s="185"/>
      <c r="AY110" s="185"/>
      <c r="AZ110" s="186"/>
      <c r="BA110" s="182"/>
      <c r="BB110" s="189"/>
      <c r="BC110" s="91"/>
    </row>
    <row r="111" spans="1:56" s="176" customFormat="1" x14ac:dyDescent="0.25">
      <c r="B111" s="180"/>
      <c r="C111" s="180"/>
      <c r="D111" s="192"/>
      <c r="E111" s="223"/>
      <c r="F111" s="191"/>
      <c r="G111" s="192"/>
      <c r="H111" s="223"/>
      <c r="I111" s="185"/>
      <c r="J111" s="192"/>
      <c r="K111" s="223"/>
      <c r="L111" s="181"/>
      <c r="M111" s="223"/>
      <c r="N111" s="227"/>
      <c r="O111" s="181"/>
      <c r="P111" s="223"/>
      <c r="Q111" s="185"/>
      <c r="R111" s="182"/>
      <c r="T111" s="182"/>
      <c r="U111" s="184"/>
      <c r="V111" s="182"/>
      <c r="W111" s="223"/>
      <c r="X111" s="181"/>
      <c r="Y111" s="223"/>
      <c r="Z111" s="185"/>
      <c r="AA111" s="227"/>
      <c r="AB111" s="185"/>
      <c r="AC111" s="185"/>
      <c r="AD111" s="185"/>
      <c r="AE111" s="186"/>
      <c r="AF111" s="218"/>
      <c r="AG111" s="187"/>
      <c r="AH111" s="188"/>
      <c r="AI111" s="218"/>
      <c r="AJ111" s="187"/>
      <c r="AK111" s="188"/>
      <c r="AL111" s="218"/>
      <c r="AM111" s="187"/>
      <c r="AN111" s="185"/>
      <c r="AO111" s="185"/>
      <c r="AP111" s="187"/>
      <c r="AQ111" s="187"/>
      <c r="AR111" s="187"/>
      <c r="AS111" s="187"/>
      <c r="AT111" s="187"/>
      <c r="AU111" s="187"/>
      <c r="AV111" s="185"/>
      <c r="AW111" s="185"/>
      <c r="AX111" s="185"/>
      <c r="AY111" s="185"/>
      <c r="AZ111" s="186"/>
      <c r="BA111" s="182"/>
      <c r="BB111" s="189"/>
      <c r="BC111" s="91"/>
    </row>
    <row r="112" spans="1:56" s="176" customFormat="1" x14ac:dyDescent="0.25">
      <c r="B112" s="180"/>
      <c r="C112" s="180"/>
      <c r="F112" s="190"/>
      <c r="I112" s="182"/>
      <c r="L112" s="182"/>
      <c r="N112" s="227"/>
      <c r="O112" s="181"/>
      <c r="P112" s="223"/>
      <c r="Q112" s="185"/>
      <c r="R112" s="182"/>
      <c r="T112" s="182"/>
      <c r="U112" s="184"/>
      <c r="V112" s="182"/>
      <c r="W112" s="223"/>
      <c r="X112" s="181"/>
      <c r="Y112" s="223"/>
      <c r="Z112" s="185"/>
      <c r="AA112" s="227"/>
      <c r="AB112" s="185"/>
      <c r="AC112" s="185"/>
      <c r="AD112" s="185"/>
      <c r="AE112" s="186"/>
      <c r="AF112" s="218"/>
      <c r="AG112" s="187"/>
      <c r="AH112" s="188"/>
      <c r="AI112" s="218"/>
      <c r="AJ112" s="187"/>
      <c r="AK112" s="188"/>
      <c r="AL112" s="218"/>
      <c r="AM112" s="187"/>
      <c r="AN112" s="185"/>
      <c r="AO112" s="185"/>
      <c r="AP112" s="187"/>
      <c r="AQ112" s="187"/>
      <c r="AR112" s="187"/>
      <c r="AS112" s="187"/>
      <c r="AT112" s="187"/>
      <c r="AU112" s="187"/>
      <c r="AV112" s="185"/>
      <c r="AW112" s="185"/>
      <c r="AX112" s="185"/>
      <c r="AY112" s="185"/>
      <c r="AZ112" s="186"/>
      <c r="BA112" s="182"/>
      <c r="BB112" s="189"/>
      <c r="BC112" s="91"/>
    </row>
    <row r="113" spans="2:55" s="176" customFormat="1" x14ac:dyDescent="0.25">
      <c r="B113" s="180"/>
      <c r="C113" s="180"/>
      <c r="D113" s="192"/>
      <c r="E113" s="223"/>
      <c r="F113" s="191"/>
      <c r="G113" s="192"/>
      <c r="H113" s="223"/>
      <c r="I113" s="185"/>
      <c r="J113" s="192"/>
      <c r="K113" s="223"/>
      <c r="L113" s="181"/>
      <c r="M113" s="223"/>
      <c r="N113" s="227"/>
      <c r="O113" s="181"/>
      <c r="P113" s="223"/>
      <c r="Q113" s="185"/>
      <c r="R113" s="182"/>
      <c r="T113" s="182"/>
      <c r="U113" s="184"/>
      <c r="V113" s="182"/>
      <c r="W113" s="223"/>
      <c r="X113" s="181"/>
      <c r="Y113" s="223"/>
      <c r="Z113" s="185"/>
      <c r="AA113" s="227"/>
      <c r="AB113" s="185"/>
      <c r="AC113" s="185"/>
      <c r="AD113" s="185"/>
      <c r="AE113" s="186"/>
      <c r="AF113" s="218"/>
      <c r="AG113" s="187"/>
      <c r="AH113" s="188"/>
      <c r="AI113" s="218"/>
      <c r="AJ113" s="187"/>
      <c r="AK113" s="188"/>
      <c r="AL113" s="218"/>
      <c r="AM113" s="187"/>
      <c r="AN113" s="185"/>
      <c r="AO113" s="185"/>
      <c r="AP113" s="187"/>
      <c r="AQ113" s="187"/>
      <c r="AR113" s="187"/>
      <c r="AS113" s="187"/>
      <c r="AT113" s="187"/>
      <c r="AU113" s="187"/>
      <c r="AV113" s="185"/>
      <c r="AW113" s="185"/>
      <c r="AX113" s="185"/>
      <c r="AY113" s="185"/>
      <c r="AZ113" s="186"/>
      <c r="BA113" s="182"/>
      <c r="BB113" s="189"/>
      <c r="BC113" s="91"/>
    </row>
    <row r="114" spans="2:55" s="176" customFormat="1" x14ac:dyDescent="0.25">
      <c r="B114" s="180"/>
      <c r="C114" s="180"/>
      <c r="D114" s="183"/>
      <c r="E114" s="183"/>
      <c r="F114" s="193"/>
      <c r="G114" s="192"/>
      <c r="H114" s="223"/>
      <c r="I114" s="185"/>
      <c r="J114" s="192"/>
      <c r="K114" s="223"/>
      <c r="L114" s="181"/>
      <c r="M114" s="223"/>
      <c r="N114" s="227"/>
      <c r="O114" s="181"/>
      <c r="P114" s="223"/>
      <c r="Q114" s="194"/>
      <c r="R114" s="182"/>
      <c r="T114" s="182"/>
      <c r="U114" s="184"/>
      <c r="V114" s="182"/>
      <c r="W114" s="223"/>
      <c r="X114" s="181"/>
      <c r="Y114" s="223"/>
      <c r="Z114" s="185"/>
      <c r="AA114" s="227"/>
      <c r="AB114" s="185"/>
      <c r="AC114" s="185"/>
      <c r="AD114" s="185"/>
      <c r="AE114" s="186"/>
      <c r="AF114" s="218"/>
      <c r="AG114" s="187"/>
      <c r="AH114" s="188"/>
      <c r="AI114" s="218"/>
      <c r="AJ114" s="187"/>
      <c r="AK114" s="188"/>
      <c r="AL114" s="218"/>
      <c r="AM114" s="187"/>
      <c r="AN114" s="185"/>
      <c r="AO114" s="185"/>
      <c r="AP114" s="187"/>
      <c r="AQ114" s="187"/>
      <c r="AR114" s="187"/>
      <c r="AS114" s="187"/>
      <c r="AT114" s="187"/>
      <c r="AU114" s="187"/>
      <c r="AV114" s="185"/>
      <c r="AW114" s="185"/>
      <c r="AX114" s="185"/>
      <c r="AY114" s="185"/>
      <c r="AZ114" s="186"/>
      <c r="BA114" s="182"/>
      <c r="BB114" s="189"/>
      <c r="BC114" s="91"/>
    </row>
    <row r="115" spans="2:55" x14ac:dyDescent="0.25">
      <c r="AF115" s="218"/>
      <c r="AI115" s="218"/>
      <c r="AL115" s="218"/>
    </row>
    <row r="116" spans="2:55" x14ac:dyDescent="0.25"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X116" s="196"/>
      <c r="Z116" s="196"/>
      <c r="AA116" s="196"/>
      <c r="AB116" s="196"/>
      <c r="AC116" s="196"/>
      <c r="AD116" s="196"/>
      <c r="AE116" s="196"/>
      <c r="AF116" s="218"/>
      <c r="AI116" s="218"/>
      <c r="AL116" s="218"/>
      <c r="AN116" s="196"/>
      <c r="AO116" s="196"/>
      <c r="AV116" s="196"/>
      <c r="AW116" s="196"/>
      <c r="AX116" s="196"/>
      <c r="AY116" s="196"/>
      <c r="AZ116" s="196"/>
      <c r="BA116" s="196"/>
      <c r="BB116" s="196"/>
      <c r="BC116" s="240"/>
    </row>
    <row r="117" spans="2:55" x14ac:dyDescent="0.25"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X117" s="196"/>
      <c r="Z117" s="196"/>
      <c r="AA117" s="196"/>
      <c r="AB117" s="196"/>
      <c r="AC117" s="196"/>
      <c r="AD117" s="196"/>
      <c r="AE117" s="196"/>
      <c r="AF117" s="218"/>
      <c r="AI117" s="218"/>
      <c r="AL117" s="218"/>
      <c r="AN117" s="196"/>
      <c r="AO117" s="196"/>
      <c r="AV117" s="196"/>
      <c r="AW117" s="196"/>
      <c r="AX117" s="196"/>
      <c r="AY117" s="196"/>
      <c r="AZ117" s="196"/>
      <c r="BA117" s="196"/>
      <c r="BB117" s="196"/>
      <c r="BC117" s="240"/>
    </row>
    <row r="118" spans="2:55" x14ac:dyDescent="0.25"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X118" s="196"/>
      <c r="Z118" s="196"/>
      <c r="AA118" s="196"/>
      <c r="AB118" s="196"/>
      <c r="AC118" s="196"/>
      <c r="AD118" s="196"/>
      <c r="AE118" s="196"/>
      <c r="AF118" s="218"/>
      <c r="AI118" s="218"/>
      <c r="AL118" s="218"/>
      <c r="AN118" s="196"/>
      <c r="AO118" s="196"/>
      <c r="AV118" s="196"/>
      <c r="AW118" s="196"/>
      <c r="AX118" s="196"/>
      <c r="AY118" s="196"/>
      <c r="AZ118" s="196"/>
      <c r="BA118" s="196"/>
      <c r="BB118" s="196"/>
      <c r="BC118" s="240"/>
    </row>
    <row r="119" spans="2:55" x14ac:dyDescent="0.25"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X119" s="196"/>
      <c r="Z119" s="196"/>
      <c r="AA119" s="196"/>
      <c r="AB119" s="196"/>
      <c r="AC119" s="196"/>
      <c r="AD119" s="196"/>
      <c r="AE119" s="196"/>
      <c r="AF119" s="218"/>
      <c r="AI119" s="218"/>
      <c r="AL119" s="218"/>
      <c r="AN119" s="196"/>
      <c r="AO119" s="196"/>
      <c r="AV119" s="196"/>
      <c r="AW119" s="196"/>
      <c r="AX119" s="196"/>
      <c r="AY119" s="196"/>
      <c r="AZ119" s="196"/>
      <c r="BA119" s="196"/>
      <c r="BB119" s="196"/>
      <c r="BC119" s="240"/>
    </row>
    <row r="120" spans="2:55" x14ac:dyDescent="0.25"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X120" s="196"/>
      <c r="Z120" s="196"/>
      <c r="AA120" s="196"/>
      <c r="AB120" s="196"/>
      <c r="AC120" s="196"/>
      <c r="AD120" s="196"/>
      <c r="AE120" s="196"/>
      <c r="AF120" s="218"/>
      <c r="AI120" s="218"/>
      <c r="AL120" s="218"/>
      <c r="AN120" s="196"/>
      <c r="AO120" s="196"/>
      <c r="AV120" s="196"/>
      <c r="AW120" s="196"/>
      <c r="AX120" s="196"/>
      <c r="AY120" s="196"/>
      <c r="AZ120" s="196"/>
      <c r="BA120" s="196"/>
      <c r="BB120" s="196"/>
      <c r="BC120" s="240"/>
    </row>
    <row r="121" spans="2:55" x14ac:dyDescent="0.25">
      <c r="B121" s="196"/>
      <c r="C121" s="19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X121" s="196"/>
      <c r="Z121" s="196"/>
      <c r="AA121" s="196"/>
      <c r="AB121" s="196"/>
      <c r="AC121" s="196"/>
      <c r="AD121" s="196"/>
      <c r="AE121" s="196"/>
      <c r="AF121" s="218"/>
      <c r="AI121" s="218"/>
      <c r="AL121" s="218"/>
      <c r="AN121" s="196"/>
      <c r="AO121" s="196"/>
      <c r="AV121" s="196"/>
      <c r="AW121" s="196"/>
      <c r="AX121" s="196"/>
      <c r="AY121" s="196"/>
      <c r="AZ121" s="196"/>
      <c r="BA121" s="196"/>
      <c r="BB121" s="196"/>
      <c r="BC121" s="240"/>
    </row>
    <row r="122" spans="2:55" x14ac:dyDescent="0.25">
      <c r="B122" s="196"/>
      <c r="C122" s="19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X122" s="196"/>
      <c r="Z122" s="196"/>
      <c r="AA122" s="196"/>
      <c r="AB122" s="196"/>
      <c r="AC122" s="196"/>
      <c r="AD122" s="196"/>
      <c r="AE122" s="196"/>
      <c r="AF122" s="218"/>
      <c r="AI122" s="218"/>
      <c r="AL122" s="218"/>
      <c r="AN122" s="196"/>
      <c r="AO122" s="196"/>
      <c r="AV122" s="196"/>
      <c r="AW122" s="196"/>
      <c r="AX122" s="196"/>
      <c r="AY122" s="196"/>
      <c r="AZ122" s="196"/>
      <c r="BA122" s="196"/>
      <c r="BB122" s="196"/>
      <c r="BC122" s="240"/>
    </row>
    <row r="123" spans="2:55" x14ac:dyDescent="0.25"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X123" s="196"/>
      <c r="Z123" s="196"/>
      <c r="AA123" s="196"/>
      <c r="AB123" s="196"/>
      <c r="AC123" s="196"/>
      <c r="AD123" s="196"/>
      <c r="AE123" s="196"/>
      <c r="AF123" s="218"/>
      <c r="AI123" s="218"/>
      <c r="AL123" s="218"/>
      <c r="AN123" s="196"/>
      <c r="AO123" s="196"/>
      <c r="AV123" s="196"/>
      <c r="AW123" s="196"/>
      <c r="AX123" s="196"/>
      <c r="AY123" s="196"/>
      <c r="AZ123" s="196"/>
      <c r="BA123" s="196"/>
      <c r="BB123" s="196"/>
      <c r="BC123" s="240"/>
    </row>
    <row r="124" spans="2:55" x14ac:dyDescent="0.25"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X124" s="196"/>
      <c r="Z124" s="196"/>
      <c r="AA124" s="196"/>
      <c r="AB124" s="196"/>
      <c r="AC124" s="196"/>
      <c r="AD124" s="196"/>
      <c r="AE124" s="196"/>
      <c r="AF124" s="218"/>
      <c r="AI124" s="218"/>
      <c r="AL124" s="218"/>
      <c r="AN124" s="196"/>
      <c r="AO124" s="196"/>
      <c r="AV124" s="196"/>
      <c r="AW124" s="196"/>
      <c r="AX124" s="196"/>
      <c r="AY124" s="196"/>
      <c r="AZ124" s="196"/>
      <c r="BA124" s="196"/>
      <c r="BB124" s="196"/>
      <c r="BC124" s="240"/>
    </row>
    <row r="125" spans="2:55" x14ac:dyDescent="0.25"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X125" s="196"/>
      <c r="Z125" s="196"/>
      <c r="AA125" s="196"/>
      <c r="AB125" s="196"/>
      <c r="AC125" s="196"/>
      <c r="AD125" s="196"/>
      <c r="AE125" s="196"/>
      <c r="AF125" s="218"/>
      <c r="AI125" s="218"/>
      <c r="AL125" s="218"/>
      <c r="AN125" s="196"/>
      <c r="AO125" s="196"/>
      <c r="AV125" s="196"/>
      <c r="AW125" s="196"/>
      <c r="AX125" s="196"/>
      <c r="AY125" s="196"/>
      <c r="AZ125" s="196"/>
      <c r="BA125" s="196"/>
      <c r="BB125" s="196"/>
      <c r="BC125" s="240"/>
    </row>
    <row r="126" spans="2:55" x14ac:dyDescent="0.25">
      <c r="B126" s="196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X126" s="196"/>
      <c r="Z126" s="196"/>
      <c r="AA126" s="196"/>
      <c r="AB126" s="196"/>
      <c r="AC126" s="196"/>
      <c r="AD126" s="196"/>
      <c r="AE126" s="196"/>
      <c r="AF126" s="218"/>
      <c r="AI126" s="218"/>
      <c r="AL126" s="218"/>
      <c r="AN126" s="196"/>
      <c r="AO126" s="196"/>
      <c r="AV126" s="196"/>
      <c r="AW126" s="196"/>
      <c r="AX126" s="196"/>
      <c r="AY126" s="196"/>
      <c r="AZ126" s="196"/>
      <c r="BA126" s="196"/>
      <c r="BB126" s="196"/>
      <c r="BC126" s="240"/>
    </row>
    <row r="127" spans="2:55" x14ac:dyDescent="0.25">
      <c r="B127" s="196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X127" s="196"/>
      <c r="Z127" s="196"/>
      <c r="AA127" s="196"/>
      <c r="AB127" s="196"/>
      <c r="AC127" s="196"/>
      <c r="AD127" s="196"/>
      <c r="AE127" s="196"/>
      <c r="AF127" s="218"/>
      <c r="AI127" s="218"/>
      <c r="AL127" s="218"/>
      <c r="AN127" s="196"/>
      <c r="AO127" s="196"/>
      <c r="AV127" s="196"/>
      <c r="AW127" s="196"/>
      <c r="AX127" s="196"/>
      <c r="AY127" s="196"/>
      <c r="AZ127" s="196"/>
      <c r="BA127" s="196"/>
      <c r="BB127" s="196"/>
      <c r="BC127" s="240"/>
    </row>
    <row r="128" spans="2:55" x14ac:dyDescent="0.25"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X128" s="196"/>
      <c r="Z128" s="196"/>
      <c r="AA128" s="196"/>
      <c r="AB128" s="196"/>
      <c r="AC128" s="196"/>
      <c r="AD128" s="196"/>
      <c r="AE128" s="196"/>
      <c r="AF128" s="218"/>
      <c r="AI128" s="218"/>
      <c r="AL128" s="218"/>
      <c r="AN128" s="196"/>
      <c r="AO128" s="196"/>
      <c r="AV128" s="196"/>
      <c r="AW128" s="196"/>
      <c r="AX128" s="196"/>
      <c r="AY128" s="196"/>
      <c r="AZ128" s="196"/>
      <c r="BA128" s="196"/>
      <c r="BB128" s="196"/>
      <c r="BC128" s="240"/>
    </row>
    <row r="129" spans="2:55" x14ac:dyDescent="0.25">
      <c r="B129" s="196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X129" s="196"/>
      <c r="Z129" s="196"/>
      <c r="AA129" s="196"/>
      <c r="AB129" s="196"/>
      <c r="AC129" s="196"/>
      <c r="AD129" s="196"/>
      <c r="AE129" s="196"/>
      <c r="AF129" s="218"/>
      <c r="AI129" s="218"/>
      <c r="AL129" s="218"/>
      <c r="AN129" s="196"/>
      <c r="AO129" s="196"/>
      <c r="AV129" s="196"/>
      <c r="AW129" s="196"/>
      <c r="AX129" s="196"/>
      <c r="AY129" s="196"/>
      <c r="AZ129" s="196"/>
      <c r="BA129" s="196"/>
      <c r="BB129" s="196"/>
      <c r="BC129" s="240"/>
    </row>
    <row r="130" spans="2:55" x14ac:dyDescent="0.25">
      <c r="B130" s="196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X130" s="196"/>
      <c r="Z130" s="196"/>
      <c r="AA130" s="196"/>
      <c r="AB130" s="196"/>
      <c r="AC130" s="196"/>
      <c r="AD130" s="196"/>
      <c r="AE130" s="196"/>
      <c r="AF130" s="218"/>
      <c r="AI130" s="218"/>
      <c r="AL130" s="218"/>
      <c r="AN130" s="196"/>
      <c r="AO130" s="196"/>
      <c r="AV130" s="196"/>
      <c r="AW130" s="196"/>
      <c r="AX130" s="196"/>
      <c r="AY130" s="196"/>
      <c r="AZ130" s="196"/>
      <c r="BA130" s="196"/>
      <c r="BB130" s="196"/>
      <c r="BC130" s="240"/>
    </row>
    <row r="131" spans="2:55" x14ac:dyDescent="0.25">
      <c r="B131" s="196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X131" s="196"/>
      <c r="Z131" s="196"/>
      <c r="AA131" s="196"/>
      <c r="AB131" s="196"/>
      <c r="AC131" s="196"/>
      <c r="AD131" s="196"/>
      <c r="AE131" s="196"/>
      <c r="AF131" s="218"/>
      <c r="AI131" s="218"/>
      <c r="AL131" s="218"/>
      <c r="AN131" s="196"/>
      <c r="AO131" s="196"/>
      <c r="AV131" s="196"/>
      <c r="AW131" s="196"/>
      <c r="AX131" s="196"/>
      <c r="AY131" s="196"/>
      <c r="AZ131" s="196"/>
      <c r="BA131" s="196"/>
      <c r="BB131" s="196"/>
      <c r="BC131" s="240"/>
    </row>
    <row r="132" spans="2:55" x14ac:dyDescent="0.25">
      <c r="B132" s="196"/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X132" s="196"/>
      <c r="Z132" s="196"/>
      <c r="AA132" s="196"/>
      <c r="AB132" s="196"/>
      <c r="AC132" s="196"/>
      <c r="AD132" s="196"/>
      <c r="AE132" s="196"/>
      <c r="AF132" s="218"/>
      <c r="AI132" s="218"/>
      <c r="AL132" s="218"/>
      <c r="AN132" s="196"/>
      <c r="AO132" s="196"/>
      <c r="AV132" s="196"/>
      <c r="AW132" s="196"/>
      <c r="AX132" s="196"/>
      <c r="AY132" s="196"/>
      <c r="AZ132" s="196"/>
      <c r="BA132" s="196"/>
      <c r="BB132" s="196"/>
      <c r="BC132" s="240"/>
    </row>
    <row r="133" spans="2:55" x14ac:dyDescent="0.25">
      <c r="B133" s="196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X133" s="196"/>
      <c r="Z133" s="196"/>
      <c r="AA133" s="196"/>
      <c r="AB133" s="196"/>
      <c r="AC133" s="196"/>
      <c r="AD133" s="196"/>
      <c r="AE133" s="196"/>
      <c r="AF133" s="218"/>
      <c r="AI133" s="218"/>
      <c r="AL133" s="218"/>
      <c r="AN133" s="196"/>
      <c r="AO133" s="196"/>
      <c r="AV133" s="196"/>
      <c r="AW133" s="196"/>
      <c r="AX133" s="196"/>
      <c r="AY133" s="196"/>
      <c r="AZ133" s="196"/>
      <c r="BA133" s="196"/>
      <c r="BB133" s="196"/>
      <c r="BC133" s="240"/>
    </row>
    <row r="134" spans="2:55" x14ac:dyDescent="0.25">
      <c r="B134" s="196"/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X134" s="196"/>
      <c r="Z134" s="196"/>
      <c r="AA134" s="196"/>
      <c r="AB134" s="196"/>
      <c r="AC134" s="196"/>
      <c r="AD134" s="196"/>
      <c r="AE134" s="196"/>
      <c r="AF134" s="218"/>
      <c r="AI134" s="218"/>
      <c r="AL134" s="218"/>
      <c r="AN134" s="196"/>
      <c r="AO134" s="196"/>
      <c r="AV134" s="196"/>
      <c r="AW134" s="196"/>
      <c r="AX134" s="196"/>
      <c r="AY134" s="196"/>
      <c r="AZ134" s="196"/>
      <c r="BA134" s="196"/>
      <c r="BB134" s="196"/>
      <c r="BC134" s="240"/>
    </row>
    <row r="135" spans="2:55" x14ac:dyDescent="0.25">
      <c r="B135" s="196"/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X135" s="196"/>
      <c r="Z135" s="196"/>
      <c r="AA135" s="196"/>
      <c r="AB135" s="196"/>
      <c r="AC135" s="196"/>
      <c r="AD135" s="196"/>
      <c r="AE135" s="196"/>
      <c r="AF135" s="218"/>
      <c r="AI135" s="218"/>
      <c r="AL135" s="218"/>
      <c r="AN135" s="196"/>
      <c r="AO135" s="196"/>
      <c r="AV135" s="196"/>
      <c r="AW135" s="196"/>
      <c r="AX135" s="196"/>
      <c r="AY135" s="196"/>
      <c r="AZ135" s="196"/>
      <c r="BA135" s="196"/>
      <c r="BB135" s="196"/>
      <c r="BC135" s="240"/>
    </row>
    <row r="136" spans="2:55" x14ac:dyDescent="0.25"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X136" s="196"/>
      <c r="Z136" s="196"/>
      <c r="AA136" s="196"/>
      <c r="AB136" s="196"/>
      <c r="AC136" s="196"/>
      <c r="AD136" s="196"/>
      <c r="AE136" s="196"/>
      <c r="AF136" s="218"/>
      <c r="AI136" s="218"/>
      <c r="AL136" s="218"/>
      <c r="AN136" s="196"/>
      <c r="AO136" s="196"/>
      <c r="AV136" s="196"/>
      <c r="AW136" s="196"/>
      <c r="AX136" s="196"/>
      <c r="AY136" s="196"/>
      <c r="AZ136" s="196"/>
      <c r="BA136" s="196"/>
      <c r="BB136" s="196"/>
      <c r="BC136" s="240"/>
    </row>
    <row r="137" spans="2:55" x14ac:dyDescent="0.25"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X137" s="196"/>
      <c r="Z137" s="196"/>
      <c r="AA137" s="196"/>
      <c r="AB137" s="196"/>
      <c r="AC137" s="196"/>
      <c r="AD137" s="196"/>
      <c r="AE137" s="196"/>
      <c r="AF137" s="218"/>
      <c r="AI137" s="218"/>
      <c r="AL137" s="218"/>
      <c r="AN137" s="196"/>
      <c r="AO137" s="196"/>
      <c r="AV137" s="196"/>
      <c r="AW137" s="196"/>
      <c r="AX137" s="196"/>
      <c r="AY137" s="196"/>
      <c r="AZ137" s="196"/>
      <c r="BA137" s="196"/>
      <c r="BB137" s="196"/>
      <c r="BC137" s="240"/>
    </row>
    <row r="138" spans="2:55" x14ac:dyDescent="0.25"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X138" s="196"/>
      <c r="Z138" s="196"/>
      <c r="AA138" s="196"/>
      <c r="AB138" s="196"/>
      <c r="AC138" s="196"/>
      <c r="AD138" s="196"/>
      <c r="AE138" s="196"/>
      <c r="AF138" s="218"/>
      <c r="AI138" s="218"/>
      <c r="AL138" s="218"/>
      <c r="AN138" s="196"/>
      <c r="AO138" s="196"/>
      <c r="AV138" s="196"/>
      <c r="AW138" s="196"/>
      <c r="AX138" s="196"/>
      <c r="AY138" s="196"/>
      <c r="AZ138" s="196"/>
      <c r="BA138" s="196"/>
      <c r="BB138" s="196"/>
      <c r="BC138" s="240"/>
    </row>
    <row r="139" spans="2:55" x14ac:dyDescent="0.25">
      <c r="B139" s="196"/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X139" s="196"/>
      <c r="Z139" s="196"/>
      <c r="AA139" s="196"/>
      <c r="AB139" s="196"/>
      <c r="AC139" s="196"/>
      <c r="AD139" s="196"/>
      <c r="AE139" s="196"/>
      <c r="AF139" s="218"/>
      <c r="AI139" s="218"/>
      <c r="AL139" s="218"/>
      <c r="AN139" s="196"/>
      <c r="AO139" s="196"/>
      <c r="AV139" s="196"/>
      <c r="AW139" s="196"/>
      <c r="AX139" s="196"/>
      <c r="AY139" s="196"/>
      <c r="AZ139" s="196"/>
      <c r="BA139" s="196"/>
      <c r="BB139" s="196"/>
      <c r="BC139" s="240"/>
    </row>
    <row r="140" spans="2:55" x14ac:dyDescent="0.25">
      <c r="B140" s="196"/>
      <c r="C140" s="196"/>
      <c r="D140" s="196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X140" s="196"/>
      <c r="Z140" s="196"/>
      <c r="AA140" s="196"/>
      <c r="AB140" s="196"/>
      <c r="AC140" s="196"/>
      <c r="AD140" s="196"/>
      <c r="AE140" s="196"/>
      <c r="AF140" s="218"/>
      <c r="AI140" s="218"/>
      <c r="AL140" s="218"/>
      <c r="AN140" s="196"/>
      <c r="AO140" s="196"/>
      <c r="AV140" s="196"/>
      <c r="AW140" s="196"/>
      <c r="AX140" s="196"/>
      <c r="AY140" s="196"/>
      <c r="AZ140" s="196"/>
      <c r="BA140" s="196"/>
      <c r="BB140" s="196"/>
      <c r="BC140" s="240"/>
    </row>
    <row r="141" spans="2:55" x14ac:dyDescent="0.25">
      <c r="B141" s="196"/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6"/>
      <c r="X141" s="196"/>
      <c r="Z141" s="196"/>
      <c r="AA141" s="196"/>
      <c r="AB141" s="196"/>
      <c r="AC141" s="196"/>
      <c r="AD141" s="196"/>
      <c r="AE141" s="196"/>
      <c r="AF141" s="218"/>
      <c r="AI141" s="218"/>
      <c r="AL141" s="218"/>
      <c r="AN141" s="196"/>
      <c r="AO141" s="196"/>
      <c r="AV141" s="196"/>
      <c r="AW141" s="196"/>
      <c r="AX141" s="196"/>
      <c r="AY141" s="196"/>
      <c r="AZ141" s="196"/>
      <c r="BA141" s="196"/>
      <c r="BB141" s="196"/>
      <c r="BC141" s="240"/>
    </row>
    <row r="142" spans="2:55" x14ac:dyDescent="0.25"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X142" s="196"/>
      <c r="Z142" s="196"/>
      <c r="AA142" s="196"/>
      <c r="AB142" s="196"/>
      <c r="AC142" s="196"/>
      <c r="AD142" s="196"/>
      <c r="AE142" s="196"/>
      <c r="AF142" s="218"/>
      <c r="AI142" s="218"/>
      <c r="AL142" s="218"/>
      <c r="AN142" s="196"/>
      <c r="AO142" s="196"/>
      <c r="AV142" s="196"/>
      <c r="AW142" s="196"/>
      <c r="AX142" s="196"/>
      <c r="AY142" s="196"/>
      <c r="AZ142" s="196"/>
      <c r="BA142" s="196"/>
      <c r="BB142" s="196"/>
      <c r="BC142" s="240"/>
    </row>
    <row r="143" spans="2:55" x14ac:dyDescent="0.25">
      <c r="B143" s="196"/>
      <c r="C143" s="196"/>
      <c r="D143" s="196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X143" s="196"/>
      <c r="Z143" s="196"/>
      <c r="AA143" s="196"/>
      <c r="AB143" s="196"/>
      <c r="AC143" s="196"/>
      <c r="AD143" s="196"/>
      <c r="AE143" s="196"/>
      <c r="AF143" s="218"/>
      <c r="AI143" s="218"/>
      <c r="AL143" s="218"/>
      <c r="AN143" s="196"/>
      <c r="AO143" s="196"/>
      <c r="AV143" s="196"/>
      <c r="AW143" s="196"/>
      <c r="AX143" s="196"/>
      <c r="AY143" s="196"/>
      <c r="AZ143" s="196"/>
      <c r="BA143" s="196"/>
      <c r="BB143" s="196"/>
      <c r="BC143" s="240"/>
    </row>
    <row r="144" spans="2:55" x14ac:dyDescent="0.25">
      <c r="B144" s="196"/>
      <c r="C144" s="196"/>
      <c r="D144" s="196"/>
      <c r="E144" s="196"/>
      <c r="F144" s="196"/>
      <c r="G144" s="196"/>
      <c r="H144" s="196"/>
      <c r="I144" s="196"/>
      <c r="J144" s="196"/>
      <c r="K144" s="196"/>
      <c r="L144" s="196"/>
      <c r="M144" s="196"/>
      <c r="N144" s="196"/>
      <c r="O144" s="196"/>
      <c r="P144" s="196"/>
      <c r="Q144" s="196"/>
      <c r="R144" s="196"/>
      <c r="S144" s="196"/>
      <c r="T144" s="196"/>
      <c r="U144" s="196"/>
      <c r="V144" s="196"/>
      <c r="X144" s="196"/>
      <c r="Z144" s="196"/>
      <c r="AA144" s="196"/>
      <c r="AB144" s="196"/>
      <c r="AC144" s="196"/>
      <c r="AD144" s="196"/>
      <c r="AE144" s="196"/>
      <c r="AF144" s="218"/>
      <c r="AI144" s="218"/>
      <c r="AL144" s="218"/>
      <c r="AN144" s="196"/>
      <c r="AO144" s="196"/>
      <c r="AV144" s="196"/>
      <c r="AW144" s="196"/>
      <c r="AX144" s="196"/>
      <c r="AY144" s="196"/>
      <c r="AZ144" s="196"/>
      <c r="BA144" s="196"/>
      <c r="BB144" s="196"/>
      <c r="BC144" s="240"/>
    </row>
    <row r="145" spans="2:55" x14ac:dyDescent="0.25"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6"/>
      <c r="X145" s="196"/>
      <c r="Z145" s="196"/>
      <c r="AA145" s="196"/>
      <c r="AB145" s="196"/>
      <c r="AC145" s="196"/>
      <c r="AD145" s="196"/>
      <c r="AE145" s="196"/>
      <c r="AF145" s="218"/>
      <c r="AI145" s="218"/>
      <c r="AL145" s="218"/>
      <c r="AN145" s="196"/>
      <c r="AO145" s="196"/>
      <c r="AV145" s="196"/>
      <c r="AW145" s="196"/>
      <c r="AX145" s="196"/>
      <c r="AY145" s="196"/>
      <c r="AZ145" s="196"/>
      <c r="BA145" s="196"/>
      <c r="BB145" s="196"/>
      <c r="BC145" s="240"/>
    </row>
    <row r="146" spans="2:55" x14ac:dyDescent="0.25">
      <c r="B146" s="196"/>
      <c r="C146" s="196"/>
      <c r="D146" s="196"/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  <c r="V146" s="196"/>
      <c r="X146" s="196"/>
      <c r="Z146" s="196"/>
      <c r="AA146" s="196"/>
      <c r="AB146" s="196"/>
      <c r="AC146" s="196"/>
      <c r="AD146" s="196"/>
      <c r="AE146" s="196"/>
      <c r="AF146" s="218"/>
      <c r="AI146" s="218"/>
      <c r="AL146" s="218"/>
      <c r="AN146" s="196"/>
      <c r="AO146" s="196"/>
      <c r="AV146" s="196"/>
      <c r="AW146" s="196"/>
      <c r="AX146" s="196"/>
      <c r="AY146" s="196"/>
      <c r="AZ146" s="196"/>
      <c r="BA146" s="196"/>
      <c r="BB146" s="196"/>
      <c r="BC146" s="240"/>
    </row>
    <row r="147" spans="2:55" x14ac:dyDescent="0.25">
      <c r="B147" s="196"/>
      <c r="C147" s="196"/>
      <c r="D147" s="196"/>
      <c r="E147" s="196"/>
      <c r="F147" s="196"/>
      <c r="G147" s="196"/>
      <c r="H147" s="196"/>
      <c r="I147" s="196"/>
      <c r="J147" s="196"/>
      <c r="K147" s="196"/>
      <c r="L147" s="196"/>
      <c r="M147" s="196"/>
      <c r="N147" s="196"/>
      <c r="O147" s="196"/>
      <c r="P147" s="196"/>
      <c r="Q147" s="196"/>
      <c r="R147" s="196"/>
      <c r="S147" s="196"/>
      <c r="T147" s="196"/>
      <c r="U147" s="196"/>
      <c r="V147" s="196"/>
      <c r="X147" s="196"/>
      <c r="Z147" s="196"/>
      <c r="AA147" s="196"/>
      <c r="AB147" s="196"/>
      <c r="AC147" s="196"/>
      <c r="AD147" s="196"/>
      <c r="AE147" s="196"/>
      <c r="AF147" s="218"/>
      <c r="AI147" s="218"/>
      <c r="AL147" s="218"/>
      <c r="AN147" s="196"/>
      <c r="AO147" s="196"/>
      <c r="AV147" s="196"/>
      <c r="AW147" s="196"/>
      <c r="AX147" s="196"/>
      <c r="AY147" s="196"/>
      <c r="AZ147" s="196"/>
      <c r="BA147" s="196"/>
      <c r="BB147" s="196"/>
      <c r="BC147" s="240"/>
    </row>
    <row r="148" spans="2:55" x14ac:dyDescent="0.25">
      <c r="B148" s="196"/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  <c r="O148" s="196"/>
      <c r="P148" s="196"/>
      <c r="Q148" s="196"/>
      <c r="R148" s="196"/>
      <c r="S148" s="196"/>
      <c r="T148" s="196"/>
      <c r="U148" s="196"/>
      <c r="V148" s="196"/>
      <c r="X148" s="196"/>
      <c r="Z148" s="196"/>
      <c r="AA148" s="196"/>
      <c r="AB148" s="196"/>
      <c r="AC148" s="196"/>
      <c r="AD148" s="196"/>
      <c r="AE148" s="196"/>
      <c r="AF148" s="218"/>
      <c r="AI148" s="218"/>
      <c r="AL148" s="218"/>
      <c r="AN148" s="196"/>
      <c r="AO148" s="196"/>
      <c r="AV148" s="196"/>
      <c r="AW148" s="196"/>
      <c r="AX148" s="196"/>
      <c r="AY148" s="196"/>
      <c r="AZ148" s="196"/>
      <c r="BA148" s="196"/>
      <c r="BB148" s="196"/>
      <c r="BC148" s="240"/>
    </row>
    <row r="149" spans="2:55" x14ac:dyDescent="0.25">
      <c r="B149" s="196"/>
      <c r="C149" s="196"/>
      <c r="D149" s="196"/>
      <c r="E149" s="196"/>
      <c r="F149" s="196"/>
      <c r="G149" s="196"/>
      <c r="H149" s="196"/>
      <c r="I149" s="196"/>
      <c r="J149" s="196"/>
      <c r="K149" s="196"/>
      <c r="L149" s="196"/>
      <c r="M149" s="196"/>
      <c r="N149" s="196"/>
      <c r="O149" s="196"/>
      <c r="P149" s="196"/>
      <c r="Q149" s="196"/>
      <c r="R149" s="196"/>
      <c r="S149" s="196"/>
      <c r="T149" s="196"/>
      <c r="U149" s="196"/>
      <c r="V149" s="196"/>
      <c r="X149" s="196"/>
      <c r="Z149" s="196"/>
      <c r="AA149" s="196"/>
      <c r="AB149" s="196"/>
      <c r="AC149" s="196"/>
      <c r="AD149" s="196"/>
      <c r="AE149" s="196"/>
      <c r="AF149" s="218"/>
      <c r="AI149" s="218"/>
      <c r="AL149" s="218"/>
      <c r="AN149" s="196"/>
      <c r="AO149" s="196"/>
      <c r="AV149" s="196"/>
      <c r="AW149" s="196"/>
      <c r="AX149" s="196"/>
      <c r="AY149" s="196"/>
      <c r="AZ149" s="196"/>
      <c r="BA149" s="196"/>
      <c r="BB149" s="196"/>
      <c r="BC149" s="240"/>
    </row>
    <row r="150" spans="2:55" x14ac:dyDescent="0.25">
      <c r="B150" s="196"/>
      <c r="C150" s="196"/>
      <c r="D150" s="196"/>
      <c r="E150" s="196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6"/>
      <c r="X150" s="196"/>
      <c r="Z150" s="196"/>
      <c r="AA150" s="196"/>
      <c r="AB150" s="196"/>
      <c r="AC150" s="196"/>
      <c r="AD150" s="196"/>
      <c r="AE150" s="196"/>
      <c r="AF150" s="218"/>
      <c r="AI150" s="218"/>
      <c r="AL150" s="218"/>
      <c r="AN150" s="196"/>
      <c r="AO150" s="196"/>
      <c r="AV150" s="196"/>
      <c r="AW150" s="196"/>
      <c r="AX150" s="196"/>
      <c r="AY150" s="196"/>
      <c r="AZ150" s="196"/>
      <c r="BA150" s="196"/>
      <c r="BB150" s="196"/>
      <c r="BC150" s="240"/>
    </row>
  </sheetData>
  <autoFilter ref="A4:BD102"/>
  <sortState ref="A4:BC102">
    <sortCondition descending="1" ref="BA4:BA102"/>
  </sortState>
  <mergeCells count="7">
    <mergeCell ref="D1:AZ1"/>
    <mergeCell ref="D2:AZ2"/>
    <mergeCell ref="D3:R3"/>
    <mergeCell ref="S3:AE3"/>
    <mergeCell ref="AF3:AO3"/>
    <mergeCell ref="AP3:AT3"/>
    <mergeCell ref="AW3:AX3"/>
  </mergeCells>
  <conditionalFormatting sqref="H32 G6:H31 D5:AK5 L86:L102 J86:K99 M86:N98 O86:O102 P86:P98 R86:R102 S86:S99 T86:T102 U86:U99 V86:V102 W86:W99 Y86:Y99 Z86:Z102 AP86:AP99 AI86:AI99 AF86:AF98 AS5:AU99 AG86:AG92 AI6:AJ85 AG94:AG97 AJ86:AJ102 D6:E99 AO6:AP85 AO86:AO102 G33:H99 J6:P85 R6:W85 Q6:Q102 AF6:AG85 AA6:AE102 I6:I102 F6:F102 Y6:Z85 X6:X102 AH6:AH102 AK6:AK102 AM5:AP5 AM6:AN102 AG99:AG102">
    <cfRule type="cellIs" dxfId="39" priority="20" operator="equal">
      <formula>0</formula>
    </cfRule>
  </conditionalFormatting>
  <conditionalFormatting sqref="M99:N99">
    <cfRule type="cellIs" dxfId="38" priority="19" operator="equal">
      <formula>0</formula>
    </cfRule>
  </conditionalFormatting>
  <conditionalFormatting sqref="P99">
    <cfRule type="cellIs" dxfId="37" priority="18" operator="equal">
      <formula>0</formula>
    </cfRule>
  </conditionalFormatting>
  <conditionalFormatting sqref="AF99">
    <cfRule type="cellIs" dxfId="36" priority="17" operator="equal">
      <formula>0</formula>
    </cfRule>
  </conditionalFormatting>
  <conditionalFormatting sqref="AP5:AP99">
    <cfRule type="cellIs" dxfId="35" priority="16" operator="equal">
      <formula>1</formula>
    </cfRule>
  </conditionalFormatting>
  <conditionalFormatting sqref="D100:E102 H100:H102 M100:N102 J100:K102 AF100:AF102 AI100:AI102 AP100:AP102 Y100:Y102 W100:W102 U100:U102 S100:S102 P100:P102 AS100:AU102">
    <cfRule type="cellIs" dxfId="34" priority="15" operator="equal">
      <formula>0</formula>
    </cfRule>
  </conditionalFormatting>
  <conditionalFormatting sqref="AP100:AP102">
    <cfRule type="cellIs" dxfId="33" priority="14" operator="equal">
      <formula>1</formula>
    </cfRule>
  </conditionalFormatting>
  <conditionalFormatting sqref="G32">
    <cfRule type="cellIs" dxfId="32" priority="13" operator="equal">
      <formula>0</formula>
    </cfRule>
  </conditionalFormatting>
  <conditionalFormatting sqref="G100:G102">
    <cfRule type="cellIs" dxfId="31" priority="12" operator="equal">
      <formula>0</formula>
    </cfRule>
  </conditionalFormatting>
  <conditionalFormatting sqref="AR5:AR102">
    <cfRule type="cellIs" dxfId="30" priority="10" operator="equal">
      <formula>0</formula>
    </cfRule>
    <cfRule type="cellIs" dxfId="29" priority="11" operator="equal">
      <formula>0</formula>
    </cfRule>
  </conditionalFormatting>
  <conditionalFormatting sqref="AX5:AY102">
    <cfRule type="cellIs" dxfId="28" priority="9" operator="equal">
      <formula>0</formula>
    </cfRule>
  </conditionalFormatting>
  <conditionalFormatting sqref="AT5:AU5">
    <cfRule type="cellIs" dxfId="27" priority="8" operator="equal">
      <formula>0</formula>
    </cfRule>
  </conditionalFormatting>
  <conditionalFormatting sqref="AQ5:AQ102">
    <cfRule type="cellIs" dxfId="26" priority="7" operator="equal">
      <formula>0</formula>
    </cfRule>
  </conditionalFormatting>
  <conditionalFormatting sqref="AU5:AU102">
    <cfRule type="cellIs" dxfId="25" priority="4" operator="equal">
      <formula>1</formula>
    </cfRule>
    <cfRule type="cellIs" dxfId="24" priority="5" operator="equal">
      <formula>1</formula>
    </cfRule>
    <cfRule type="cellIs" dxfId="23" priority="6" operator="equal">
      <formula>1</formula>
    </cfRule>
  </conditionalFormatting>
  <conditionalFormatting sqref="AP5:AP102">
    <cfRule type="cellIs" dxfId="22" priority="3" operator="equal">
      <formula>1</formula>
    </cfRule>
  </conditionalFormatting>
  <conditionalFormatting sqref="AS5:AS102">
    <cfRule type="cellIs" dxfId="21" priority="2" operator="equal">
      <formula>1</formula>
    </cfRule>
  </conditionalFormatting>
  <conditionalFormatting sqref="AL5:AL102">
    <cfRule type="cellIs" dxfId="2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3" customWidth="1"/>
    <col min="19" max="21" width="11.140625" style="123" hidden="1" customWidth="1"/>
    <col min="22" max="22" width="11.85546875" style="123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0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4"/>
      <c r="B1" s="33"/>
      <c r="C1" s="319" t="s">
        <v>223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  <c r="AH1" s="320"/>
      <c r="AI1" s="320"/>
      <c r="AJ1" s="320"/>
      <c r="AK1" s="320"/>
      <c r="AL1" s="320"/>
      <c r="AM1" s="320"/>
      <c r="AN1" s="320"/>
      <c r="AO1" s="320"/>
      <c r="AP1" s="320"/>
      <c r="AQ1" s="320"/>
      <c r="AR1" s="320"/>
      <c r="AS1" s="320"/>
      <c r="AT1" s="320"/>
      <c r="AU1" s="320"/>
      <c r="AV1" s="320"/>
      <c r="AW1" s="320"/>
      <c r="AX1" s="320"/>
      <c r="AY1" s="115"/>
      <c r="AZ1" s="82"/>
    </row>
    <row r="2" spans="1:58" s="69" customFormat="1" ht="21.75" customHeight="1" x14ac:dyDescent="0.25">
      <c r="A2" s="116"/>
      <c r="B2" s="34"/>
      <c r="C2" s="321" t="s">
        <v>222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117"/>
      <c r="AZ2" s="83"/>
    </row>
    <row r="3" spans="1:58" s="68" customFormat="1" ht="54" customHeight="1" x14ac:dyDescent="0.25">
      <c r="A3" s="65"/>
      <c r="B3" s="79"/>
      <c r="C3" s="323" t="s">
        <v>114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5"/>
      <c r="Y3" s="326" t="s">
        <v>122</v>
      </c>
      <c r="Z3" s="327"/>
      <c r="AA3" s="327"/>
      <c r="AB3" s="327"/>
      <c r="AC3" s="327"/>
      <c r="AD3" s="327"/>
      <c r="AE3" s="327"/>
      <c r="AF3" s="327"/>
      <c r="AG3" s="327"/>
      <c r="AH3" s="327"/>
      <c r="AI3" s="328"/>
      <c r="AJ3" s="329" t="s">
        <v>115</v>
      </c>
      <c r="AK3" s="330"/>
      <c r="AL3" s="330"/>
      <c r="AM3" s="330"/>
      <c r="AN3" s="330"/>
      <c r="AO3" s="330"/>
      <c r="AP3" s="330"/>
      <c r="AQ3" s="330"/>
      <c r="AR3" s="330"/>
      <c r="AS3" s="331"/>
      <c r="AT3" s="332" t="s">
        <v>217</v>
      </c>
      <c r="AU3" s="333"/>
      <c r="AV3" s="334"/>
      <c r="AW3" s="119"/>
      <c r="AX3" s="66"/>
      <c r="AY3" s="67"/>
      <c r="AZ3" s="84"/>
      <c r="BA3" s="91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5" t="s">
        <v>227</v>
      </c>
      <c r="S4" s="125" t="s">
        <v>224</v>
      </c>
      <c r="T4" s="125" t="s">
        <v>225</v>
      </c>
      <c r="U4" s="125" t="s">
        <v>226</v>
      </c>
      <c r="V4" s="125" t="s">
        <v>221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4" t="s">
        <v>218</v>
      </c>
      <c r="AU4" s="124" t="s">
        <v>219</v>
      </c>
      <c r="AV4" s="124" t="s">
        <v>220</v>
      </c>
      <c r="AW4" s="39" t="s">
        <v>111</v>
      </c>
      <c r="AX4" s="70" t="s">
        <v>109</v>
      </c>
      <c r="AY4" s="70" t="s">
        <v>110</v>
      </c>
      <c r="AZ4" s="85"/>
      <c r="BA4" s="92"/>
    </row>
    <row r="5" spans="1:58" s="18" customFormat="1" x14ac:dyDescent="0.2">
      <c r="A5" s="35">
        <v>1</v>
      </c>
      <c r="B5" s="80" t="s">
        <v>12</v>
      </c>
      <c r="C5" s="127">
        <v>63</v>
      </c>
      <c r="D5" s="130">
        <v>72</v>
      </c>
      <c r="E5" s="97">
        <f>IF(OR(0.25&gt;=(C5-D5)/C5),(-0.25&lt;=(C5-D5)/C5)*1,0)</f>
        <v>1</v>
      </c>
      <c r="F5" s="127">
        <v>1505</v>
      </c>
      <c r="G5" s="130">
        <v>1506</v>
      </c>
      <c r="H5" s="98">
        <f>IF(OR(0.04&gt;=(F5-G5)/F5),(-0.04&lt;=(F5-G5)/F5)*1,0)</f>
        <v>1</v>
      </c>
      <c r="I5" s="127">
        <v>49</v>
      </c>
      <c r="J5" s="130">
        <v>49</v>
      </c>
      <c r="K5" s="99">
        <f>IF(I5=J5,1,0)</f>
        <v>1</v>
      </c>
      <c r="L5" s="130">
        <v>2250</v>
      </c>
      <c r="M5" s="130">
        <v>98</v>
      </c>
      <c r="N5" s="101">
        <f>IF(M5&gt;=95,2,IF(M5&gt;=85,1,0))</f>
        <v>2</v>
      </c>
      <c r="O5" s="130">
        <v>1299</v>
      </c>
      <c r="P5" s="101">
        <f>IF(O5&gt;=200,1,0)</f>
        <v>1</v>
      </c>
      <c r="Q5" s="128">
        <v>1612.08</v>
      </c>
      <c r="R5" s="134">
        <v>1893</v>
      </c>
      <c r="S5" s="130">
        <v>1890</v>
      </c>
      <c r="T5" s="130">
        <v>1890</v>
      </c>
      <c r="U5" s="130">
        <v>1890</v>
      </c>
      <c r="V5" s="126">
        <f>R5*100/Q5</f>
        <v>117.42593419681405</v>
      </c>
      <c r="W5" s="101">
        <f>IF((R5/Q5)&gt;=0.95,2,IF((R5/Q5)&gt;=0.9,1,0))</f>
        <v>2</v>
      </c>
      <c r="X5" s="102">
        <f>E5+H5+K5+N5+P5+W5</f>
        <v>8</v>
      </c>
      <c r="Y5" s="130">
        <v>99</v>
      </c>
      <c r="Z5" s="103">
        <f>IF(Y5&gt;=95,2,IF(Y5&gt;=85,1,0))</f>
        <v>2</v>
      </c>
      <c r="AA5" s="130">
        <v>100</v>
      </c>
      <c r="AB5" s="104">
        <f>IF(AA5&gt;=90,2,IF(AA5&gt;=80,1,0))</f>
        <v>2</v>
      </c>
      <c r="AC5" s="130">
        <v>127765</v>
      </c>
      <c r="AD5" s="103">
        <f>IF((AC5/G5/13)&gt;2,1,0)</f>
        <v>1</v>
      </c>
      <c r="AE5" s="130">
        <v>34141</v>
      </c>
      <c r="AF5" s="105">
        <f>IF(AE5&gt;G5*3,1,0)</f>
        <v>1</v>
      </c>
      <c r="AG5" s="130">
        <v>99</v>
      </c>
      <c r="AH5" s="104">
        <f>IF(AG5&gt;=90,1,0)</f>
        <v>1</v>
      </c>
      <c r="AI5" s="106">
        <f>Z5+AB5+AD5+AF5+AH5</f>
        <v>7</v>
      </c>
      <c r="AJ5" s="130">
        <v>29918</v>
      </c>
      <c r="AK5" s="107">
        <f>AJ5/L5</f>
        <v>13.296888888888889</v>
      </c>
      <c r="AL5" s="108">
        <f>IF(AK5&gt;=7.5,1,0)</f>
        <v>1</v>
      </c>
      <c r="AM5" s="130">
        <v>27279</v>
      </c>
      <c r="AN5" s="96">
        <f>AM5/G5</f>
        <v>18.113545816733069</v>
      </c>
      <c r="AO5" s="109">
        <f>IF(AN5&gt;=7.5,1,0)</f>
        <v>1</v>
      </c>
      <c r="AP5" s="130">
        <v>5992</v>
      </c>
      <c r="AQ5" s="96">
        <f>AP5/D5</f>
        <v>83.222222222222229</v>
      </c>
      <c r="AR5" s="110">
        <f>IF(AQ5&gt;=29.9,1,0)</f>
        <v>1</v>
      </c>
      <c r="AS5" s="111">
        <f>AL5+AO5+AR5</f>
        <v>3</v>
      </c>
      <c r="AT5" s="100">
        <v>1</v>
      </c>
      <c r="AU5" s="96">
        <v>1</v>
      </c>
      <c r="AV5" s="96">
        <v>1</v>
      </c>
      <c r="AW5" s="111">
        <f>AT5+AU5+AV5</f>
        <v>3</v>
      </c>
      <c r="AX5" s="112">
        <f>X5+AI5+AS5+AW5</f>
        <v>21</v>
      </c>
      <c r="AY5" s="113">
        <f>AX5/21</f>
        <v>1</v>
      </c>
      <c r="AZ5" s="86" t="s">
        <v>12</v>
      </c>
      <c r="BA5" s="93" t="s">
        <v>123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0">A5+1</f>
        <v>2</v>
      </c>
      <c r="B6" s="81" t="s">
        <v>14</v>
      </c>
      <c r="C6" s="127">
        <v>65</v>
      </c>
      <c r="D6" s="130">
        <v>72</v>
      </c>
      <c r="E6" s="97">
        <f t="shared" ref="E6:E37" si="1">IF(OR(0.25&gt;=(C6-D6)/C6),(-0.25&lt;=(C6-D6)/C6)*1,0)</f>
        <v>1</v>
      </c>
      <c r="F6" s="127">
        <v>1243</v>
      </c>
      <c r="G6" s="130">
        <v>1242</v>
      </c>
      <c r="H6" s="98">
        <f t="shared" ref="H6:H37" si="2">IF(OR(0.04&gt;=(F6-G6)/F6),(-0.04&lt;=(F6-G6)/F6)*1,0)</f>
        <v>1</v>
      </c>
      <c r="I6" s="127">
        <v>42</v>
      </c>
      <c r="J6" s="130">
        <v>42</v>
      </c>
      <c r="K6" s="99">
        <f t="shared" ref="K6:K33" si="3">IF(I6=J6,1,0)</f>
        <v>1</v>
      </c>
      <c r="L6" s="130">
        <v>2253</v>
      </c>
      <c r="M6" s="130">
        <v>100</v>
      </c>
      <c r="N6" s="101">
        <f t="shared" ref="N6:N48" si="4">IF(M6&gt;=95,2,IF(M6&gt;=85,1,0))</f>
        <v>2</v>
      </c>
      <c r="O6" s="130">
        <v>650</v>
      </c>
      <c r="P6" s="101">
        <f t="shared" ref="P6:P28" si="5">IF(O6&gt;=200,1,0)</f>
        <v>1</v>
      </c>
      <c r="Q6" s="128">
        <v>1499</v>
      </c>
      <c r="R6" s="134">
        <v>1771</v>
      </c>
      <c r="S6" s="130">
        <v>1771</v>
      </c>
      <c r="T6" s="130">
        <v>1771</v>
      </c>
      <c r="U6" s="130">
        <v>1771</v>
      </c>
      <c r="V6" s="126">
        <f t="shared" ref="V6:V37" si="6">R6*100/Q6</f>
        <v>118.1454302868579</v>
      </c>
      <c r="W6" s="101">
        <f t="shared" ref="W6:W37" si="7">IF((R6/Q6)&gt;=0.95,2,IF((R6/Q6)&gt;=0.9,1,0))</f>
        <v>2</v>
      </c>
      <c r="X6" s="102">
        <f t="shared" ref="X6:X37" si="8">E6+H6+K6+N6+P6+W6</f>
        <v>8</v>
      </c>
      <c r="Y6" s="130">
        <v>99</v>
      </c>
      <c r="Z6" s="103">
        <f t="shared" ref="Z6:Z37" si="9">IF(Y6&gt;=95,2,IF(Y6&gt;=85,1,0))</f>
        <v>2</v>
      </c>
      <c r="AA6" s="130">
        <v>99</v>
      </c>
      <c r="AB6" s="104">
        <f t="shared" ref="AB6:AB37" si="10">IF(AA6&gt;=90,2,IF(AA6&gt;=80,1,0))</f>
        <v>2</v>
      </c>
      <c r="AC6" s="130">
        <v>113715</v>
      </c>
      <c r="AD6" s="103">
        <f t="shared" ref="AD6:AD37" si="11">IF((AC6/G6/13)&gt;2,1,0)</f>
        <v>1</v>
      </c>
      <c r="AE6" s="130">
        <v>34124</v>
      </c>
      <c r="AF6" s="105">
        <f t="shared" ref="AF6:AF37" si="12">IF(AE6&gt;G6*3,1,0)</f>
        <v>1</v>
      </c>
      <c r="AG6" s="130">
        <v>99</v>
      </c>
      <c r="AH6" s="104">
        <f t="shared" ref="AH6:AH37" si="13">IF(AG6&gt;=90,1,0)</f>
        <v>1</v>
      </c>
      <c r="AI6" s="106">
        <f t="shared" ref="AI6:AI37" si="14">Z6+AB6+AD6+AF6+AH6</f>
        <v>7</v>
      </c>
      <c r="AJ6" s="130">
        <v>37753</v>
      </c>
      <c r="AK6" s="107">
        <f t="shared" ref="AK6:AK48" si="15">AJ6/L6</f>
        <v>16.756768752774079</v>
      </c>
      <c r="AL6" s="108">
        <f t="shared" ref="AL6:AL37" si="16">IF(AK6&gt;=7.5,1,0)</f>
        <v>1</v>
      </c>
      <c r="AM6" s="130">
        <v>23112</v>
      </c>
      <c r="AN6" s="96">
        <f t="shared" ref="AN6:AN37" si="17">AM6/G6</f>
        <v>18.608695652173914</v>
      </c>
      <c r="AO6" s="109">
        <f t="shared" ref="AO6:AO37" si="18">IF(AN6&gt;=7.5,1,0)</f>
        <v>1</v>
      </c>
      <c r="AP6" s="130">
        <v>7987</v>
      </c>
      <c r="AQ6" s="96">
        <f t="shared" ref="AQ6:AQ37" si="19">AP6/D6</f>
        <v>110.93055555555556</v>
      </c>
      <c r="AR6" s="110">
        <f t="shared" ref="AR6:AR37" si="20">IF(AQ6&gt;=29.9,1,0)</f>
        <v>1</v>
      </c>
      <c r="AS6" s="111">
        <f t="shared" ref="AS6:AS37" si="21">AL6+AO6+AR6</f>
        <v>3</v>
      </c>
      <c r="AT6" s="100">
        <v>1</v>
      </c>
      <c r="AU6" s="135">
        <v>1</v>
      </c>
      <c r="AV6" s="96">
        <v>1</v>
      </c>
      <c r="AW6" s="111">
        <f t="shared" ref="AW6:AW37" si="22">AT6+AU6+AV6</f>
        <v>3</v>
      </c>
      <c r="AX6" s="112">
        <f t="shared" ref="AX6:AX37" si="23">X6+AI6+AS6+AW6</f>
        <v>21</v>
      </c>
      <c r="AY6" s="113">
        <f t="shared" ref="AY6:AY37" si="24">AX6/21</f>
        <v>1</v>
      </c>
      <c r="AZ6" s="87" t="s">
        <v>14</v>
      </c>
      <c r="BA6" s="94" t="s">
        <v>125</v>
      </c>
      <c r="BE6" s="17"/>
      <c r="BF6" s="17"/>
    </row>
    <row r="7" spans="1:58" s="17" customFormat="1" x14ac:dyDescent="0.2">
      <c r="A7" s="36">
        <f t="shared" si="0"/>
        <v>3</v>
      </c>
      <c r="B7" s="81" t="s">
        <v>17</v>
      </c>
      <c r="C7" s="127">
        <v>49</v>
      </c>
      <c r="D7" s="130">
        <v>52</v>
      </c>
      <c r="E7" s="97">
        <f t="shared" si="1"/>
        <v>1</v>
      </c>
      <c r="F7" s="127">
        <v>940</v>
      </c>
      <c r="G7" s="130">
        <v>935</v>
      </c>
      <c r="H7" s="98">
        <f t="shared" si="2"/>
        <v>1</v>
      </c>
      <c r="I7" s="127">
        <v>32</v>
      </c>
      <c r="J7" s="130">
        <v>32</v>
      </c>
      <c r="K7" s="99">
        <f t="shared" si="3"/>
        <v>1</v>
      </c>
      <c r="L7" s="130">
        <v>1205</v>
      </c>
      <c r="M7" s="130">
        <v>100</v>
      </c>
      <c r="N7" s="101">
        <f t="shared" si="4"/>
        <v>2</v>
      </c>
      <c r="O7" s="130">
        <v>345</v>
      </c>
      <c r="P7" s="101">
        <f t="shared" si="5"/>
        <v>1</v>
      </c>
      <c r="Q7" s="128">
        <v>1125</v>
      </c>
      <c r="R7" s="134">
        <v>1349</v>
      </c>
      <c r="S7" s="130">
        <v>1349</v>
      </c>
      <c r="T7" s="130">
        <v>1349</v>
      </c>
      <c r="U7" s="130">
        <v>1349</v>
      </c>
      <c r="V7" s="126">
        <f t="shared" si="6"/>
        <v>119.91111111111111</v>
      </c>
      <c r="W7" s="101">
        <f t="shared" si="7"/>
        <v>2</v>
      </c>
      <c r="X7" s="102">
        <f t="shared" si="8"/>
        <v>8</v>
      </c>
      <c r="Y7" s="130">
        <v>98</v>
      </c>
      <c r="Z7" s="103">
        <f t="shared" si="9"/>
        <v>2</v>
      </c>
      <c r="AA7" s="130">
        <v>98</v>
      </c>
      <c r="AB7" s="104">
        <f t="shared" si="10"/>
        <v>2</v>
      </c>
      <c r="AC7" s="130">
        <v>96863</v>
      </c>
      <c r="AD7" s="103">
        <f t="shared" si="11"/>
        <v>1</v>
      </c>
      <c r="AE7" s="130">
        <v>23111</v>
      </c>
      <c r="AF7" s="105">
        <f t="shared" si="12"/>
        <v>1</v>
      </c>
      <c r="AG7" s="130">
        <v>99</v>
      </c>
      <c r="AH7" s="104">
        <f t="shared" si="13"/>
        <v>1</v>
      </c>
      <c r="AI7" s="106">
        <f t="shared" si="14"/>
        <v>7</v>
      </c>
      <c r="AJ7" s="130">
        <v>31268</v>
      </c>
      <c r="AK7" s="107">
        <f t="shared" si="15"/>
        <v>25.948547717842324</v>
      </c>
      <c r="AL7" s="108">
        <f t="shared" si="16"/>
        <v>1</v>
      </c>
      <c r="AM7" s="130">
        <v>17098</v>
      </c>
      <c r="AN7" s="96">
        <f t="shared" si="17"/>
        <v>18.286631016042779</v>
      </c>
      <c r="AO7" s="109">
        <f t="shared" si="18"/>
        <v>1</v>
      </c>
      <c r="AP7" s="130">
        <v>4591</v>
      </c>
      <c r="AQ7" s="96">
        <f t="shared" si="19"/>
        <v>88.288461538461533</v>
      </c>
      <c r="AR7" s="110">
        <f t="shared" si="20"/>
        <v>1</v>
      </c>
      <c r="AS7" s="111">
        <f t="shared" si="21"/>
        <v>3</v>
      </c>
      <c r="AT7" s="100">
        <v>1</v>
      </c>
      <c r="AU7" s="135">
        <v>1</v>
      </c>
      <c r="AV7" s="96">
        <v>1</v>
      </c>
      <c r="AW7" s="111">
        <f t="shared" si="22"/>
        <v>3</v>
      </c>
      <c r="AX7" s="112">
        <f t="shared" si="23"/>
        <v>21</v>
      </c>
      <c r="AY7" s="113">
        <f t="shared" si="24"/>
        <v>1</v>
      </c>
      <c r="AZ7" s="87" t="s">
        <v>17</v>
      </c>
      <c r="BA7" s="93" t="s">
        <v>128</v>
      </c>
      <c r="BE7" s="18"/>
      <c r="BF7" s="18"/>
    </row>
    <row r="8" spans="1:58" s="18" customFormat="1" ht="16.5" customHeight="1" x14ac:dyDescent="0.2">
      <c r="A8" s="36">
        <f t="shared" si="0"/>
        <v>4</v>
      </c>
      <c r="B8" s="81" t="s">
        <v>18</v>
      </c>
      <c r="C8" s="127">
        <v>50</v>
      </c>
      <c r="D8" s="130">
        <v>62</v>
      </c>
      <c r="E8" s="97">
        <f t="shared" si="1"/>
        <v>1</v>
      </c>
      <c r="F8" s="127">
        <v>1212</v>
      </c>
      <c r="G8" s="130">
        <v>1198</v>
      </c>
      <c r="H8" s="98">
        <f t="shared" si="2"/>
        <v>1</v>
      </c>
      <c r="I8" s="127">
        <v>41</v>
      </c>
      <c r="J8" s="130">
        <v>41</v>
      </c>
      <c r="K8" s="99">
        <f t="shared" si="3"/>
        <v>1</v>
      </c>
      <c r="L8" s="130">
        <v>1576</v>
      </c>
      <c r="M8" s="130">
        <v>98</v>
      </c>
      <c r="N8" s="101">
        <f t="shared" si="4"/>
        <v>2</v>
      </c>
      <c r="O8" s="130">
        <v>379</v>
      </c>
      <c r="P8" s="101">
        <f t="shared" si="5"/>
        <v>1</v>
      </c>
      <c r="Q8" s="128">
        <v>1355</v>
      </c>
      <c r="R8" s="134">
        <v>1625</v>
      </c>
      <c r="S8" s="130">
        <v>1625</v>
      </c>
      <c r="T8" s="130">
        <v>1625</v>
      </c>
      <c r="U8" s="130">
        <v>1625</v>
      </c>
      <c r="V8" s="126">
        <f t="shared" si="6"/>
        <v>119.92619926199262</v>
      </c>
      <c r="W8" s="101">
        <f t="shared" si="7"/>
        <v>2</v>
      </c>
      <c r="X8" s="102">
        <f t="shared" si="8"/>
        <v>8</v>
      </c>
      <c r="Y8" s="130">
        <v>98</v>
      </c>
      <c r="Z8" s="103">
        <f t="shared" si="9"/>
        <v>2</v>
      </c>
      <c r="AA8" s="130">
        <v>98</v>
      </c>
      <c r="AB8" s="104">
        <f t="shared" si="10"/>
        <v>2</v>
      </c>
      <c r="AC8" s="130">
        <v>84137</v>
      </c>
      <c r="AD8" s="103">
        <f t="shared" si="11"/>
        <v>1</v>
      </c>
      <c r="AE8" s="130">
        <v>26704</v>
      </c>
      <c r="AF8" s="105">
        <f t="shared" si="12"/>
        <v>1</v>
      </c>
      <c r="AG8" s="130">
        <v>99</v>
      </c>
      <c r="AH8" s="104">
        <f t="shared" si="13"/>
        <v>1</v>
      </c>
      <c r="AI8" s="106">
        <f t="shared" si="14"/>
        <v>7</v>
      </c>
      <c r="AJ8" s="130">
        <v>17334</v>
      </c>
      <c r="AK8" s="107">
        <f t="shared" si="15"/>
        <v>10.998730964467006</v>
      </c>
      <c r="AL8" s="108">
        <f t="shared" si="16"/>
        <v>1</v>
      </c>
      <c r="AM8" s="130">
        <v>18137</v>
      </c>
      <c r="AN8" s="96">
        <f t="shared" si="17"/>
        <v>15.139398998330551</v>
      </c>
      <c r="AO8" s="109">
        <f t="shared" si="18"/>
        <v>1</v>
      </c>
      <c r="AP8" s="130">
        <v>3743</v>
      </c>
      <c r="AQ8" s="96">
        <f t="shared" si="19"/>
        <v>60.37096774193548</v>
      </c>
      <c r="AR8" s="110">
        <f t="shared" si="20"/>
        <v>1</v>
      </c>
      <c r="AS8" s="111">
        <f t="shared" si="21"/>
        <v>3</v>
      </c>
      <c r="AT8" s="100">
        <v>1</v>
      </c>
      <c r="AU8" s="135">
        <v>1</v>
      </c>
      <c r="AV8" s="96">
        <v>1</v>
      </c>
      <c r="AW8" s="111">
        <f t="shared" si="22"/>
        <v>3</v>
      </c>
      <c r="AX8" s="112">
        <f t="shared" si="23"/>
        <v>21</v>
      </c>
      <c r="AY8" s="113">
        <f t="shared" si="24"/>
        <v>1</v>
      </c>
      <c r="AZ8" s="87" t="s">
        <v>18</v>
      </c>
      <c r="BA8" s="93" t="s">
        <v>129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0"/>
        <v>5</v>
      </c>
      <c r="B9" s="81" t="s">
        <v>21</v>
      </c>
      <c r="C9" s="127">
        <v>73</v>
      </c>
      <c r="D9" s="130">
        <v>77</v>
      </c>
      <c r="E9" s="97">
        <f t="shared" si="1"/>
        <v>1</v>
      </c>
      <c r="F9" s="127">
        <v>1496</v>
      </c>
      <c r="G9" s="130">
        <v>1495</v>
      </c>
      <c r="H9" s="98">
        <f t="shared" si="2"/>
        <v>1</v>
      </c>
      <c r="I9" s="127">
        <v>46</v>
      </c>
      <c r="J9" s="130">
        <v>46</v>
      </c>
      <c r="K9" s="99">
        <f t="shared" si="3"/>
        <v>1</v>
      </c>
      <c r="L9" s="130">
        <v>1876</v>
      </c>
      <c r="M9" s="130">
        <v>100</v>
      </c>
      <c r="N9" s="101">
        <f t="shared" si="4"/>
        <v>2</v>
      </c>
      <c r="O9" s="130">
        <v>457</v>
      </c>
      <c r="P9" s="101">
        <f t="shared" si="5"/>
        <v>1</v>
      </c>
      <c r="Q9" s="128">
        <v>1655</v>
      </c>
      <c r="R9" s="134">
        <v>1942</v>
      </c>
      <c r="S9" s="130">
        <v>1942</v>
      </c>
      <c r="T9" s="130">
        <v>1942</v>
      </c>
      <c r="U9" s="130">
        <v>1942</v>
      </c>
      <c r="V9" s="126">
        <f t="shared" si="6"/>
        <v>117.34138972809667</v>
      </c>
      <c r="W9" s="101">
        <f t="shared" si="7"/>
        <v>2</v>
      </c>
      <c r="X9" s="102">
        <f t="shared" si="8"/>
        <v>8</v>
      </c>
      <c r="Y9" s="130">
        <v>98</v>
      </c>
      <c r="Z9" s="103">
        <f t="shared" si="9"/>
        <v>2</v>
      </c>
      <c r="AA9" s="130">
        <v>98</v>
      </c>
      <c r="AB9" s="104">
        <f t="shared" si="10"/>
        <v>2</v>
      </c>
      <c r="AC9" s="130">
        <v>125203</v>
      </c>
      <c r="AD9" s="103">
        <f t="shared" si="11"/>
        <v>1</v>
      </c>
      <c r="AE9" s="130">
        <v>40222</v>
      </c>
      <c r="AF9" s="105">
        <f t="shared" si="12"/>
        <v>1</v>
      </c>
      <c r="AG9" s="130">
        <v>100</v>
      </c>
      <c r="AH9" s="104">
        <f t="shared" si="13"/>
        <v>1</v>
      </c>
      <c r="AI9" s="106">
        <f t="shared" si="14"/>
        <v>7</v>
      </c>
      <c r="AJ9" s="130">
        <v>53937</v>
      </c>
      <c r="AK9" s="107">
        <f t="shared" si="15"/>
        <v>28.751066098081022</v>
      </c>
      <c r="AL9" s="108">
        <f t="shared" si="16"/>
        <v>1</v>
      </c>
      <c r="AM9" s="130">
        <v>39595</v>
      </c>
      <c r="AN9" s="96">
        <f t="shared" si="17"/>
        <v>26.484949832775921</v>
      </c>
      <c r="AO9" s="109">
        <f t="shared" si="18"/>
        <v>1</v>
      </c>
      <c r="AP9" s="130">
        <v>7249</v>
      </c>
      <c r="AQ9" s="96">
        <f t="shared" si="19"/>
        <v>94.142857142857139</v>
      </c>
      <c r="AR9" s="110">
        <f t="shared" si="20"/>
        <v>1</v>
      </c>
      <c r="AS9" s="111">
        <f t="shared" si="21"/>
        <v>3</v>
      </c>
      <c r="AT9" s="100">
        <v>1</v>
      </c>
      <c r="AU9" s="135">
        <v>1</v>
      </c>
      <c r="AV9" s="96">
        <v>1</v>
      </c>
      <c r="AW9" s="111">
        <f t="shared" si="22"/>
        <v>3</v>
      </c>
      <c r="AX9" s="112">
        <f t="shared" si="23"/>
        <v>21</v>
      </c>
      <c r="AY9" s="113">
        <f t="shared" si="24"/>
        <v>1</v>
      </c>
      <c r="AZ9" s="87" t="s">
        <v>21</v>
      </c>
      <c r="BA9" s="93" t="s">
        <v>132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0"/>
        <v>6</v>
      </c>
      <c r="B10" s="81" t="s">
        <v>23</v>
      </c>
      <c r="C10" s="127">
        <v>70</v>
      </c>
      <c r="D10" s="130">
        <v>84</v>
      </c>
      <c r="E10" s="97">
        <f t="shared" si="1"/>
        <v>1</v>
      </c>
      <c r="F10" s="127">
        <v>1582</v>
      </c>
      <c r="G10" s="130">
        <v>1574</v>
      </c>
      <c r="H10" s="98">
        <f t="shared" si="2"/>
        <v>1</v>
      </c>
      <c r="I10" s="127">
        <v>49</v>
      </c>
      <c r="J10" s="130">
        <v>49</v>
      </c>
      <c r="K10" s="99">
        <f t="shared" si="3"/>
        <v>1</v>
      </c>
      <c r="L10" s="130">
        <v>2569</v>
      </c>
      <c r="M10" s="130">
        <v>100</v>
      </c>
      <c r="N10" s="101">
        <f t="shared" si="4"/>
        <v>2</v>
      </c>
      <c r="O10" s="130">
        <v>720</v>
      </c>
      <c r="P10" s="101">
        <f t="shared" si="5"/>
        <v>1</v>
      </c>
      <c r="Q10" s="128">
        <v>1605</v>
      </c>
      <c r="R10" s="134">
        <v>1909</v>
      </c>
      <c r="S10" s="130">
        <v>1906</v>
      </c>
      <c r="T10" s="130">
        <v>1906</v>
      </c>
      <c r="U10" s="129">
        <v>7</v>
      </c>
      <c r="V10" s="126">
        <f t="shared" si="6"/>
        <v>118.94080996884735</v>
      </c>
      <c r="W10" s="101">
        <f t="shared" si="7"/>
        <v>2</v>
      </c>
      <c r="X10" s="102">
        <f t="shared" si="8"/>
        <v>8</v>
      </c>
      <c r="Y10" s="130">
        <v>98</v>
      </c>
      <c r="Z10" s="103">
        <f t="shared" si="9"/>
        <v>2</v>
      </c>
      <c r="AA10" s="130">
        <v>97</v>
      </c>
      <c r="AB10" s="104">
        <f t="shared" si="10"/>
        <v>2</v>
      </c>
      <c r="AC10" s="130">
        <v>116097</v>
      </c>
      <c r="AD10" s="103">
        <f t="shared" si="11"/>
        <v>1</v>
      </c>
      <c r="AE10" s="130">
        <v>34338</v>
      </c>
      <c r="AF10" s="105">
        <f t="shared" si="12"/>
        <v>1</v>
      </c>
      <c r="AG10" s="130">
        <v>100</v>
      </c>
      <c r="AH10" s="104">
        <f t="shared" si="13"/>
        <v>1</v>
      </c>
      <c r="AI10" s="106">
        <f t="shared" si="14"/>
        <v>7</v>
      </c>
      <c r="AJ10" s="130">
        <v>39114</v>
      </c>
      <c r="AK10" s="107">
        <f t="shared" si="15"/>
        <v>15.225379525107046</v>
      </c>
      <c r="AL10" s="108">
        <f t="shared" si="16"/>
        <v>1</v>
      </c>
      <c r="AM10" s="130">
        <v>19560</v>
      </c>
      <c r="AN10" s="96">
        <f t="shared" si="17"/>
        <v>12.426937738246506</v>
      </c>
      <c r="AO10" s="109">
        <f t="shared" si="18"/>
        <v>1</v>
      </c>
      <c r="AP10" s="130">
        <v>7799</v>
      </c>
      <c r="AQ10" s="96">
        <f t="shared" si="19"/>
        <v>92.845238095238102</v>
      </c>
      <c r="AR10" s="110">
        <f t="shared" si="20"/>
        <v>1</v>
      </c>
      <c r="AS10" s="111">
        <f t="shared" si="21"/>
        <v>3</v>
      </c>
      <c r="AT10" s="100">
        <v>1</v>
      </c>
      <c r="AU10" s="135">
        <v>1</v>
      </c>
      <c r="AV10" s="96">
        <v>1</v>
      </c>
      <c r="AW10" s="111">
        <f t="shared" si="22"/>
        <v>3</v>
      </c>
      <c r="AX10" s="112">
        <f t="shared" si="23"/>
        <v>21</v>
      </c>
      <c r="AY10" s="113">
        <f t="shared" si="24"/>
        <v>1</v>
      </c>
      <c r="AZ10" s="87" t="s">
        <v>23</v>
      </c>
      <c r="BA10" s="93" t="s">
        <v>134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0"/>
        <v>7</v>
      </c>
      <c r="B11" s="81" t="s">
        <v>24</v>
      </c>
      <c r="C11" s="127">
        <v>76</v>
      </c>
      <c r="D11" s="130">
        <v>90</v>
      </c>
      <c r="E11" s="97">
        <f t="shared" si="1"/>
        <v>1</v>
      </c>
      <c r="F11" s="127">
        <v>1921</v>
      </c>
      <c r="G11" s="130">
        <v>1924</v>
      </c>
      <c r="H11" s="98">
        <f t="shared" si="2"/>
        <v>1</v>
      </c>
      <c r="I11" s="127">
        <v>68</v>
      </c>
      <c r="J11" s="130">
        <v>68</v>
      </c>
      <c r="K11" s="99">
        <f t="shared" si="3"/>
        <v>1</v>
      </c>
      <c r="L11" s="130">
        <v>3161</v>
      </c>
      <c r="M11" s="130">
        <v>100</v>
      </c>
      <c r="N11" s="101">
        <f t="shared" si="4"/>
        <v>2</v>
      </c>
      <c r="O11" s="130">
        <v>655</v>
      </c>
      <c r="P11" s="101">
        <f t="shared" si="5"/>
        <v>1</v>
      </c>
      <c r="Q11" s="128">
        <v>2341.5</v>
      </c>
      <c r="R11" s="134">
        <v>2729</v>
      </c>
      <c r="S11" s="130">
        <v>2729</v>
      </c>
      <c r="T11" s="130">
        <v>2729</v>
      </c>
      <c r="U11" s="130">
        <v>2729</v>
      </c>
      <c r="V11" s="126">
        <f t="shared" si="6"/>
        <v>116.54922058509503</v>
      </c>
      <c r="W11" s="101">
        <f t="shared" si="7"/>
        <v>2</v>
      </c>
      <c r="X11" s="102">
        <f t="shared" si="8"/>
        <v>8</v>
      </c>
      <c r="Y11" s="130">
        <v>100</v>
      </c>
      <c r="Z11" s="103">
        <f t="shared" si="9"/>
        <v>2</v>
      </c>
      <c r="AA11" s="130">
        <v>101</v>
      </c>
      <c r="AB11" s="104">
        <f t="shared" si="10"/>
        <v>2</v>
      </c>
      <c r="AC11" s="130">
        <v>142575</v>
      </c>
      <c r="AD11" s="103">
        <f t="shared" si="11"/>
        <v>1</v>
      </c>
      <c r="AE11" s="130">
        <v>41820</v>
      </c>
      <c r="AF11" s="105">
        <f t="shared" si="12"/>
        <v>1</v>
      </c>
      <c r="AG11" s="130">
        <v>99</v>
      </c>
      <c r="AH11" s="104">
        <f t="shared" si="13"/>
        <v>1</v>
      </c>
      <c r="AI11" s="106">
        <f t="shared" si="14"/>
        <v>7</v>
      </c>
      <c r="AJ11" s="130">
        <v>63426</v>
      </c>
      <c r="AK11" s="107">
        <f t="shared" si="15"/>
        <v>20.065169250237268</v>
      </c>
      <c r="AL11" s="108">
        <f t="shared" si="16"/>
        <v>1</v>
      </c>
      <c r="AM11" s="130">
        <v>33245</v>
      </c>
      <c r="AN11" s="96">
        <f t="shared" si="17"/>
        <v>17.279106029106028</v>
      </c>
      <c r="AO11" s="109">
        <f t="shared" si="18"/>
        <v>1</v>
      </c>
      <c r="AP11" s="130">
        <v>8716</v>
      </c>
      <c r="AQ11" s="96">
        <f t="shared" si="19"/>
        <v>96.844444444444449</v>
      </c>
      <c r="AR11" s="110">
        <f t="shared" si="20"/>
        <v>1</v>
      </c>
      <c r="AS11" s="111">
        <f t="shared" si="21"/>
        <v>3</v>
      </c>
      <c r="AT11" s="100">
        <v>1</v>
      </c>
      <c r="AU11" s="135">
        <v>1</v>
      </c>
      <c r="AV11" s="96">
        <v>1</v>
      </c>
      <c r="AW11" s="111">
        <f t="shared" si="22"/>
        <v>3</v>
      </c>
      <c r="AX11" s="112">
        <f t="shared" si="23"/>
        <v>21</v>
      </c>
      <c r="AY11" s="113">
        <f t="shared" si="24"/>
        <v>1</v>
      </c>
      <c r="AZ11" s="87" t="s">
        <v>24</v>
      </c>
      <c r="BA11" s="93" t="s">
        <v>135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0"/>
        <v>8</v>
      </c>
      <c r="B12" s="81" t="s">
        <v>27</v>
      </c>
      <c r="C12" s="127">
        <v>82</v>
      </c>
      <c r="D12" s="130">
        <v>88</v>
      </c>
      <c r="E12" s="97">
        <f t="shared" si="1"/>
        <v>1</v>
      </c>
      <c r="F12" s="127">
        <v>1912</v>
      </c>
      <c r="G12" s="130">
        <v>1911</v>
      </c>
      <c r="H12" s="98">
        <f t="shared" si="2"/>
        <v>1</v>
      </c>
      <c r="I12" s="127">
        <v>62</v>
      </c>
      <c r="J12" s="130">
        <v>62</v>
      </c>
      <c r="K12" s="99">
        <f t="shared" si="3"/>
        <v>1</v>
      </c>
      <c r="L12" s="130">
        <v>2397</v>
      </c>
      <c r="M12" s="130">
        <v>100</v>
      </c>
      <c r="N12" s="101">
        <f t="shared" si="4"/>
        <v>2</v>
      </c>
      <c r="O12" s="130">
        <v>1053</v>
      </c>
      <c r="P12" s="101">
        <f t="shared" si="5"/>
        <v>1</v>
      </c>
      <c r="Q12" s="128">
        <v>2088</v>
      </c>
      <c r="R12" s="134">
        <v>2457</v>
      </c>
      <c r="S12" s="130">
        <v>2457</v>
      </c>
      <c r="T12" s="130">
        <v>2457</v>
      </c>
      <c r="U12" s="130">
        <v>2457</v>
      </c>
      <c r="V12" s="126">
        <f t="shared" si="6"/>
        <v>117.67241379310344</v>
      </c>
      <c r="W12" s="101">
        <f t="shared" si="7"/>
        <v>2</v>
      </c>
      <c r="X12" s="102">
        <f t="shared" si="8"/>
        <v>8</v>
      </c>
      <c r="Y12" s="130">
        <v>98</v>
      </c>
      <c r="Z12" s="103">
        <f t="shared" si="9"/>
        <v>2</v>
      </c>
      <c r="AA12" s="130">
        <v>98</v>
      </c>
      <c r="AB12" s="104">
        <f t="shared" si="10"/>
        <v>2</v>
      </c>
      <c r="AC12" s="130">
        <v>153495</v>
      </c>
      <c r="AD12" s="103">
        <f t="shared" si="11"/>
        <v>1</v>
      </c>
      <c r="AE12" s="130">
        <v>41721</v>
      </c>
      <c r="AF12" s="105">
        <f t="shared" si="12"/>
        <v>1</v>
      </c>
      <c r="AG12" s="130">
        <v>100</v>
      </c>
      <c r="AH12" s="104">
        <f t="shared" si="13"/>
        <v>1</v>
      </c>
      <c r="AI12" s="106">
        <f t="shared" si="14"/>
        <v>7</v>
      </c>
      <c r="AJ12" s="130">
        <v>53698</v>
      </c>
      <c r="AK12" s="107">
        <f t="shared" si="15"/>
        <v>22.402169378389654</v>
      </c>
      <c r="AL12" s="108">
        <f t="shared" si="16"/>
        <v>1</v>
      </c>
      <c r="AM12" s="130">
        <v>25462</v>
      </c>
      <c r="AN12" s="96">
        <f t="shared" si="17"/>
        <v>13.323914181057038</v>
      </c>
      <c r="AO12" s="109">
        <f t="shared" si="18"/>
        <v>1</v>
      </c>
      <c r="AP12" s="130">
        <v>5307</v>
      </c>
      <c r="AQ12" s="96">
        <f t="shared" si="19"/>
        <v>60.30681818181818</v>
      </c>
      <c r="AR12" s="110">
        <f t="shared" si="20"/>
        <v>1</v>
      </c>
      <c r="AS12" s="111">
        <f t="shared" si="21"/>
        <v>3</v>
      </c>
      <c r="AT12" s="100">
        <v>1</v>
      </c>
      <c r="AU12" s="135">
        <v>1</v>
      </c>
      <c r="AV12" s="96">
        <v>1</v>
      </c>
      <c r="AW12" s="111">
        <f t="shared" si="22"/>
        <v>3</v>
      </c>
      <c r="AX12" s="112">
        <f t="shared" si="23"/>
        <v>21</v>
      </c>
      <c r="AY12" s="113">
        <f t="shared" si="24"/>
        <v>1</v>
      </c>
      <c r="AZ12" s="87" t="s">
        <v>27</v>
      </c>
      <c r="BA12" s="93" t="s">
        <v>138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0"/>
        <v>9</v>
      </c>
      <c r="B13" s="81" t="s">
        <v>28</v>
      </c>
      <c r="C13" s="127">
        <v>48</v>
      </c>
      <c r="D13" s="130">
        <v>56</v>
      </c>
      <c r="E13" s="97">
        <f t="shared" si="1"/>
        <v>1</v>
      </c>
      <c r="F13" s="127">
        <v>984</v>
      </c>
      <c r="G13" s="130">
        <v>993</v>
      </c>
      <c r="H13" s="98">
        <f t="shared" si="2"/>
        <v>1</v>
      </c>
      <c r="I13" s="127">
        <v>35</v>
      </c>
      <c r="J13" s="130">
        <v>35</v>
      </c>
      <c r="K13" s="99">
        <f t="shared" si="3"/>
        <v>1</v>
      </c>
      <c r="L13" s="130">
        <v>1122</v>
      </c>
      <c r="M13" s="130">
        <v>100</v>
      </c>
      <c r="N13" s="101">
        <f t="shared" si="4"/>
        <v>2</v>
      </c>
      <c r="O13" s="130">
        <v>682</v>
      </c>
      <c r="P13" s="101">
        <f t="shared" si="5"/>
        <v>1</v>
      </c>
      <c r="Q13" s="128">
        <v>1166</v>
      </c>
      <c r="R13" s="134">
        <v>1384</v>
      </c>
      <c r="S13" s="130">
        <v>1384</v>
      </c>
      <c r="T13" s="130">
        <v>1384</v>
      </c>
      <c r="U13" s="130">
        <v>1384</v>
      </c>
      <c r="V13" s="126">
        <f t="shared" si="6"/>
        <v>118.69639794168096</v>
      </c>
      <c r="W13" s="101">
        <f t="shared" si="7"/>
        <v>2</v>
      </c>
      <c r="X13" s="102">
        <f t="shared" si="8"/>
        <v>8</v>
      </c>
      <c r="Y13" s="130">
        <v>98</v>
      </c>
      <c r="Z13" s="103">
        <f t="shared" si="9"/>
        <v>2</v>
      </c>
      <c r="AA13" s="130">
        <v>98</v>
      </c>
      <c r="AB13" s="104">
        <f t="shared" si="10"/>
        <v>2</v>
      </c>
      <c r="AC13" s="130">
        <v>75299</v>
      </c>
      <c r="AD13" s="103">
        <f t="shared" si="11"/>
        <v>1</v>
      </c>
      <c r="AE13" s="130">
        <v>28239</v>
      </c>
      <c r="AF13" s="105">
        <f t="shared" si="12"/>
        <v>1</v>
      </c>
      <c r="AG13" s="130">
        <v>100</v>
      </c>
      <c r="AH13" s="104">
        <f t="shared" si="13"/>
        <v>1</v>
      </c>
      <c r="AI13" s="106">
        <f t="shared" si="14"/>
        <v>7</v>
      </c>
      <c r="AJ13" s="130">
        <v>10878</v>
      </c>
      <c r="AK13" s="107">
        <f t="shared" si="15"/>
        <v>9.6951871657754012</v>
      </c>
      <c r="AL13" s="108">
        <f t="shared" si="16"/>
        <v>1</v>
      </c>
      <c r="AM13" s="130">
        <v>14596</v>
      </c>
      <c r="AN13" s="96">
        <f t="shared" si="17"/>
        <v>14.698892245720041</v>
      </c>
      <c r="AO13" s="109">
        <f t="shared" si="18"/>
        <v>1</v>
      </c>
      <c r="AP13" s="130">
        <v>3990</v>
      </c>
      <c r="AQ13" s="96">
        <f t="shared" si="19"/>
        <v>71.25</v>
      </c>
      <c r="AR13" s="110">
        <f t="shared" si="20"/>
        <v>1</v>
      </c>
      <c r="AS13" s="111">
        <f t="shared" si="21"/>
        <v>3</v>
      </c>
      <c r="AT13" s="100">
        <v>1</v>
      </c>
      <c r="AU13" s="135">
        <v>1</v>
      </c>
      <c r="AV13" s="96">
        <v>1</v>
      </c>
      <c r="AW13" s="111">
        <f t="shared" si="22"/>
        <v>3</v>
      </c>
      <c r="AX13" s="112">
        <f t="shared" si="23"/>
        <v>21</v>
      </c>
      <c r="AY13" s="113">
        <f t="shared" si="24"/>
        <v>1</v>
      </c>
      <c r="AZ13" s="87" t="s">
        <v>28</v>
      </c>
      <c r="BA13" s="93" t="s">
        <v>139</v>
      </c>
      <c r="BB13" s="17"/>
      <c r="BC13" s="17"/>
      <c r="BD13" s="17"/>
    </row>
    <row r="14" spans="1:58" s="18" customFormat="1" x14ac:dyDescent="0.2">
      <c r="A14" s="36">
        <f t="shared" si="0"/>
        <v>10</v>
      </c>
      <c r="B14" s="81" t="s">
        <v>30</v>
      </c>
      <c r="C14" s="127">
        <v>74</v>
      </c>
      <c r="D14" s="130">
        <v>84</v>
      </c>
      <c r="E14" s="97">
        <f t="shared" si="1"/>
        <v>1</v>
      </c>
      <c r="F14" s="127">
        <v>1748</v>
      </c>
      <c r="G14" s="130">
        <v>1753</v>
      </c>
      <c r="H14" s="98">
        <f t="shared" si="2"/>
        <v>1</v>
      </c>
      <c r="I14" s="127">
        <v>57</v>
      </c>
      <c r="J14" s="130">
        <v>57</v>
      </c>
      <c r="K14" s="99">
        <f t="shared" si="3"/>
        <v>1</v>
      </c>
      <c r="L14" s="130">
        <v>1977</v>
      </c>
      <c r="M14" s="130">
        <v>98</v>
      </c>
      <c r="N14" s="101">
        <f t="shared" si="4"/>
        <v>2</v>
      </c>
      <c r="O14" s="130">
        <v>672</v>
      </c>
      <c r="P14" s="101">
        <f t="shared" si="5"/>
        <v>1</v>
      </c>
      <c r="Q14" s="128">
        <v>1796</v>
      </c>
      <c r="R14" s="134">
        <v>2113</v>
      </c>
      <c r="S14" s="130">
        <v>2113</v>
      </c>
      <c r="T14" s="130">
        <v>2113</v>
      </c>
      <c r="U14" s="130">
        <v>2113</v>
      </c>
      <c r="V14" s="126">
        <f t="shared" si="6"/>
        <v>117.65033407572383</v>
      </c>
      <c r="W14" s="101">
        <f t="shared" si="7"/>
        <v>2</v>
      </c>
      <c r="X14" s="102">
        <f t="shared" si="8"/>
        <v>8</v>
      </c>
      <c r="Y14" s="130">
        <v>99</v>
      </c>
      <c r="Z14" s="103">
        <f t="shared" si="9"/>
        <v>2</v>
      </c>
      <c r="AA14" s="130">
        <v>99</v>
      </c>
      <c r="AB14" s="104">
        <f t="shared" si="10"/>
        <v>2</v>
      </c>
      <c r="AC14" s="130">
        <v>135692</v>
      </c>
      <c r="AD14" s="103">
        <f t="shared" si="11"/>
        <v>1</v>
      </c>
      <c r="AE14" s="130">
        <v>41382</v>
      </c>
      <c r="AF14" s="105">
        <f t="shared" si="12"/>
        <v>1</v>
      </c>
      <c r="AG14" s="130">
        <v>98</v>
      </c>
      <c r="AH14" s="104">
        <f t="shared" si="13"/>
        <v>1</v>
      </c>
      <c r="AI14" s="106">
        <f t="shared" si="14"/>
        <v>7</v>
      </c>
      <c r="AJ14" s="130">
        <v>36640</v>
      </c>
      <c r="AK14" s="107">
        <f t="shared" si="15"/>
        <v>18.533131006575619</v>
      </c>
      <c r="AL14" s="108">
        <f t="shared" si="16"/>
        <v>1</v>
      </c>
      <c r="AM14" s="130">
        <v>52389</v>
      </c>
      <c r="AN14" s="96">
        <f t="shared" si="17"/>
        <v>29.88533941814033</v>
      </c>
      <c r="AO14" s="109">
        <f t="shared" si="18"/>
        <v>1</v>
      </c>
      <c r="AP14" s="130">
        <v>8824</v>
      </c>
      <c r="AQ14" s="96">
        <f t="shared" si="19"/>
        <v>105.04761904761905</v>
      </c>
      <c r="AR14" s="110">
        <f t="shared" si="20"/>
        <v>1</v>
      </c>
      <c r="AS14" s="111">
        <f t="shared" si="21"/>
        <v>3</v>
      </c>
      <c r="AT14" s="100">
        <v>1</v>
      </c>
      <c r="AU14" s="135">
        <v>1</v>
      </c>
      <c r="AV14" s="96">
        <v>1</v>
      </c>
      <c r="AW14" s="111">
        <f t="shared" si="22"/>
        <v>3</v>
      </c>
      <c r="AX14" s="112">
        <f t="shared" si="23"/>
        <v>21</v>
      </c>
      <c r="AY14" s="113">
        <f t="shared" si="24"/>
        <v>1</v>
      </c>
      <c r="AZ14" s="87" t="s">
        <v>30</v>
      </c>
      <c r="BA14" s="93" t="s">
        <v>141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0"/>
        <v>11</v>
      </c>
      <c r="B15" s="81" t="s">
        <v>31</v>
      </c>
      <c r="C15" s="127">
        <v>101</v>
      </c>
      <c r="D15" s="130">
        <v>113</v>
      </c>
      <c r="E15" s="97">
        <f t="shared" si="1"/>
        <v>1</v>
      </c>
      <c r="F15" s="127">
        <v>2114</v>
      </c>
      <c r="G15" s="130">
        <v>2118</v>
      </c>
      <c r="H15" s="98">
        <f t="shared" si="2"/>
        <v>1</v>
      </c>
      <c r="I15" s="127">
        <v>73</v>
      </c>
      <c r="J15" s="130">
        <v>73</v>
      </c>
      <c r="K15" s="99">
        <f t="shared" si="3"/>
        <v>1</v>
      </c>
      <c r="L15" s="130">
        <v>3621</v>
      </c>
      <c r="M15" s="130">
        <v>100</v>
      </c>
      <c r="N15" s="101">
        <f t="shared" si="4"/>
        <v>2</v>
      </c>
      <c r="O15" s="130">
        <v>419</v>
      </c>
      <c r="P15" s="101">
        <f t="shared" si="5"/>
        <v>1</v>
      </c>
      <c r="Q15" s="128">
        <v>2396</v>
      </c>
      <c r="R15" s="134">
        <v>2808</v>
      </c>
      <c r="S15" s="129">
        <v>2674</v>
      </c>
      <c r="T15" s="130">
        <v>2674</v>
      </c>
      <c r="U15" s="130">
        <v>2674</v>
      </c>
      <c r="V15" s="126">
        <f t="shared" si="6"/>
        <v>117.19532554257096</v>
      </c>
      <c r="W15" s="101">
        <f t="shared" si="7"/>
        <v>2</v>
      </c>
      <c r="X15" s="102">
        <f t="shared" si="8"/>
        <v>8</v>
      </c>
      <c r="Y15" s="130">
        <v>99</v>
      </c>
      <c r="Z15" s="103">
        <f t="shared" si="9"/>
        <v>2</v>
      </c>
      <c r="AA15" s="130">
        <v>100</v>
      </c>
      <c r="AB15" s="104">
        <f t="shared" si="10"/>
        <v>2</v>
      </c>
      <c r="AC15" s="130">
        <v>181985</v>
      </c>
      <c r="AD15" s="103">
        <f t="shared" si="11"/>
        <v>1</v>
      </c>
      <c r="AE15" s="130">
        <v>53302</v>
      </c>
      <c r="AF15" s="105">
        <f t="shared" si="12"/>
        <v>1</v>
      </c>
      <c r="AG15" s="130">
        <v>100</v>
      </c>
      <c r="AH15" s="104">
        <f t="shared" si="13"/>
        <v>1</v>
      </c>
      <c r="AI15" s="106">
        <f t="shared" si="14"/>
        <v>7</v>
      </c>
      <c r="AJ15" s="130">
        <v>124555</v>
      </c>
      <c r="AK15" s="107">
        <f t="shared" si="15"/>
        <v>34.397956365644852</v>
      </c>
      <c r="AL15" s="108">
        <f t="shared" si="16"/>
        <v>1</v>
      </c>
      <c r="AM15" s="130">
        <v>38325</v>
      </c>
      <c r="AN15" s="96">
        <f t="shared" si="17"/>
        <v>18.094900849858355</v>
      </c>
      <c r="AO15" s="109">
        <f t="shared" si="18"/>
        <v>1</v>
      </c>
      <c r="AP15" s="130">
        <v>11278</v>
      </c>
      <c r="AQ15" s="96">
        <f t="shared" si="19"/>
        <v>99.805309734513273</v>
      </c>
      <c r="AR15" s="110">
        <f t="shared" si="20"/>
        <v>1</v>
      </c>
      <c r="AS15" s="111">
        <f t="shared" si="21"/>
        <v>3</v>
      </c>
      <c r="AT15" s="100">
        <v>1</v>
      </c>
      <c r="AU15" s="135">
        <v>1</v>
      </c>
      <c r="AV15" s="96">
        <v>1</v>
      </c>
      <c r="AW15" s="111">
        <f t="shared" si="22"/>
        <v>3</v>
      </c>
      <c r="AX15" s="112">
        <f t="shared" si="23"/>
        <v>21</v>
      </c>
      <c r="AY15" s="113">
        <f t="shared" si="24"/>
        <v>1</v>
      </c>
      <c r="AZ15" s="87" t="s">
        <v>31</v>
      </c>
      <c r="BA15" s="93" t="s">
        <v>142</v>
      </c>
    </row>
    <row r="16" spans="1:58" s="17" customFormat="1" x14ac:dyDescent="0.2">
      <c r="A16" s="36">
        <f t="shared" si="0"/>
        <v>12</v>
      </c>
      <c r="B16" s="81" t="s">
        <v>35</v>
      </c>
      <c r="C16" s="127">
        <v>41</v>
      </c>
      <c r="D16" s="130">
        <v>48</v>
      </c>
      <c r="E16" s="97">
        <f t="shared" si="1"/>
        <v>1</v>
      </c>
      <c r="F16" s="127">
        <v>1075</v>
      </c>
      <c r="G16" s="130">
        <v>1078</v>
      </c>
      <c r="H16" s="98">
        <f t="shared" si="2"/>
        <v>1</v>
      </c>
      <c r="I16" s="127">
        <v>35</v>
      </c>
      <c r="J16" s="130">
        <v>35</v>
      </c>
      <c r="K16" s="99">
        <f t="shared" si="3"/>
        <v>1</v>
      </c>
      <c r="L16" s="130">
        <v>1259</v>
      </c>
      <c r="M16" s="130">
        <v>100</v>
      </c>
      <c r="N16" s="101">
        <f t="shared" si="4"/>
        <v>2</v>
      </c>
      <c r="O16" s="130">
        <v>787</v>
      </c>
      <c r="P16" s="101">
        <f t="shared" si="5"/>
        <v>1</v>
      </c>
      <c r="Q16" s="128">
        <v>1115</v>
      </c>
      <c r="R16" s="134">
        <v>1321</v>
      </c>
      <c r="S16" s="130">
        <v>1321</v>
      </c>
      <c r="T16" s="130">
        <v>1321</v>
      </c>
      <c r="U16" s="130">
        <v>1321</v>
      </c>
      <c r="V16" s="126">
        <f t="shared" si="6"/>
        <v>118.47533632286995</v>
      </c>
      <c r="W16" s="101">
        <f t="shared" si="7"/>
        <v>2</v>
      </c>
      <c r="X16" s="102">
        <f t="shared" si="8"/>
        <v>8</v>
      </c>
      <c r="Y16" s="130">
        <v>99</v>
      </c>
      <c r="Z16" s="103">
        <f t="shared" si="9"/>
        <v>2</v>
      </c>
      <c r="AA16" s="130">
        <v>101</v>
      </c>
      <c r="AB16" s="104">
        <f t="shared" si="10"/>
        <v>2</v>
      </c>
      <c r="AC16" s="130">
        <v>84103</v>
      </c>
      <c r="AD16" s="103">
        <f t="shared" si="11"/>
        <v>1</v>
      </c>
      <c r="AE16" s="130">
        <v>26581</v>
      </c>
      <c r="AF16" s="105">
        <f t="shared" si="12"/>
        <v>1</v>
      </c>
      <c r="AG16" s="130">
        <v>100</v>
      </c>
      <c r="AH16" s="104">
        <f t="shared" si="13"/>
        <v>1</v>
      </c>
      <c r="AI16" s="106">
        <f t="shared" si="14"/>
        <v>7</v>
      </c>
      <c r="AJ16" s="130">
        <v>23351</v>
      </c>
      <c r="AK16" s="107">
        <f t="shared" si="15"/>
        <v>18.5472597299444</v>
      </c>
      <c r="AL16" s="108">
        <f t="shared" si="16"/>
        <v>1</v>
      </c>
      <c r="AM16" s="130">
        <v>19188</v>
      </c>
      <c r="AN16" s="96">
        <f t="shared" si="17"/>
        <v>17.799628942486084</v>
      </c>
      <c r="AO16" s="109">
        <f t="shared" si="18"/>
        <v>1</v>
      </c>
      <c r="AP16" s="130">
        <v>6995</v>
      </c>
      <c r="AQ16" s="96">
        <f t="shared" si="19"/>
        <v>145.72916666666666</v>
      </c>
      <c r="AR16" s="110">
        <f t="shared" si="20"/>
        <v>1</v>
      </c>
      <c r="AS16" s="111">
        <f t="shared" si="21"/>
        <v>3</v>
      </c>
      <c r="AT16" s="100">
        <v>1</v>
      </c>
      <c r="AU16" s="135">
        <v>1</v>
      </c>
      <c r="AV16" s="96">
        <v>1</v>
      </c>
      <c r="AW16" s="111">
        <f t="shared" si="22"/>
        <v>3</v>
      </c>
      <c r="AX16" s="112">
        <f t="shared" si="23"/>
        <v>21</v>
      </c>
      <c r="AY16" s="113">
        <f t="shared" si="24"/>
        <v>1</v>
      </c>
      <c r="AZ16" s="87" t="s">
        <v>35</v>
      </c>
      <c r="BA16" s="93" t="s">
        <v>146</v>
      </c>
    </row>
    <row r="17" spans="1:58" s="19" customFormat="1" x14ac:dyDescent="0.2">
      <c r="A17" s="36">
        <f t="shared" si="0"/>
        <v>13</v>
      </c>
      <c r="B17" s="81" t="s">
        <v>41</v>
      </c>
      <c r="C17" s="127">
        <v>70</v>
      </c>
      <c r="D17" s="130">
        <v>80</v>
      </c>
      <c r="E17" s="97">
        <f t="shared" si="1"/>
        <v>1</v>
      </c>
      <c r="F17" s="127">
        <v>1759</v>
      </c>
      <c r="G17" s="130">
        <v>1775</v>
      </c>
      <c r="H17" s="98">
        <f t="shared" si="2"/>
        <v>1</v>
      </c>
      <c r="I17" s="127">
        <v>57</v>
      </c>
      <c r="J17" s="130">
        <v>57</v>
      </c>
      <c r="K17" s="99">
        <f t="shared" si="3"/>
        <v>1</v>
      </c>
      <c r="L17" s="130">
        <v>2419</v>
      </c>
      <c r="M17" s="130">
        <v>98</v>
      </c>
      <c r="N17" s="101">
        <f t="shared" si="4"/>
        <v>2</v>
      </c>
      <c r="O17" s="130">
        <v>834</v>
      </c>
      <c r="P17" s="101">
        <f t="shared" si="5"/>
        <v>1</v>
      </c>
      <c r="Q17" s="128">
        <v>1827</v>
      </c>
      <c r="R17" s="134">
        <v>2181</v>
      </c>
      <c r="S17" s="130">
        <v>2181</v>
      </c>
      <c r="T17" s="130">
        <v>2181</v>
      </c>
      <c r="U17" s="130">
        <v>2181</v>
      </c>
      <c r="V17" s="126">
        <f t="shared" si="6"/>
        <v>119.376026272578</v>
      </c>
      <c r="W17" s="101">
        <f t="shared" si="7"/>
        <v>2</v>
      </c>
      <c r="X17" s="102">
        <f t="shared" si="8"/>
        <v>8</v>
      </c>
      <c r="Y17" s="130">
        <v>98</v>
      </c>
      <c r="Z17" s="103">
        <f t="shared" si="9"/>
        <v>2</v>
      </c>
      <c r="AA17" s="130">
        <v>98</v>
      </c>
      <c r="AB17" s="104">
        <f t="shared" si="10"/>
        <v>2</v>
      </c>
      <c r="AC17" s="130">
        <v>149835</v>
      </c>
      <c r="AD17" s="103">
        <f t="shared" si="11"/>
        <v>1</v>
      </c>
      <c r="AE17" s="130">
        <v>48475</v>
      </c>
      <c r="AF17" s="105">
        <f t="shared" si="12"/>
        <v>1</v>
      </c>
      <c r="AG17" s="130">
        <v>100</v>
      </c>
      <c r="AH17" s="104">
        <f t="shared" si="13"/>
        <v>1</v>
      </c>
      <c r="AI17" s="106">
        <f t="shared" si="14"/>
        <v>7</v>
      </c>
      <c r="AJ17" s="130">
        <v>43763</v>
      </c>
      <c r="AK17" s="107">
        <f t="shared" si="15"/>
        <v>18.091360066143036</v>
      </c>
      <c r="AL17" s="108">
        <f t="shared" si="16"/>
        <v>1</v>
      </c>
      <c r="AM17" s="130">
        <v>19067</v>
      </c>
      <c r="AN17" s="96">
        <f t="shared" si="17"/>
        <v>10.741971830985916</v>
      </c>
      <c r="AO17" s="109">
        <f t="shared" si="18"/>
        <v>1</v>
      </c>
      <c r="AP17" s="130">
        <v>6769</v>
      </c>
      <c r="AQ17" s="96">
        <f t="shared" si="19"/>
        <v>84.612499999999997</v>
      </c>
      <c r="AR17" s="110">
        <f t="shared" si="20"/>
        <v>1</v>
      </c>
      <c r="AS17" s="111">
        <f t="shared" si="21"/>
        <v>3</v>
      </c>
      <c r="AT17" s="100">
        <v>1</v>
      </c>
      <c r="AU17" s="96">
        <v>1</v>
      </c>
      <c r="AV17" s="96">
        <v>1</v>
      </c>
      <c r="AW17" s="111">
        <f t="shared" si="22"/>
        <v>3</v>
      </c>
      <c r="AX17" s="112">
        <f t="shared" si="23"/>
        <v>21</v>
      </c>
      <c r="AY17" s="113">
        <f t="shared" si="24"/>
        <v>1</v>
      </c>
      <c r="AZ17" s="87" t="s">
        <v>41</v>
      </c>
      <c r="BA17" s="93" t="s">
        <v>152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0"/>
        <v>14</v>
      </c>
      <c r="B18" s="81" t="s">
        <v>44</v>
      </c>
      <c r="C18" s="127">
        <v>57</v>
      </c>
      <c r="D18" s="130">
        <v>69</v>
      </c>
      <c r="E18" s="97">
        <f t="shared" si="1"/>
        <v>1</v>
      </c>
      <c r="F18" s="127">
        <v>1417</v>
      </c>
      <c r="G18" s="130">
        <v>1415</v>
      </c>
      <c r="H18" s="98">
        <f t="shared" si="2"/>
        <v>1</v>
      </c>
      <c r="I18" s="127">
        <v>46</v>
      </c>
      <c r="J18" s="130">
        <v>46</v>
      </c>
      <c r="K18" s="99">
        <f t="shared" si="3"/>
        <v>1</v>
      </c>
      <c r="L18" s="130">
        <v>1979</v>
      </c>
      <c r="M18" s="130">
        <v>100</v>
      </c>
      <c r="N18" s="101">
        <f t="shared" si="4"/>
        <v>2</v>
      </c>
      <c r="O18" s="130">
        <v>367</v>
      </c>
      <c r="P18" s="101">
        <f t="shared" si="5"/>
        <v>1</v>
      </c>
      <c r="Q18" s="128">
        <v>1486</v>
      </c>
      <c r="R18" s="134">
        <v>1771</v>
      </c>
      <c r="S18" s="130">
        <v>1771</v>
      </c>
      <c r="T18" s="130">
        <v>1771</v>
      </c>
      <c r="U18" s="130">
        <v>1771</v>
      </c>
      <c r="V18" s="126">
        <f t="shared" si="6"/>
        <v>119.17900403768506</v>
      </c>
      <c r="W18" s="101">
        <f t="shared" si="7"/>
        <v>2</v>
      </c>
      <c r="X18" s="102">
        <f t="shared" si="8"/>
        <v>8</v>
      </c>
      <c r="Y18" s="130">
        <v>98</v>
      </c>
      <c r="Z18" s="103">
        <f t="shared" si="9"/>
        <v>2</v>
      </c>
      <c r="AA18" s="130">
        <v>99</v>
      </c>
      <c r="AB18" s="104">
        <f t="shared" si="10"/>
        <v>2</v>
      </c>
      <c r="AC18" s="130">
        <v>128458</v>
      </c>
      <c r="AD18" s="103">
        <f t="shared" si="11"/>
        <v>1</v>
      </c>
      <c r="AE18" s="130">
        <v>35105</v>
      </c>
      <c r="AF18" s="105">
        <f t="shared" si="12"/>
        <v>1</v>
      </c>
      <c r="AG18" s="130">
        <v>100</v>
      </c>
      <c r="AH18" s="104">
        <f t="shared" si="13"/>
        <v>1</v>
      </c>
      <c r="AI18" s="106">
        <f t="shared" si="14"/>
        <v>7</v>
      </c>
      <c r="AJ18" s="130">
        <v>30981</v>
      </c>
      <c r="AK18" s="107">
        <f t="shared" si="15"/>
        <v>15.654876200101061</v>
      </c>
      <c r="AL18" s="108">
        <f t="shared" si="16"/>
        <v>1</v>
      </c>
      <c r="AM18" s="130">
        <v>13414</v>
      </c>
      <c r="AN18" s="96">
        <f t="shared" si="17"/>
        <v>9.4798586572438168</v>
      </c>
      <c r="AO18" s="109">
        <f t="shared" si="18"/>
        <v>1</v>
      </c>
      <c r="AP18" s="130">
        <v>8155</v>
      </c>
      <c r="AQ18" s="96">
        <f t="shared" si="19"/>
        <v>118.18840579710145</v>
      </c>
      <c r="AR18" s="110">
        <f t="shared" si="20"/>
        <v>1</v>
      </c>
      <c r="AS18" s="111">
        <f t="shared" si="21"/>
        <v>3</v>
      </c>
      <c r="AT18" s="100">
        <v>1</v>
      </c>
      <c r="AU18" s="96">
        <v>1</v>
      </c>
      <c r="AV18" s="96">
        <v>1</v>
      </c>
      <c r="AW18" s="111">
        <f t="shared" si="22"/>
        <v>3</v>
      </c>
      <c r="AX18" s="112">
        <f t="shared" si="23"/>
        <v>21</v>
      </c>
      <c r="AY18" s="113">
        <f t="shared" si="24"/>
        <v>1</v>
      </c>
      <c r="AZ18" s="87" t="s">
        <v>44</v>
      </c>
      <c r="BA18" s="93" t="s">
        <v>155</v>
      </c>
    </row>
    <row r="19" spans="1:58" s="17" customFormat="1" x14ac:dyDescent="0.2">
      <c r="A19" s="36">
        <f t="shared" si="0"/>
        <v>15</v>
      </c>
      <c r="B19" s="81" t="s">
        <v>51</v>
      </c>
      <c r="C19" s="127">
        <v>51</v>
      </c>
      <c r="D19" s="130">
        <v>51</v>
      </c>
      <c r="E19" s="97">
        <f t="shared" si="1"/>
        <v>1</v>
      </c>
      <c r="F19" s="127">
        <v>824</v>
      </c>
      <c r="G19" s="130">
        <v>798</v>
      </c>
      <c r="H19" s="98">
        <f t="shared" si="2"/>
        <v>1</v>
      </c>
      <c r="I19" s="127">
        <v>29</v>
      </c>
      <c r="J19" s="130">
        <v>29</v>
      </c>
      <c r="K19" s="99">
        <f t="shared" si="3"/>
        <v>1</v>
      </c>
      <c r="L19" s="130">
        <v>1149</v>
      </c>
      <c r="M19" s="130">
        <v>99</v>
      </c>
      <c r="N19" s="101">
        <f t="shared" si="4"/>
        <v>2</v>
      </c>
      <c r="O19" s="130">
        <v>350</v>
      </c>
      <c r="P19" s="101">
        <f t="shared" si="5"/>
        <v>1</v>
      </c>
      <c r="Q19" s="128">
        <v>989</v>
      </c>
      <c r="R19" s="134">
        <v>1174</v>
      </c>
      <c r="S19" s="130">
        <v>1179</v>
      </c>
      <c r="T19" s="130">
        <v>1179</v>
      </c>
      <c r="U19" s="130">
        <v>1179</v>
      </c>
      <c r="V19" s="126">
        <f t="shared" si="6"/>
        <v>118.70576339737109</v>
      </c>
      <c r="W19" s="101">
        <f t="shared" si="7"/>
        <v>2</v>
      </c>
      <c r="X19" s="102">
        <f t="shared" si="8"/>
        <v>8</v>
      </c>
      <c r="Y19" s="130">
        <v>99</v>
      </c>
      <c r="Z19" s="103">
        <f t="shared" si="9"/>
        <v>2</v>
      </c>
      <c r="AA19" s="130">
        <v>97</v>
      </c>
      <c r="AB19" s="104">
        <f t="shared" si="10"/>
        <v>2</v>
      </c>
      <c r="AC19" s="130">
        <v>69021</v>
      </c>
      <c r="AD19" s="103">
        <f t="shared" si="11"/>
        <v>1</v>
      </c>
      <c r="AE19" s="130">
        <v>24136</v>
      </c>
      <c r="AF19" s="105">
        <f t="shared" si="12"/>
        <v>1</v>
      </c>
      <c r="AG19" s="130">
        <v>97</v>
      </c>
      <c r="AH19" s="104">
        <f t="shared" si="13"/>
        <v>1</v>
      </c>
      <c r="AI19" s="106">
        <f t="shared" si="14"/>
        <v>7</v>
      </c>
      <c r="AJ19" s="130">
        <v>13873</v>
      </c>
      <c r="AK19" s="107">
        <f t="shared" si="15"/>
        <v>12.073977371627501</v>
      </c>
      <c r="AL19" s="108">
        <f t="shared" si="16"/>
        <v>1</v>
      </c>
      <c r="AM19" s="130">
        <v>9283</v>
      </c>
      <c r="AN19" s="96">
        <f t="shared" si="17"/>
        <v>11.632832080200501</v>
      </c>
      <c r="AO19" s="109">
        <f t="shared" si="18"/>
        <v>1</v>
      </c>
      <c r="AP19" s="130">
        <v>5001</v>
      </c>
      <c r="AQ19" s="96">
        <f t="shared" si="19"/>
        <v>98.058823529411768</v>
      </c>
      <c r="AR19" s="110">
        <f t="shared" si="20"/>
        <v>1</v>
      </c>
      <c r="AS19" s="111">
        <f t="shared" si="21"/>
        <v>3</v>
      </c>
      <c r="AT19" s="100">
        <v>1</v>
      </c>
      <c r="AU19" s="96">
        <v>1</v>
      </c>
      <c r="AV19" s="96">
        <v>1</v>
      </c>
      <c r="AW19" s="111">
        <f t="shared" si="22"/>
        <v>3</v>
      </c>
      <c r="AX19" s="112">
        <f t="shared" si="23"/>
        <v>21</v>
      </c>
      <c r="AY19" s="113">
        <f t="shared" si="24"/>
        <v>1</v>
      </c>
      <c r="AZ19" s="87" t="s">
        <v>51</v>
      </c>
      <c r="BA19" s="93" t="s">
        <v>162</v>
      </c>
    </row>
    <row r="20" spans="1:58" s="17" customFormat="1" ht="16.5" customHeight="1" x14ac:dyDescent="0.2">
      <c r="A20" s="36">
        <f t="shared" si="0"/>
        <v>16</v>
      </c>
      <c r="B20" s="81" t="s">
        <v>52</v>
      </c>
      <c r="C20" s="127">
        <v>57</v>
      </c>
      <c r="D20" s="130">
        <v>62</v>
      </c>
      <c r="E20" s="97">
        <f t="shared" si="1"/>
        <v>1</v>
      </c>
      <c r="F20" s="127">
        <v>1142</v>
      </c>
      <c r="G20" s="130">
        <v>1149</v>
      </c>
      <c r="H20" s="98">
        <f t="shared" si="2"/>
        <v>1</v>
      </c>
      <c r="I20" s="127">
        <v>39</v>
      </c>
      <c r="J20" s="130">
        <v>39</v>
      </c>
      <c r="K20" s="99">
        <f t="shared" si="3"/>
        <v>1</v>
      </c>
      <c r="L20" s="130">
        <v>1580</v>
      </c>
      <c r="M20" s="130">
        <v>100</v>
      </c>
      <c r="N20" s="101">
        <f t="shared" si="4"/>
        <v>2</v>
      </c>
      <c r="O20" s="130">
        <v>632</v>
      </c>
      <c r="P20" s="101">
        <f t="shared" si="5"/>
        <v>1</v>
      </c>
      <c r="Q20" s="128">
        <v>1256</v>
      </c>
      <c r="R20" s="134">
        <v>1490</v>
      </c>
      <c r="S20" s="130">
        <v>1490</v>
      </c>
      <c r="T20" s="130">
        <v>1490</v>
      </c>
      <c r="U20" s="129">
        <v>1</v>
      </c>
      <c r="V20" s="126">
        <f t="shared" si="6"/>
        <v>118.63057324840764</v>
      </c>
      <c r="W20" s="101">
        <f t="shared" si="7"/>
        <v>2</v>
      </c>
      <c r="X20" s="102">
        <f t="shared" si="8"/>
        <v>8</v>
      </c>
      <c r="Y20" s="130">
        <v>99</v>
      </c>
      <c r="Z20" s="103">
        <f t="shared" si="9"/>
        <v>2</v>
      </c>
      <c r="AA20" s="130">
        <v>99</v>
      </c>
      <c r="AB20" s="104">
        <f t="shared" si="10"/>
        <v>2</v>
      </c>
      <c r="AC20" s="130">
        <v>87133</v>
      </c>
      <c r="AD20" s="103">
        <f t="shared" si="11"/>
        <v>1</v>
      </c>
      <c r="AE20" s="130">
        <v>33625</v>
      </c>
      <c r="AF20" s="105">
        <f t="shared" si="12"/>
        <v>1</v>
      </c>
      <c r="AG20" s="130">
        <v>100</v>
      </c>
      <c r="AH20" s="104">
        <f t="shared" si="13"/>
        <v>1</v>
      </c>
      <c r="AI20" s="106">
        <f t="shared" si="14"/>
        <v>7</v>
      </c>
      <c r="AJ20" s="130">
        <v>17243</v>
      </c>
      <c r="AK20" s="107">
        <f t="shared" si="15"/>
        <v>10.913291139240506</v>
      </c>
      <c r="AL20" s="108">
        <f t="shared" si="16"/>
        <v>1</v>
      </c>
      <c r="AM20" s="130">
        <v>16982</v>
      </c>
      <c r="AN20" s="96">
        <f t="shared" si="17"/>
        <v>14.779808529155787</v>
      </c>
      <c r="AO20" s="109">
        <f t="shared" si="18"/>
        <v>1</v>
      </c>
      <c r="AP20" s="130">
        <v>5017</v>
      </c>
      <c r="AQ20" s="96">
        <f t="shared" si="19"/>
        <v>80.91935483870968</v>
      </c>
      <c r="AR20" s="110">
        <f t="shared" si="20"/>
        <v>1</v>
      </c>
      <c r="AS20" s="111">
        <f t="shared" si="21"/>
        <v>3</v>
      </c>
      <c r="AT20" s="100">
        <v>1</v>
      </c>
      <c r="AU20" s="96">
        <v>1</v>
      </c>
      <c r="AV20" s="96">
        <v>1</v>
      </c>
      <c r="AW20" s="111">
        <f t="shared" si="22"/>
        <v>3</v>
      </c>
      <c r="AX20" s="112">
        <f t="shared" si="23"/>
        <v>21</v>
      </c>
      <c r="AY20" s="113">
        <f t="shared" si="24"/>
        <v>1</v>
      </c>
      <c r="AZ20" s="87" t="s">
        <v>52</v>
      </c>
      <c r="BA20" s="93" t="s">
        <v>163</v>
      </c>
    </row>
    <row r="21" spans="1:58" s="17" customFormat="1" x14ac:dyDescent="0.2">
      <c r="A21" s="36">
        <f t="shared" si="0"/>
        <v>17</v>
      </c>
      <c r="B21" s="81" t="s">
        <v>68</v>
      </c>
      <c r="C21" s="127">
        <v>60</v>
      </c>
      <c r="D21" s="130">
        <v>66</v>
      </c>
      <c r="E21" s="97">
        <f t="shared" si="1"/>
        <v>1</v>
      </c>
      <c r="F21" s="127">
        <v>1298</v>
      </c>
      <c r="G21" s="130">
        <v>1299</v>
      </c>
      <c r="H21" s="98">
        <f t="shared" si="2"/>
        <v>1</v>
      </c>
      <c r="I21" s="127">
        <v>44</v>
      </c>
      <c r="J21" s="130">
        <v>44</v>
      </c>
      <c r="K21" s="99">
        <f t="shared" si="3"/>
        <v>1</v>
      </c>
      <c r="L21" s="130">
        <v>1427</v>
      </c>
      <c r="M21" s="130">
        <v>100</v>
      </c>
      <c r="N21" s="101">
        <f t="shared" si="4"/>
        <v>2</v>
      </c>
      <c r="O21" s="130">
        <v>613</v>
      </c>
      <c r="P21" s="101">
        <f t="shared" si="5"/>
        <v>1</v>
      </c>
      <c r="Q21" s="128">
        <v>1379</v>
      </c>
      <c r="R21" s="134">
        <v>1653</v>
      </c>
      <c r="S21" s="130">
        <v>1653</v>
      </c>
      <c r="T21" s="130">
        <v>1653</v>
      </c>
      <c r="U21" s="130">
        <v>1653</v>
      </c>
      <c r="V21" s="126">
        <f t="shared" si="6"/>
        <v>119.86947063089195</v>
      </c>
      <c r="W21" s="101">
        <f t="shared" si="7"/>
        <v>2</v>
      </c>
      <c r="X21" s="102">
        <f t="shared" si="8"/>
        <v>8</v>
      </c>
      <c r="Y21" s="130">
        <v>97</v>
      </c>
      <c r="Z21" s="103">
        <f t="shared" si="9"/>
        <v>2</v>
      </c>
      <c r="AA21" s="130">
        <v>97</v>
      </c>
      <c r="AB21" s="104">
        <f t="shared" si="10"/>
        <v>2</v>
      </c>
      <c r="AC21" s="130">
        <v>100488</v>
      </c>
      <c r="AD21" s="103">
        <f t="shared" si="11"/>
        <v>1</v>
      </c>
      <c r="AE21" s="130">
        <v>28875</v>
      </c>
      <c r="AF21" s="105">
        <f t="shared" si="12"/>
        <v>1</v>
      </c>
      <c r="AG21" s="130">
        <v>100</v>
      </c>
      <c r="AH21" s="104">
        <f t="shared" si="13"/>
        <v>1</v>
      </c>
      <c r="AI21" s="106">
        <f t="shared" si="14"/>
        <v>7</v>
      </c>
      <c r="AJ21" s="130">
        <v>14087</v>
      </c>
      <c r="AK21" s="107">
        <f t="shared" si="15"/>
        <v>9.8717589348283106</v>
      </c>
      <c r="AL21" s="108">
        <f t="shared" si="16"/>
        <v>1</v>
      </c>
      <c r="AM21" s="130">
        <v>11382</v>
      </c>
      <c r="AN21" s="96">
        <f t="shared" si="17"/>
        <v>8.7621247113163978</v>
      </c>
      <c r="AO21" s="109">
        <f t="shared" si="18"/>
        <v>1</v>
      </c>
      <c r="AP21" s="130">
        <v>4087</v>
      </c>
      <c r="AQ21" s="96">
        <f t="shared" si="19"/>
        <v>61.924242424242422</v>
      </c>
      <c r="AR21" s="110">
        <f t="shared" si="20"/>
        <v>1</v>
      </c>
      <c r="AS21" s="111">
        <f t="shared" si="21"/>
        <v>3</v>
      </c>
      <c r="AT21" s="100">
        <v>1</v>
      </c>
      <c r="AU21" s="96">
        <v>1</v>
      </c>
      <c r="AV21" s="96">
        <v>1</v>
      </c>
      <c r="AW21" s="111">
        <f t="shared" si="22"/>
        <v>3</v>
      </c>
      <c r="AX21" s="112">
        <f t="shared" si="23"/>
        <v>21</v>
      </c>
      <c r="AY21" s="113">
        <f t="shared" si="24"/>
        <v>1</v>
      </c>
      <c r="AZ21" s="87" t="s">
        <v>68</v>
      </c>
      <c r="BA21" s="93" t="s">
        <v>179</v>
      </c>
    </row>
    <row r="22" spans="1:58" s="17" customFormat="1" x14ac:dyDescent="0.2">
      <c r="A22" s="36">
        <f t="shared" si="0"/>
        <v>18</v>
      </c>
      <c r="B22" s="81" t="s">
        <v>70</v>
      </c>
      <c r="C22" s="127">
        <v>39</v>
      </c>
      <c r="D22" s="130">
        <v>45</v>
      </c>
      <c r="E22" s="97">
        <f t="shared" si="1"/>
        <v>1</v>
      </c>
      <c r="F22" s="127">
        <v>911</v>
      </c>
      <c r="G22" s="130">
        <v>915</v>
      </c>
      <c r="H22" s="98">
        <f t="shared" si="2"/>
        <v>1</v>
      </c>
      <c r="I22" s="127">
        <v>30</v>
      </c>
      <c r="J22" s="130">
        <v>30</v>
      </c>
      <c r="K22" s="99">
        <f t="shared" si="3"/>
        <v>1</v>
      </c>
      <c r="L22" s="130">
        <v>1525</v>
      </c>
      <c r="M22" s="130">
        <v>99</v>
      </c>
      <c r="N22" s="101">
        <f t="shared" si="4"/>
        <v>2</v>
      </c>
      <c r="O22" s="130">
        <v>730</v>
      </c>
      <c r="P22" s="101">
        <f t="shared" si="5"/>
        <v>1</v>
      </c>
      <c r="Q22" s="128">
        <v>959</v>
      </c>
      <c r="R22" s="134">
        <v>1232</v>
      </c>
      <c r="S22" s="130">
        <v>1232</v>
      </c>
      <c r="T22" s="130">
        <v>1232</v>
      </c>
      <c r="U22" s="130">
        <v>1232</v>
      </c>
      <c r="V22" s="126">
        <f t="shared" si="6"/>
        <v>128.46715328467153</v>
      </c>
      <c r="W22" s="101">
        <f t="shared" si="7"/>
        <v>2</v>
      </c>
      <c r="X22" s="102">
        <f t="shared" si="8"/>
        <v>8</v>
      </c>
      <c r="Y22" s="130">
        <v>98</v>
      </c>
      <c r="Z22" s="103">
        <f t="shared" si="9"/>
        <v>2</v>
      </c>
      <c r="AA22" s="130">
        <v>98</v>
      </c>
      <c r="AB22" s="104">
        <f t="shared" si="10"/>
        <v>2</v>
      </c>
      <c r="AC22" s="130">
        <v>80481</v>
      </c>
      <c r="AD22" s="103">
        <f t="shared" si="11"/>
        <v>1</v>
      </c>
      <c r="AE22" s="130">
        <v>24471</v>
      </c>
      <c r="AF22" s="105">
        <f t="shared" si="12"/>
        <v>1</v>
      </c>
      <c r="AG22" s="130">
        <v>100</v>
      </c>
      <c r="AH22" s="104">
        <f t="shared" si="13"/>
        <v>1</v>
      </c>
      <c r="AI22" s="106">
        <f t="shared" si="14"/>
        <v>7</v>
      </c>
      <c r="AJ22" s="130">
        <v>28687</v>
      </c>
      <c r="AK22" s="107">
        <f t="shared" si="15"/>
        <v>18.811147540983608</v>
      </c>
      <c r="AL22" s="108">
        <f t="shared" si="16"/>
        <v>1</v>
      </c>
      <c r="AM22" s="130">
        <v>7432</v>
      </c>
      <c r="AN22" s="96">
        <f t="shared" si="17"/>
        <v>8.1224043715847003</v>
      </c>
      <c r="AO22" s="109">
        <f t="shared" si="18"/>
        <v>1</v>
      </c>
      <c r="AP22" s="130">
        <v>5381</v>
      </c>
      <c r="AQ22" s="96">
        <f t="shared" si="19"/>
        <v>119.57777777777778</v>
      </c>
      <c r="AR22" s="110">
        <f t="shared" si="20"/>
        <v>1</v>
      </c>
      <c r="AS22" s="111">
        <f t="shared" si="21"/>
        <v>3</v>
      </c>
      <c r="AT22" s="100">
        <v>1</v>
      </c>
      <c r="AU22" s="96">
        <v>1</v>
      </c>
      <c r="AV22" s="96">
        <v>1</v>
      </c>
      <c r="AW22" s="111">
        <f t="shared" si="22"/>
        <v>3</v>
      </c>
      <c r="AX22" s="112">
        <f t="shared" si="23"/>
        <v>21</v>
      </c>
      <c r="AY22" s="113">
        <f t="shared" si="24"/>
        <v>1</v>
      </c>
      <c r="AZ22" s="87" t="s">
        <v>70</v>
      </c>
      <c r="BA22" s="93" t="s">
        <v>181</v>
      </c>
      <c r="BE22" s="18"/>
      <c r="BF22" s="18"/>
    </row>
    <row r="23" spans="1:58" s="17" customFormat="1" x14ac:dyDescent="0.2">
      <c r="A23" s="36">
        <f t="shared" si="0"/>
        <v>19</v>
      </c>
      <c r="B23" s="81" t="s">
        <v>96</v>
      </c>
      <c r="C23" s="127">
        <v>79</v>
      </c>
      <c r="D23" s="130">
        <v>90</v>
      </c>
      <c r="E23" s="97">
        <f t="shared" si="1"/>
        <v>1</v>
      </c>
      <c r="F23" s="127">
        <v>1943</v>
      </c>
      <c r="G23" s="130">
        <v>1951</v>
      </c>
      <c r="H23" s="98">
        <f t="shared" si="2"/>
        <v>1</v>
      </c>
      <c r="I23" s="127">
        <v>61</v>
      </c>
      <c r="J23" s="130">
        <v>61</v>
      </c>
      <c r="K23" s="99">
        <f t="shared" si="3"/>
        <v>1</v>
      </c>
      <c r="L23" s="130">
        <v>3027</v>
      </c>
      <c r="M23" s="130">
        <v>96</v>
      </c>
      <c r="N23" s="101">
        <f t="shared" si="4"/>
        <v>2</v>
      </c>
      <c r="O23" s="130">
        <v>894</v>
      </c>
      <c r="P23" s="101">
        <f t="shared" si="5"/>
        <v>1</v>
      </c>
      <c r="Q23" s="128">
        <v>2009</v>
      </c>
      <c r="R23" s="134">
        <v>2393</v>
      </c>
      <c r="S23" s="130">
        <v>2393</v>
      </c>
      <c r="T23" s="130">
        <v>2393</v>
      </c>
      <c r="U23" s="129">
        <v>1</v>
      </c>
      <c r="V23" s="126">
        <f t="shared" si="6"/>
        <v>119.11398705823792</v>
      </c>
      <c r="W23" s="101">
        <f t="shared" si="7"/>
        <v>2</v>
      </c>
      <c r="X23" s="102">
        <f t="shared" si="8"/>
        <v>8</v>
      </c>
      <c r="Y23" s="130">
        <v>98</v>
      </c>
      <c r="Z23" s="103">
        <f t="shared" si="9"/>
        <v>2</v>
      </c>
      <c r="AA23" s="130">
        <v>93</v>
      </c>
      <c r="AB23" s="104">
        <f t="shared" si="10"/>
        <v>2</v>
      </c>
      <c r="AC23" s="130">
        <v>168916</v>
      </c>
      <c r="AD23" s="103">
        <f t="shared" si="11"/>
        <v>1</v>
      </c>
      <c r="AE23" s="130">
        <v>53640</v>
      </c>
      <c r="AF23" s="105">
        <f t="shared" si="12"/>
        <v>1</v>
      </c>
      <c r="AG23" s="130">
        <v>98</v>
      </c>
      <c r="AH23" s="104">
        <f t="shared" si="13"/>
        <v>1</v>
      </c>
      <c r="AI23" s="106">
        <f t="shared" si="14"/>
        <v>7</v>
      </c>
      <c r="AJ23" s="130">
        <v>46465</v>
      </c>
      <c r="AK23" s="107">
        <f t="shared" si="15"/>
        <v>15.350181698050875</v>
      </c>
      <c r="AL23" s="108">
        <f t="shared" si="16"/>
        <v>1</v>
      </c>
      <c r="AM23" s="130">
        <v>69598</v>
      </c>
      <c r="AN23" s="96">
        <f t="shared" si="17"/>
        <v>35.67298821117376</v>
      </c>
      <c r="AO23" s="109">
        <f t="shared" si="18"/>
        <v>1</v>
      </c>
      <c r="AP23" s="130">
        <v>7356</v>
      </c>
      <c r="AQ23" s="96">
        <f t="shared" si="19"/>
        <v>81.733333333333334</v>
      </c>
      <c r="AR23" s="110">
        <f t="shared" si="20"/>
        <v>1</v>
      </c>
      <c r="AS23" s="111">
        <f t="shared" si="21"/>
        <v>3</v>
      </c>
      <c r="AT23" s="100">
        <v>1</v>
      </c>
      <c r="AU23" s="96">
        <v>1</v>
      </c>
      <c r="AV23" s="96">
        <v>1</v>
      </c>
      <c r="AW23" s="111">
        <f t="shared" si="22"/>
        <v>3</v>
      </c>
      <c r="AX23" s="112">
        <f t="shared" si="23"/>
        <v>21</v>
      </c>
      <c r="AY23" s="113">
        <f t="shared" si="24"/>
        <v>1</v>
      </c>
      <c r="AZ23" s="87" t="s">
        <v>96</v>
      </c>
      <c r="BA23" s="93" t="s">
        <v>207</v>
      </c>
    </row>
    <row r="24" spans="1:58" s="17" customFormat="1" x14ac:dyDescent="0.2">
      <c r="A24" s="36">
        <f t="shared" si="0"/>
        <v>20</v>
      </c>
      <c r="B24" s="81" t="s">
        <v>101</v>
      </c>
      <c r="C24" s="127">
        <v>87</v>
      </c>
      <c r="D24" s="130">
        <v>100</v>
      </c>
      <c r="E24" s="97">
        <f t="shared" si="1"/>
        <v>1</v>
      </c>
      <c r="F24" s="127">
        <v>2289</v>
      </c>
      <c r="G24" s="130">
        <v>2285</v>
      </c>
      <c r="H24" s="98">
        <f t="shared" si="2"/>
        <v>1</v>
      </c>
      <c r="I24" s="127">
        <v>65</v>
      </c>
      <c r="J24" s="130">
        <v>65</v>
      </c>
      <c r="K24" s="99">
        <f t="shared" si="3"/>
        <v>1</v>
      </c>
      <c r="L24" s="130">
        <v>3469</v>
      </c>
      <c r="M24" s="130">
        <v>100</v>
      </c>
      <c r="N24" s="101">
        <f t="shared" si="4"/>
        <v>2</v>
      </c>
      <c r="O24" s="130">
        <v>390</v>
      </c>
      <c r="P24" s="101">
        <f t="shared" si="5"/>
        <v>1</v>
      </c>
      <c r="Q24" s="128">
        <v>2187</v>
      </c>
      <c r="R24" s="134">
        <v>2481</v>
      </c>
      <c r="S24" s="130">
        <v>2481</v>
      </c>
      <c r="T24" s="130">
        <v>2481</v>
      </c>
      <c r="U24" s="130">
        <v>2481</v>
      </c>
      <c r="V24" s="126">
        <f t="shared" si="6"/>
        <v>113.44307270233196</v>
      </c>
      <c r="W24" s="101">
        <f t="shared" si="7"/>
        <v>2</v>
      </c>
      <c r="X24" s="102">
        <f t="shared" si="8"/>
        <v>8</v>
      </c>
      <c r="Y24" s="130">
        <v>98</v>
      </c>
      <c r="Z24" s="103">
        <f t="shared" si="9"/>
        <v>2</v>
      </c>
      <c r="AA24" s="130">
        <v>97</v>
      </c>
      <c r="AB24" s="104">
        <f t="shared" si="10"/>
        <v>2</v>
      </c>
      <c r="AC24" s="130">
        <v>179198</v>
      </c>
      <c r="AD24" s="103">
        <f t="shared" si="11"/>
        <v>1</v>
      </c>
      <c r="AE24" s="130">
        <v>50808</v>
      </c>
      <c r="AF24" s="105">
        <f t="shared" si="12"/>
        <v>1</v>
      </c>
      <c r="AG24" s="130">
        <v>99</v>
      </c>
      <c r="AH24" s="104">
        <f t="shared" si="13"/>
        <v>1</v>
      </c>
      <c r="AI24" s="106">
        <f t="shared" si="14"/>
        <v>7</v>
      </c>
      <c r="AJ24" s="130">
        <v>63078</v>
      </c>
      <c r="AK24" s="107">
        <f t="shared" si="15"/>
        <v>18.183338137791871</v>
      </c>
      <c r="AL24" s="108">
        <f t="shared" si="16"/>
        <v>1</v>
      </c>
      <c r="AM24" s="130">
        <v>40058</v>
      </c>
      <c r="AN24" s="96">
        <f t="shared" si="17"/>
        <v>17.5308533916849</v>
      </c>
      <c r="AO24" s="109">
        <f t="shared" si="18"/>
        <v>1</v>
      </c>
      <c r="AP24" s="130">
        <v>6870</v>
      </c>
      <c r="AQ24" s="96">
        <f t="shared" si="19"/>
        <v>68.7</v>
      </c>
      <c r="AR24" s="110">
        <f t="shared" si="20"/>
        <v>1</v>
      </c>
      <c r="AS24" s="111">
        <f t="shared" si="21"/>
        <v>3</v>
      </c>
      <c r="AT24" s="100">
        <v>1</v>
      </c>
      <c r="AU24" s="96">
        <v>1</v>
      </c>
      <c r="AV24" s="96">
        <v>1</v>
      </c>
      <c r="AW24" s="111">
        <f t="shared" si="22"/>
        <v>3</v>
      </c>
      <c r="AX24" s="112">
        <f t="shared" si="23"/>
        <v>21</v>
      </c>
      <c r="AY24" s="113">
        <f t="shared" si="24"/>
        <v>1</v>
      </c>
      <c r="AZ24" s="87" t="s">
        <v>101</v>
      </c>
      <c r="BA24" s="93" t="s">
        <v>212</v>
      </c>
    </row>
    <row r="25" spans="1:58" s="17" customFormat="1" hidden="1" x14ac:dyDescent="0.2">
      <c r="A25" s="36">
        <f t="shared" si="0"/>
        <v>21</v>
      </c>
      <c r="B25" s="81" t="s">
        <v>13</v>
      </c>
      <c r="C25" s="127">
        <v>89</v>
      </c>
      <c r="D25" s="130">
        <v>105</v>
      </c>
      <c r="E25" s="97">
        <f t="shared" si="1"/>
        <v>1</v>
      </c>
      <c r="F25" s="127">
        <v>1957</v>
      </c>
      <c r="G25" s="130">
        <v>1980</v>
      </c>
      <c r="H25" s="98">
        <f t="shared" si="2"/>
        <v>1</v>
      </c>
      <c r="I25" s="127">
        <v>62</v>
      </c>
      <c r="J25" s="130">
        <v>62</v>
      </c>
      <c r="K25" s="99">
        <f t="shared" si="3"/>
        <v>1</v>
      </c>
      <c r="L25" s="130">
        <v>3432</v>
      </c>
      <c r="M25" s="130">
        <v>100</v>
      </c>
      <c r="N25" s="101">
        <f t="shared" si="4"/>
        <v>2</v>
      </c>
      <c r="O25" s="130">
        <v>656</v>
      </c>
      <c r="P25" s="101">
        <f t="shared" si="5"/>
        <v>1</v>
      </c>
      <c r="Q25" s="128">
        <v>2114.46</v>
      </c>
      <c r="R25" s="134">
        <v>2467</v>
      </c>
      <c r="S25" s="130">
        <v>2469</v>
      </c>
      <c r="T25" s="130">
        <v>2469</v>
      </c>
      <c r="U25" s="130">
        <v>2469</v>
      </c>
      <c r="V25" s="126">
        <f t="shared" si="6"/>
        <v>116.67281480850903</v>
      </c>
      <c r="W25" s="101">
        <f t="shared" si="7"/>
        <v>2</v>
      </c>
      <c r="X25" s="102">
        <f t="shared" si="8"/>
        <v>8</v>
      </c>
      <c r="Y25" s="130">
        <v>99</v>
      </c>
      <c r="Z25" s="103">
        <f t="shared" si="9"/>
        <v>2</v>
      </c>
      <c r="AA25" s="130">
        <v>99</v>
      </c>
      <c r="AB25" s="104">
        <f t="shared" si="10"/>
        <v>2</v>
      </c>
      <c r="AC25" s="130">
        <v>151411</v>
      </c>
      <c r="AD25" s="103">
        <f t="shared" si="11"/>
        <v>1</v>
      </c>
      <c r="AE25" s="130">
        <v>49260</v>
      </c>
      <c r="AF25" s="105">
        <f t="shared" si="12"/>
        <v>1</v>
      </c>
      <c r="AG25" s="130">
        <v>98</v>
      </c>
      <c r="AH25" s="104">
        <f t="shared" si="13"/>
        <v>1</v>
      </c>
      <c r="AI25" s="106">
        <f t="shared" si="14"/>
        <v>7</v>
      </c>
      <c r="AJ25" s="130">
        <v>38792</v>
      </c>
      <c r="AK25" s="107">
        <f t="shared" si="15"/>
        <v>11.303030303030303</v>
      </c>
      <c r="AL25" s="108">
        <f t="shared" si="16"/>
        <v>1</v>
      </c>
      <c r="AM25" s="130">
        <v>36223</v>
      </c>
      <c r="AN25" s="96">
        <f t="shared" si="17"/>
        <v>18.294444444444444</v>
      </c>
      <c r="AO25" s="109">
        <f t="shared" si="18"/>
        <v>1</v>
      </c>
      <c r="AP25" s="130">
        <v>7188</v>
      </c>
      <c r="AQ25" s="96">
        <f t="shared" si="19"/>
        <v>68.457142857142856</v>
      </c>
      <c r="AR25" s="110">
        <f t="shared" si="20"/>
        <v>1</v>
      </c>
      <c r="AS25" s="111">
        <f t="shared" si="21"/>
        <v>3</v>
      </c>
      <c r="AT25" s="100">
        <v>1</v>
      </c>
      <c r="AU25" s="135">
        <v>0</v>
      </c>
      <c r="AV25" s="96">
        <v>1</v>
      </c>
      <c r="AW25" s="111">
        <f t="shared" si="22"/>
        <v>2</v>
      </c>
      <c r="AX25" s="112">
        <f t="shared" si="23"/>
        <v>20</v>
      </c>
      <c r="AY25" s="113">
        <f t="shared" si="24"/>
        <v>0.95238095238095233</v>
      </c>
      <c r="AZ25" s="87" t="s">
        <v>13</v>
      </c>
      <c r="BA25" s="93" t="s">
        <v>124</v>
      </c>
    </row>
    <row r="26" spans="1:58" s="17" customFormat="1" hidden="1" x14ac:dyDescent="0.2">
      <c r="A26" s="36">
        <f t="shared" si="0"/>
        <v>22</v>
      </c>
      <c r="B26" s="81" t="s">
        <v>15</v>
      </c>
      <c r="C26" s="127">
        <v>66</v>
      </c>
      <c r="D26" s="130">
        <v>78</v>
      </c>
      <c r="E26" s="97">
        <f t="shared" si="1"/>
        <v>1</v>
      </c>
      <c r="F26" s="127">
        <v>1341</v>
      </c>
      <c r="G26" s="130">
        <v>1344</v>
      </c>
      <c r="H26" s="98">
        <f t="shared" si="2"/>
        <v>1</v>
      </c>
      <c r="I26" s="127">
        <v>43</v>
      </c>
      <c r="J26" s="130">
        <v>43</v>
      </c>
      <c r="K26" s="99">
        <f t="shared" si="3"/>
        <v>1</v>
      </c>
      <c r="L26" s="130">
        <v>1758</v>
      </c>
      <c r="M26" s="130">
        <v>100</v>
      </c>
      <c r="N26" s="101">
        <f t="shared" si="4"/>
        <v>2</v>
      </c>
      <c r="O26" s="130">
        <v>779</v>
      </c>
      <c r="P26" s="101">
        <f t="shared" si="5"/>
        <v>1</v>
      </c>
      <c r="Q26" s="128">
        <v>1547</v>
      </c>
      <c r="R26" s="134">
        <v>1747</v>
      </c>
      <c r="S26" s="129">
        <v>529</v>
      </c>
      <c r="T26" s="130">
        <v>529</v>
      </c>
      <c r="U26" s="130">
        <v>529</v>
      </c>
      <c r="V26" s="126">
        <f t="shared" si="6"/>
        <v>112.92824822236587</v>
      </c>
      <c r="W26" s="101">
        <f t="shared" si="7"/>
        <v>2</v>
      </c>
      <c r="X26" s="102">
        <f t="shared" si="8"/>
        <v>8</v>
      </c>
      <c r="Y26" s="130">
        <v>99</v>
      </c>
      <c r="Z26" s="103">
        <f t="shared" si="9"/>
        <v>2</v>
      </c>
      <c r="AA26" s="130">
        <v>100</v>
      </c>
      <c r="AB26" s="104">
        <f t="shared" si="10"/>
        <v>2</v>
      </c>
      <c r="AC26" s="130">
        <v>76988</v>
      </c>
      <c r="AD26" s="103">
        <f t="shared" si="11"/>
        <v>1</v>
      </c>
      <c r="AE26" s="130">
        <v>28986</v>
      </c>
      <c r="AF26" s="105">
        <f t="shared" si="12"/>
        <v>1</v>
      </c>
      <c r="AG26" s="130">
        <v>99</v>
      </c>
      <c r="AH26" s="104">
        <f t="shared" si="13"/>
        <v>1</v>
      </c>
      <c r="AI26" s="106">
        <f t="shared" si="14"/>
        <v>7</v>
      </c>
      <c r="AJ26" s="130">
        <v>27732</v>
      </c>
      <c r="AK26" s="107">
        <f t="shared" si="15"/>
        <v>15.774744027303754</v>
      </c>
      <c r="AL26" s="108">
        <f t="shared" si="16"/>
        <v>1</v>
      </c>
      <c r="AM26" s="130">
        <v>14376</v>
      </c>
      <c r="AN26" s="96">
        <f t="shared" si="17"/>
        <v>10.696428571428571</v>
      </c>
      <c r="AO26" s="109">
        <f t="shared" si="18"/>
        <v>1</v>
      </c>
      <c r="AP26" s="130">
        <v>4206</v>
      </c>
      <c r="AQ26" s="96">
        <f t="shared" si="19"/>
        <v>53.92307692307692</v>
      </c>
      <c r="AR26" s="110">
        <f t="shared" si="20"/>
        <v>1</v>
      </c>
      <c r="AS26" s="111">
        <f t="shared" si="21"/>
        <v>3</v>
      </c>
      <c r="AT26" s="100">
        <v>1</v>
      </c>
      <c r="AU26" s="135">
        <v>0</v>
      </c>
      <c r="AV26" s="96">
        <v>1</v>
      </c>
      <c r="AW26" s="111">
        <f t="shared" si="22"/>
        <v>2</v>
      </c>
      <c r="AX26" s="112">
        <f t="shared" si="23"/>
        <v>20</v>
      </c>
      <c r="AY26" s="113">
        <f t="shared" si="24"/>
        <v>0.95238095238095233</v>
      </c>
      <c r="AZ26" s="87" t="s">
        <v>15</v>
      </c>
      <c r="BA26" s="93" t="s">
        <v>126</v>
      </c>
    </row>
    <row r="27" spans="1:58" s="17" customFormat="1" ht="16.5" hidden="1" customHeight="1" x14ac:dyDescent="0.2">
      <c r="A27" s="36">
        <f t="shared" si="0"/>
        <v>23</v>
      </c>
      <c r="B27" s="81" t="s">
        <v>16</v>
      </c>
      <c r="C27" s="127">
        <v>64</v>
      </c>
      <c r="D27" s="130">
        <v>70</v>
      </c>
      <c r="E27" s="97">
        <f t="shared" si="1"/>
        <v>1</v>
      </c>
      <c r="F27" s="127">
        <v>1496</v>
      </c>
      <c r="G27" s="130">
        <v>1501</v>
      </c>
      <c r="H27" s="98">
        <f t="shared" si="2"/>
        <v>1</v>
      </c>
      <c r="I27" s="127">
        <v>48</v>
      </c>
      <c r="J27" s="130">
        <v>48</v>
      </c>
      <c r="K27" s="99">
        <f t="shared" si="3"/>
        <v>1</v>
      </c>
      <c r="L27" s="130">
        <v>2416</v>
      </c>
      <c r="M27" s="130">
        <v>100</v>
      </c>
      <c r="N27" s="101">
        <f t="shared" si="4"/>
        <v>2</v>
      </c>
      <c r="O27" s="130">
        <v>278</v>
      </c>
      <c r="P27" s="101">
        <f t="shared" si="5"/>
        <v>1</v>
      </c>
      <c r="Q27" s="128">
        <v>1578</v>
      </c>
      <c r="R27" s="134">
        <v>1823</v>
      </c>
      <c r="S27" s="130">
        <v>1823</v>
      </c>
      <c r="T27" s="130">
        <v>1823</v>
      </c>
      <c r="U27" s="130">
        <v>1823</v>
      </c>
      <c r="V27" s="126">
        <f t="shared" si="6"/>
        <v>115.52598225602028</v>
      </c>
      <c r="W27" s="101">
        <f t="shared" si="7"/>
        <v>2</v>
      </c>
      <c r="X27" s="102">
        <f t="shared" si="8"/>
        <v>8</v>
      </c>
      <c r="Y27" s="130">
        <v>99</v>
      </c>
      <c r="Z27" s="103">
        <f t="shared" si="9"/>
        <v>2</v>
      </c>
      <c r="AA27" s="130">
        <v>99</v>
      </c>
      <c r="AB27" s="104">
        <f t="shared" si="10"/>
        <v>2</v>
      </c>
      <c r="AC27" s="130">
        <v>136481</v>
      </c>
      <c r="AD27" s="103">
        <f t="shared" si="11"/>
        <v>1</v>
      </c>
      <c r="AE27" s="130">
        <v>27066</v>
      </c>
      <c r="AF27" s="105">
        <f t="shared" si="12"/>
        <v>1</v>
      </c>
      <c r="AG27" s="130">
        <v>99</v>
      </c>
      <c r="AH27" s="104">
        <f t="shared" si="13"/>
        <v>1</v>
      </c>
      <c r="AI27" s="106">
        <f t="shared" si="14"/>
        <v>7</v>
      </c>
      <c r="AJ27" s="130">
        <v>47358</v>
      </c>
      <c r="AK27" s="107">
        <f t="shared" si="15"/>
        <v>19.601821192052981</v>
      </c>
      <c r="AL27" s="108">
        <f t="shared" si="16"/>
        <v>1</v>
      </c>
      <c r="AM27" s="130">
        <v>17485</v>
      </c>
      <c r="AN27" s="96">
        <f t="shared" si="17"/>
        <v>11.648900732844771</v>
      </c>
      <c r="AO27" s="109">
        <f t="shared" si="18"/>
        <v>1</v>
      </c>
      <c r="AP27" s="130">
        <v>6813</v>
      </c>
      <c r="AQ27" s="96">
        <f t="shared" si="19"/>
        <v>97.328571428571422</v>
      </c>
      <c r="AR27" s="110">
        <f t="shared" si="20"/>
        <v>1</v>
      </c>
      <c r="AS27" s="111">
        <f t="shared" si="21"/>
        <v>3</v>
      </c>
      <c r="AT27" s="100">
        <v>1</v>
      </c>
      <c r="AU27" s="135">
        <v>0</v>
      </c>
      <c r="AV27" s="96">
        <v>1</v>
      </c>
      <c r="AW27" s="111">
        <f t="shared" si="22"/>
        <v>2</v>
      </c>
      <c r="AX27" s="112">
        <f t="shared" si="23"/>
        <v>20</v>
      </c>
      <c r="AY27" s="113">
        <f t="shared" si="24"/>
        <v>0.95238095238095233</v>
      </c>
      <c r="AZ27" s="87" t="s">
        <v>16</v>
      </c>
      <c r="BA27" s="93" t="s">
        <v>127</v>
      </c>
      <c r="BE27" s="20"/>
      <c r="BF27" s="20"/>
    </row>
    <row r="28" spans="1:58" s="17" customFormat="1" hidden="1" x14ac:dyDescent="0.2">
      <c r="A28" s="36">
        <f t="shared" si="0"/>
        <v>24</v>
      </c>
      <c r="B28" s="81" t="s">
        <v>19</v>
      </c>
      <c r="C28" s="127">
        <v>57</v>
      </c>
      <c r="D28" s="130">
        <v>69</v>
      </c>
      <c r="E28" s="97">
        <f t="shared" si="1"/>
        <v>1</v>
      </c>
      <c r="F28" s="127">
        <v>1251</v>
      </c>
      <c r="G28" s="130">
        <v>1250</v>
      </c>
      <c r="H28" s="98">
        <f t="shared" si="2"/>
        <v>1</v>
      </c>
      <c r="I28" s="127">
        <v>42</v>
      </c>
      <c r="J28" s="130">
        <v>42</v>
      </c>
      <c r="K28" s="99">
        <f t="shared" si="3"/>
        <v>1</v>
      </c>
      <c r="L28" s="130">
        <v>1611</v>
      </c>
      <c r="M28" s="130">
        <v>100</v>
      </c>
      <c r="N28" s="101">
        <f t="shared" si="4"/>
        <v>2</v>
      </c>
      <c r="O28" s="130">
        <v>518</v>
      </c>
      <c r="P28" s="101">
        <f t="shared" si="5"/>
        <v>1</v>
      </c>
      <c r="Q28" s="128">
        <v>1466</v>
      </c>
      <c r="R28" s="134">
        <v>1722</v>
      </c>
      <c r="S28" s="130">
        <v>1722</v>
      </c>
      <c r="T28" s="130">
        <v>1722</v>
      </c>
      <c r="U28" s="130">
        <v>1722</v>
      </c>
      <c r="V28" s="126">
        <f t="shared" si="6"/>
        <v>117.462482946794</v>
      </c>
      <c r="W28" s="101">
        <f t="shared" si="7"/>
        <v>2</v>
      </c>
      <c r="X28" s="102">
        <f t="shared" si="8"/>
        <v>8</v>
      </c>
      <c r="Y28" s="130">
        <v>98</v>
      </c>
      <c r="Z28" s="103">
        <f t="shared" si="9"/>
        <v>2</v>
      </c>
      <c r="AA28" s="130">
        <v>97</v>
      </c>
      <c r="AB28" s="104">
        <f t="shared" si="10"/>
        <v>2</v>
      </c>
      <c r="AC28" s="130">
        <v>111179</v>
      </c>
      <c r="AD28" s="103">
        <f t="shared" si="11"/>
        <v>1</v>
      </c>
      <c r="AE28" s="130">
        <v>33795</v>
      </c>
      <c r="AF28" s="105">
        <f t="shared" si="12"/>
        <v>1</v>
      </c>
      <c r="AG28" s="130">
        <v>100</v>
      </c>
      <c r="AH28" s="104">
        <f t="shared" si="13"/>
        <v>1</v>
      </c>
      <c r="AI28" s="106">
        <f t="shared" si="14"/>
        <v>7</v>
      </c>
      <c r="AJ28" s="130">
        <v>38957</v>
      </c>
      <c r="AK28" s="107">
        <f t="shared" si="15"/>
        <v>24.181874612042211</v>
      </c>
      <c r="AL28" s="108">
        <f t="shared" si="16"/>
        <v>1</v>
      </c>
      <c r="AM28" s="130">
        <v>17459</v>
      </c>
      <c r="AN28" s="96">
        <f t="shared" si="17"/>
        <v>13.9672</v>
      </c>
      <c r="AO28" s="109">
        <f t="shared" si="18"/>
        <v>1</v>
      </c>
      <c r="AP28" s="130">
        <v>4579</v>
      </c>
      <c r="AQ28" s="96">
        <f t="shared" si="19"/>
        <v>66.362318840579704</v>
      </c>
      <c r="AR28" s="110">
        <f t="shared" si="20"/>
        <v>1</v>
      </c>
      <c r="AS28" s="111">
        <f t="shared" si="21"/>
        <v>3</v>
      </c>
      <c r="AT28" s="100">
        <v>1</v>
      </c>
      <c r="AU28" s="135">
        <v>0</v>
      </c>
      <c r="AV28" s="96">
        <v>1</v>
      </c>
      <c r="AW28" s="111">
        <f t="shared" si="22"/>
        <v>2</v>
      </c>
      <c r="AX28" s="112">
        <f t="shared" si="23"/>
        <v>20</v>
      </c>
      <c r="AY28" s="113">
        <f t="shared" si="24"/>
        <v>0.95238095238095233</v>
      </c>
      <c r="AZ28" s="87" t="s">
        <v>19</v>
      </c>
      <c r="BA28" s="93" t="s">
        <v>130</v>
      </c>
    </row>
    <row r="29" spans="1:58" s="17" customFormat="1" ht="16.5" hidden="1" customHeight="1" x14ac:dyDescent="0.2">
      <c r="A29" s="36">
        <f t="shared" si="0"/>
        <v>25</v>
      </c>
      <c r="B29" s="81" t="s">
        <v>22</v>
      </c>
      <c r="C29" s="127">
        <v>57</v>
      </c>
      <c r="D29" s="130">
        <v>61</v>
      </c>
      <c r="E29" s="97">
        <f t="shared" si="1"/>
        <v>1</v>
      </c>
      <c r="F29" s="127">
        <v>1543</v>
      </c>
      <c r="G29" s="130">
        <v>1552</v>
      </c>
      <c r="H29" s="98">
        <f t="shared" si="2"/>
        <v>1</v>
      </c>
      <c r="I29" s="127">
        <v>47</v>
      </c>
      <c r="J29" s="130">
        <v>47</v>
      </c>
      <c r="K29" s="99">
        <f t="shared" si="3"/>
        <v>1</v>
      </c>
      <c r="L29" s="130">
        <v>2213</v>
      </c>
      <c r="M29" s="130">
        <v>100</v>
      </c>
      <c r="N29" s="101">
        <f t="shared" si="4"/>
        <v>2</v>
      </c>
      <c r="O29" s="130">
        <v>196</v>
      </c>
      <c r="P29" s="133">
        <v>1</v>
      </c>
      <c r="Q29" s="128">
        <v>1449</v>
      </c>
      <c r="R29" s="134">
        <v>1783</v>
      </c>
      <c r="S29" s="130">
        <v>1487</v>
      </c>
      <c r="T29" s="130">
        <v>1487</v>
      </c>
      <c r="U29" s="130">
        <v>1487</v>
      </c>
      <c r="V29" s="126">
        <f t="shared" si="6"/>
        <v>123.0503795721187</v>
      </c>
      <c r="W29" s="101">
        <f t="shared" si="7"/>
        <v>2</v>
      </c>
      <c r="X29" s="102">
        <f t="shared" si="8"/>
        <v>8</v>
      </c>
      <c r="Y29" s="130">
        <v>100</v>
      </c>
      <c r="Z29" s="103">
        <f t="shared" si="9"/>
        <v>2</v>
      </c>
      <c r="AA29" s="130">
        <v>100</v>
      </c>
      <c r="AB29" s="104">
        <f t="shared" si="10"/>
        <v>2</v>
      </c>
      <c r="AC29" s="130">
        <v>124505</v>
      </c>
      <c r="AD29" s="103">
        <f t="shared" si="11"/>
        <v>1</v>
      </c>
      <c r="AE29" s="130">
        <v>36567</v>
      </c>
      <c r="AF29" s="105">
        <f t="shared" si="12"/>
        <v>1</v>
      </c>
      <c r="AG29" s="130">
        <v>100</v>
      </c>
      <c r="AH29" s="104">
        <f t="shared" si="13"/>
        <v>1</v>
      </c>
      <c r="AI29" s="106">
        <f t="shared" si="14"/>
        <v>7</v>
      </c>
      <c r="AJ29" s="130">
        <v>31941</v>
      </c>
      <c r="AK29" s="107">
        <f t="shared" si="15"/>
        <v>14.433348395842748</v>
      </c>
      <c r="AL29" s="108">
        <f t="shared" si="16"/>
        <v>1</v>
      </c>
      <c r="AM29" s="130">
        <v>21520</v>
      </c>
      <c r="AN29" s="96">
        <f t="shared" si="17"/>
        <v>13.865979381443299</v>
      </c>
      <c r="AO29" s="109">
        <f t="shared" si="18"/>
        <v>1</v>
      </c>
      <c r="AP29" s="130">
        <v>5451</v>
      </c>
      <c r="AQ29" s="96">
        <f t="shared" si="19"/>
        <v>89.360655737704917</v>
      </c>
      <c r="AR29" s="110">
        <f t="shared" si="20"/>
        <v>1</v>
      </c>
      <c r="AS29" s="111">
        <f t="shared" si="21"/>
        <v>3</v>
      </c>
      <c r="AT29" s="100">
        <v>1</v>
      </c>
      <c r="AU29" s="135">
        <v>0</v>
      </c>
      <c r="AV29" s="96">
        <v>1</v>
      </c>
      <c r="AW29" s="111">
        <f t="shared" si="22"/>
        <v>2</v>
      </c>
      <c r="AX29" s="112">
        <f t="shared" si="23"/>
        <v>20</v>
      </c>
      <c r="AY29" s="113">
        <f t="shared" si="24"/>
        <v>0.95238095238095233</v>
      </c>
      <c r="AZ29" s="87" t="s">
        <v>22</v>
      </c>
      <c r="BA29" s="93" t="s">
        <v>133</v>
      </c>
      <c r="BE29" s="18"/>
      <c r="BF29" s="18"/>
    </row>
    <row r="30" spans="1:58" s="17" customFormat="1" hidden="1" x14ac:dyDescent="0.2">
      <c r="A30" s="36">
        <f t="shared" si="0"/>
        <v>26</v>
      </c>
      <c r="B30" s="81" t="s">
        <v>26</v>
      </c>
      <c r="C30" s="127">
        <v>60</v>
      </c>
      <c r="D30" s="130">
        <v>65</v>
      </c>
      <c r="E30" s="97">
        <f t="shared" si="1"/>
        <v>1</v>
      </c>
      <c r="F30" s="127">
        <v>1000</v>
      </c>
      <c r="G30" s="130">
        <v>973</v>
      </c>
      <c r="H30" s="98">
        <f t="shared" si="2"/>
        <v>1</v>
      </c>
      <c r="I30" s="127">
        <v>38</v>
      </c>
      <c r="J30" s="130">
        <v>38</v>
      </c>
      <c r="K30" s="99">
        <f t="shared" si="3"/>
        <v>1</v>
      </c>
      <c r="L30" s="130">
        <v>1648</v>
      </c>
      <c r="M30" s="130">
        <v>99</v>
      </c>
      <c r="N30" s="101">
        <f t="shared" si="4"/>
        <v>2</v>
      </c>
      <c r="O30" s="130">
        <v>259</v>
      </c>
      <c r="P30" s="101">
        <f>IF(O30&gt;=200,1,0)</f>
        <v>1</v>
      </c>
      <c r="Q30" s="128">
        <v>1357</v>
      </c>
      <c r="R30" s="134">
        <v>1607</v>
      </c>
      <c r="S30" s="130">
        <v>1607</v>
      </c>
      <c r="T30" s="130">
        <v>1607</v>
      </c>
      <c r="U30" s="130">
        <v>1607</v>
      </c>
      <c r="V30" s="126">
        <f t="shared" si="6"/>
        <v>118.42299189388356</v>
      </c>
      <c r="W30" s="101">
        <f t="shared" si="7"/>
        <v>2</v>
      </c>
      <c r="X30" s="102">
        <f t="shared" si="8"/>
        <v>8</v>
      </c>
      <c r="Y30" s="130">
        <v>99</v>
      </c>
      <c r="Z30" s="103">
        <f t="shared" si="9"/>
        <v>2</v>
      </c>
      <c r="AA30" s="130">
        <v>100</v>
      </c>
      <c r="AB30" s="104">
        <f t="shared" si="10"/>
        <v>2</v>
      </c>
      <c r="AC30" s="130">
        <v>100666</v>
      </c>
      <c r="AD30" s="103">
        <f t="shared" si="11"/>
        <v>1</v>
      </c>
      <c r="AE30" s="130">
        <v>23661</v>
      </c>
      <c r="AF30" s="105">
        <f t="shared" si="12"/>
        <v>1</v>
      </c>
      <c r="AG30" s="130">
        <v>97</v>
      </c>
      <c r="AH30" s="104">
        <f t="shared" si="13"/>
        <v>1</v>
      </c>
      <c r="AI30" s="106">
        <f t="shared" si="14"/>
        <v>7</v>
      </c>
      <c r="AJ30" s="130">
        <v>27731</v>
      </c>
      <c r="AK30" s="107">
        <f t="shared" si="15"/>
        <v>16.827063106796118</v>
      </c>
      <c r="AL30" s="108">
        <f t="shared" si="16"/>
        <v>1</v>
      </c>
      <c r="AM30" s="130">
        <v>11566</v>
      </c>
      <c r="AN30" s="96">
        <f t="shared" si="17"/>
        <v>11.886947584789311</v>
      </c>
      <c r="AO30" s="109">
        <f t="shared" si="18"/>
        <v>1</v>
      </c>
      <c r="AP30" s="130">
        <v>4427</v>
      </c>
      <c r="AQ30" s="96">
        <f t="shared" si="19"/>
        <v>68.107692307692304</v>
      </c>
      <c r="AR30" s="110">
        <f t="shared" si="20"/>
        <v>1</v>
      </c>
      <c r="AS30" s="111">
        <f t="shared" si="21"/>
        <v>3</v>
      </c>
      <c r="AT30" s="100">
        <v>1</v>
      </c>
      <c r="AU30" s="135">
        <v>0</v>
      </c>
      <c r="AV30" s="96">
        <v>1</v>
      </c>
      <c r="AW30" s="111">
        <f t="shared" si="22"/>
        <v>2</v>
      </c>
      <c r="AX30" s="112">
        <f t="shared" si="23"/>
        <v>20</v>
      </c>
      <c r="AY30" s="113">
        <f t="shared" si="24"/>
        <v>0.95238095238095233</v>
      </c>
      <c r="AZ30" s="87" t="s">
        <v>26</v>
      </c>
      <c r="BA30" s="93" t="s">
        <v>137</v>
      </c>
      <c r="BE30" s="18"/>
      <c r="BF30" s="18"/>
    </row>
    <row r="31" spans="1:58" s="17" customFormat="1" hidden="1" x14ac:dyDescent="0.2">
      <c r="A31" s="36">
        <f t="shared" si="0"/>
        <v>27</v>
      </c>
      <c r="B31" s="81" t="s">
        <v>33</v>
      </c>
      <c r="C31" s="127">
        <v>61</v>
      </c>
      <c r="D31" s="130">
        <v>68</v>
      </c>
      <c r="E31" s="97">
        <f t="shared" si="1"/>
        <v>1</v>
      </c>
      <c r="F31" s="127">
        <v>1089</v>
      </c>
      <c r="G31" s="130">
        <v>1101</v>
      </c>
      <c r="H31" s="98">
        <f t="shared" si="2"/>
        <v>1</v>
      </c>
      <c r="I31" s="127">
        <v>39</v>
      </c>
      <c r="J31" s="130">
        <v>39</v>
      </c>
      <c r="K31" s="99">
        <f t="shared" si="3"/>
        <v>1</v>
      </c>
      <c r="L31" s="130">
        <v>1290</v>
      </c>
      <c r="M31" s="130">
        <v>100</v>
      </c>
      <c r="N31" s="101">
        <f t="shared" si="4"/>
        <v>2</v>
      </c>
      <c r="O31" s="130">
        <v>644</v>
      </c>
      <c r="P31" s="101">
        <f>IF(O31&gt;=200,1,0)</f>
        <v>1</v>
      </c>
      <c r="Q31" s="128">
        <v>1261.08</v>
      </c>
      <c r="R31" s="134">
        <v>1498</v>
      </c>
      <c r="S31" s="130">
        <v>1498</v>
      </c>
      <c r="T31" s="130">
        <v>1498</v>
      </c>
      <c r="U31" s="130">
        <v>1498</v>
      </c>
      <c r="V31" s="126">
        <f t="shared" si="6"/>
        <v>118.78707139911822</v>
      </c>
      <c r="W31" s="101">
        <f t="shared" si="7"/>
        <v>2</v>
      </c>
      <c r="X31" s="102">
        <f t="shared" si="8"/>
        <v>8</v>
      </c>
      <c r="Y31" s="130">
        <v>98</v>
      </c>
      <c r="Z31" s="103">
        <f t="shared" si="9"/>
        <v>2</v>
      </c>
      <c r="AA31" s="130">
        <v>99</v>
      </c>
      <c r="AB31" s="104">
        <f t="shared" si="10"/>
        <v>2</v>
      </c>
      <c r="AC31" s="130">
        <v>87242</v>
      </c>
      <c r="AD31" s="103">
        <f t="shared" si="11"/>
        <v>1</v>
      </c>
      <c r="AE31" s="130">
        <v>30164</v>
      </c>
      <c r="AF31" s="105">
        <f t="shared" si="12"/>
        <v>1</v>
      </c>
      <c r="AG31" s="130">
        <v>98</v>
      </c>
      <c r="AH31" s="104">
        <f t="shared" si="13"/>
        <v>1</v>
      </c>
      <c r="AI31" s="106">
        <f t="shared" si="14"/>
        <v>7</v>
      </c>
      <c r="AJ31" s="130">
        <v>16443</v>
      </c>
      <c r="AK31" s="107">
        <f t="shared" si="15"/>
        <v>12.746511627906976</v>
      </c>
      <c r="AL31" s="108">
        <f t="shared" si="16"/>
        <v>1</v>
      </c>
      <c r="AM31" s="130">
        <v>11922</v>
      </c>
      <c r="AN31" s="96">
        <f t="shared" si="17"/>
        <v>10.8283378746594</v>
      </c>
      <c r="AO31" s="109">
        <f t="shared" si="18"/>
        <v>1</v>
      </c>
      <c r="AP31" s="130">
        <v>3459</v>
      </c>
      <c r="AQ31" s="96">
        <f t="shared" si="19"/>
        <v>50.867647058823529</v>
      </c>
      <c r="AR31" s="110">
        <f t="shared" si="20"/>
        <v>1</v>
      </c>
      <c r="AS31" s="111">
        <f t="shared" si="21"/>
        <v>3</v>
      </c>
      <c r="AT31" s="100">
        <v>1</v>
      </c>
      <c r="AU31" s="135">
        <v>0</v>
      </c>
      <c r="AV31" s="96">
        <v>1</v>
      </c>
      <c r="AW31" s="111">
        <f t="shared" si="22"/>
        <v>2</v>
      </c>
      <c r="AX31" s="112">
        <f t="shared" si="23"/>
        <v>20</v>
      </c>
      <c r="AY31" s="113">
        <f t="shared" si="24"/>
        <v>0.95238095238095233</v>
      </c>
      <c r="AZ31" s="87" t="s">
        <v>33</v>
      </c>
      <c r="BA31" s="93" t="s">
        <v>144</v>
      </c>
    </row>
    <row r="32" spans="1:58" s="17" customFormat="1" hidden="1" x14ac:dyDescent="0.2">
      <c r="A32" s="36">
        <f t="shared" si="0"/>
        <v>28</v>
      </c>
      <c r="B32" s="81" t="s">
        <v>36</v>
      </c>
      <c r="C32" s="127">
        <v>25</v>
      </c>
      <c r="D32" s="130">
        <v>30</v>
      </c>
      <c r="E32" s="97">
        <f t="shared" si="1"/>
        <v>1</v>
      </c>
      <c r="F32" s="127">
        <v>614</v>
      </c>
      <c r="G32" s="130">
        <v>617</v>
      </c>
      <c r="H32" s="98">
        <f t="shared" si="2"/>
        <v>1</v>
      </c>
      <c r="I32" s="127">
        <v>22</v>
      </c>
      <c r="J32" s="130">
        <v>22</v>
      </c>
      <c r="K32" s="99">
        <f t="shared" si="3"/>
        <v>1</v>
      </c>
      <c r="L32" s="130">
        <v>856</v>
      </c>
      <c r="M32" s="130">
        <v>100</v>
      </c>
      <c r="N32" s="101">
        <f t="shared" si="4"/>
        <v>2</v>
      </c>
      <c r="O32" s="130">
        <v>283</v>
      </c>
      <c r="P32" s="131">
        <v>1</v>
      </c>
      <c r="Q32" s="128">
        <v>681</v>
      </c>
      <c r="R32" s="134">
        <v>777</v>
      </c>
      <c r="S32" s="130">
        <v>777</v>
      </c>
      <c r="T32" s="130">
        <v>777</v>
      </c>
      <c r="U32" s="130">
        <v>777</v>
      </c>
      <c r="V32" s="126">
        <f t="shared" si="6"/>
        <v>114.09691629955947</v>
      </c>
      <c r="W32" s="101">
        <f t="shared" si="7"/>
        <v>2</v>
      </c>
      <c r="X32" s="102">
        <f t="shared" si="8"/>
        <v>8</v>
      </c>
      <c r="Y32" s="130">
        <v>98</v>
      </c>
      <c r="Z32" s="103">
        <f t="shared" si="9"/>
        <v>2</v>
      </c>
      <c r="AA32" s="130">
        <v>98</v>
      </c>
      <c r="AB32" s="104">
        <f t="shared" si="10"/>
        <v>2</v>
      </c>
      <c r="AC32" s="130">
        <v>46354</v>
      </c>
      <c r="AD32" s="103">
        <f t="shared" si="11"/>
        <v>1</v>
      </c>
      <c r="AE32" s="130">
        <v>12317</v>
      </c>
      <c r="AF32" s="105">
        <f t="shared" si="12"/>
        <v>1</v>
      </c>
      <c r="AG32" s="130">
        <v>99</v>
      </c>
      <c r="AH32" s="104">
        <f t="shared" si="13"/>
        <v>1</v>
      </c>
      <c r="AI32" s="106">
        <f t="shared" si="14"/>
        <v>7</v>
      </c>
      <c r="AJ32" s="130">
        <v>7409</v>
      </c>
      <c r="AK32" s="107">
        <f t="shared" si="15"/>
        <v>8.6553738317757016</v>
      </c>
      <c r="AL32" s="108">
        <f t="shared" si="16"/>
        <v>1</v>
      </c>
      <c r="AM32" s="130">
        <v>7129</v>
      </c>
      <c r="AN32" s="96">
        <f t="shared" si="17"/>
        <v>11.554294975688817</v>
      </c>
      <c r="AO32" s="109">
        <f t="shared" si="18"/>
        <v>1</v>
      </c>
      <c r="AP32" s="130">
        <v>2722</v>
      </c>
      <c r="AQ32" s="96">
        <f t="shared" si="19"/>
        <v>90.733333333333334</v>
      </c>
      <c r="AR32" s="110">
        <f t="shared" si="20"/>
        <v>1</v>
      </c>
      <c r="AS32" s="111">
        <f t="shared" si="21"/>
        <v>3</v>
      </c>
      <c r="AT32" s="100">
        <v>1</v>
      </c>
      <c r="AU32" s="135">
        <v>0</v>
      </c>
      <c r="AV32" s="96">
        <v>1</v>
      </c>
      <c r="AW32" s="111">
        <f t="shared" si="22"/>
        <v>2</v>
      </c>
      <c r="AX32" s="112">
        <f t="shared" si="23"/>
        <v>20</v>
      </c>
      <c r="AY32" s="113">
        <f t="shared" si="24"/>
        <v>0.95238095238095233</v>
      </c>
      <c r="AZ32" s="87" t="s">
        <v>36</v>
      </c>
      <c r="BA32" s="94" t="s">
        <v>147</v>
      </c>
      <c r="BB32" s="18"/>
      <c r="BC32" s="18"/>
      <c r="BD32" s="18"/>
    </row>
    <row r="33" spans="1:58" s="17" customFormat="1" hidden="1" x14ac:dyDescent="0.2">
      <c r="A33" s="36">
        <f t="shared" si="0"/>
        <v>29</v>
      </c>
      <c r="B33" s="81" t="s">
        <v>38</v>
      </c>
      <c r="C33" s="127">
        <v>69</v>
      </c>
      <c r="D33" s="130">
        <v>77</v>
      </c>
      <c r="E33" s="97">
        <f t="shared" si="1"/>
        <v>1</v>
      </c>
      <c r="F33" s="127">
        <v>1670</v>
      </c>
      <c r="G33" s="130">
        <v>1664</v>
      </c>
      <c r="H33" s="98">
        <f t="shared" si="2"/>
        <v>1</v>
      </c>
      <c r="I33" s="127">
        <v>50</v>
      </c>
      <c r="J33" s="130">
        <v>50</v>
      </c>
      <c r="K33" s="99">
        <f t="shared" si="3"/>
        <v>1</v>
      </c>
      <c r="L33" s="130">
        <v>1963</v>
      </c>
      <c r="M33" s="130">
        <v>99</v>
      </c>
      <c r="N33" s="101">
        <f t="shared" si="4"/>
        <v>2</v>
      </c>
      <c r="O33" s="130">
        <v>875</v>
      </c>
      <c r="P33" s="101">
        <f t="shared" ref="P33:P48" si="25">IF(O33&gt;=200,1,0)</f>
        <v>1</v>
      </c>
      <c r="Q33" s="128">
        <v>1610.46</v>
      </c>
      <c r="R33" s="134">
        <v>1984</v>
      </c>
      <c r="S33" s="130">
        <v>1984</v>
      </c>
      <c r="T33" s="130">
        <v>1984</v>
      </c>
      <c r="U33" s="130">
        <v>1984</v>
      </c>
      <c r="V33" s="126">
        <f t="shared" si="6"/>
        <v>123.19461520310966</v>
      </c>
      <c r="W33" s="101">
        <f t="shared" si="7"/>
        <v>2</v>
      </c>
      <c r="X33" s="102">
        <f t="shared" si="8"/>
        <v>8</v>
      </c>
      <c r="Y33" s="130">
        <v>97</v>
      </c>
      <c r="Z33" s="103">
        <f t="shared" si="9"/>
        <v>2</v>
      </c>
      <c r="AA33" s="130">
        <v>97</v>
      </c>
      <c r="AB33" s="104">
        <f t="shared" si="10"/>
        <v>2</v>
      </c>
      <c r="AC33" s="130">
        <v>133379</v>
      </c>
      <c r="AD33" s="103">
        <f t="shared" si="11"/>
        <v>1</v>
      </c>
      <c r="AE33" s="130">
        <v>42541</v>
      </c>
      <c r="AF33" s="105">
        <f t="shared" si="12"/>
        <v>1</v>
      </c>
      <c r="AG33" s="130">
        <v>98</v>
      </c>
      <c r="AH33" s="104">
        <f t="shared" si="13"/>
        <v>1</v>
      </c>
      <c r="AI33" s="106">
        <f t="shared" si="14"/>
        <v>7</v>
      </c>
      <c r="AJ33" s="130">
        <v>22026</v>
      </c>
      <c r="AK33" s="107">
        <f t="shared" si="15"/>
        <v>11.220580743759552</v>
      </c>
      <c r="AL33" s="108">
        <f t="shared" si="16"/>
        <v>1</v>
      </c>
      <c r="AM33" s="130">
        <v>25402</v>
      </c>
      <c r="AN33" s="96">
        <f t="shared" si="17"/>
        <v>15.265625</v>
      </c>
      <c r="AO33" s="109">
        <f t="shared" si="18"/>
        <v>1</v>
      </c>
      <c r="AP33" s="130">
        <v>7214</v>
      </c>
      <c r="AQ33" s="96">
        <f t="shared" si="19"/>
        <v>93.688311688311686</v>
      </c>
      <c r="AR33" s="110">
        <f t="shared" si="20"/>
        <v>1</v>
      </c>
      <c r="AS33" s="111">
        <f t="shared" si="21"/>
        <v>3</v>
      </c>
      <c r="AT33" s="100">
        <v>1</v>
      </c>
      <c r="AU33" s="135">
        <v>0</v>
      </c>
      <c r="AV33" s="96">
        <v>1</v>
      </c>
      <c r="AW33" s="111">
        <f t="shared" si="22"/>
        <v>2</v>
      </c>
      <c r="AX33" s="112">
        <f t="shared" si="23"/>
        <v>20</v>
      </c>
      <c r="AY33" s="113">
        <f t="shared" si="24"/>
        <v>0.95238095238095233</v>
      </c>
      <c r="AZ33" s="87" t="s">
        <v>38</v>
      </c>
      <c r="BA33" s="93" t="s">
        <v>149</v>
      </c>
    </row>
    <row r="34" spans="1:58" s="17" customFormat="1" x14ac:dyDescent="0.2">
      <c r="A34" s="36">
        <f t="shared" si="0"/>
        <v>30</v>
      </c>
      <c r="B34" s="81" t="s">
        <v>48</v>
      </c>
      <c r="C34" s="127">
        <v>39</v>
      </c>
      <c r="D34" s="130">
        <v>46</v>
      </c>
      <c r="E34" s="97">
        <f t="shared" si="1"/>
        <v>1</v>
      </c>
      <c r="F34" s="127">
        <v>909</v>
      </c>
      <c r="G34" s="130">
        <v>905</v>
      </c>
      <c r="H34" s="98">
        <f t="shared" si="2"/>
        <v>1</v>
      </c>
      <c r="I34" s="127">
        <v>34</v>
      </c>
      <c r="J34" s="130">
        <v>35</v>
      </c>
      <c r="K34" s="99">
        <v>1</v>
      </c>
      <c r="L34" s="130">
        <v>1449</v>
      </c>
      <c r="M34" s="130">
        <v>98</v>
      </c>
      <c r="N34" s="101">
        <f t="shared" si="4"/>
        <v>2</v>
      </c>
      <c r="O34" s="130">
        <v>603</v>
      </c>
      <c r="P34" s="101">
        <f t="shared" si="25"/>
        <v>1</v>
      </c>
      <c r="Q34" s="128">
        <v>1100</v>
      </c>
      <c r="R34" s="134">
        <v>1285</v>
      </c>
      <c r="S34" s="130">
        <v>1285</v>
      </c>
      <c r="T34" s="130">
        <v>1285</v>
      </c>
      <c r="U34" s="130">
        <v>1285</v>
      </c>
      <c r="V34" s="126">
        <f t="shared" si="6"/>
        <v>116.81818181818181</v>
      </c>
      <c r="W34" s="101">
        <f t="shared" si="7"/>
        <v>2</v>
      </c>
      <c r="X34" s="102">
        <f t="shared" si="8"/>
        <v>8</v>
      </c>
      <c r="Y34" s="130">
        <v>98</v>
      </c>
      <c r="Z34" s="103">
        <f t="shared" si="9"/>
        <v>2</v>
      </c>
      <c r="AA34" s="130">
        <v>99</v>
      </c>
      <c r="AB34" s="104">
        <f t="shared" si="10"/>
        <v>2</v>
      </c>
      <c r="AC34" s="130">
        <v>67168</v>
      </c>
      <c r="AD34" s="103">
        <f t="shared" si="11"/>
        <v>1</v>
      </c>
      <c r="AE34" s="130">
        <v>24560</v>
      </c>
      <c r="AF34" s="105">
        <f t="shared" si="12"/>
        <v>1</v>
      </c>
      <c r="AG34" s="130">
        <v>99</v>
      </c>
      <c r="AH34" s="104">
        <f t="shared" si="13"/>
        <v>1</v>
      </c>
      <c r="AI34" s="106">
        <f t="shared" si="14"/>
        <v>7</v>
      </c>
      <c r="AJ34" s="130">
        <v>5394</v>
      </c>
      <c r="AK34" s="107">
        <f t="shared" si="15"/>
        <v>3.7225672877846789</v>
      </c>
      <c r="AL34" s="108">
        <f t="shared" si="16"/>
        <v>0</v>
      </c>
      <c r="AM34" s="130">
        <v>19274</v>
      </c>
      <c r="AN34" s="96">
        <f t="shared" si="17"/>
        <v>21.297237569060773</v>
      </c>
      <c r="AO34" s="109">
        <f t="shared" si="18"/>
        <v>1</v>
      </c>
      <c r="AP34" s="130">
        <v>3248</v>
      </c>
      <c r="AQ34" s="96">
        <f t="shared" si="19"/>
        <v>70.608695652173907</v>
      </c>
      <c r="AR34" s="110">
        <f t="shared" si="20"/>
        <v>1</v>
      </c>
      <c r="AS34" s="111">
        <f t="shared" si="21"/>
        <v>2</v>
      </c>
      <c r="AT34" s="100">
        <v>1</v>
      </c>
      <c r="AU34" s="96">
        <v>1</v>
      </c>
      <c r="AV34" s="96">
        <v>1</v>
      </c>
      <c r="AW34" s="111">
        <f t="shared" si="22"/>
        <v>3</v>
      </c>
      <c r="AX34" s="112">
        <f t="shared" si="23"/>
        <v>20</v>
      </c>
      <c r="AY34" s="113">
        <f t="shared" si="24"/>
        <v>0.95238095238095233</v>
      </c>
      <c r="AZ34" s="87" t="s">
        <v>48</v>
      </c>
      <c r="BA34" s="93" t="s">
        <v>159</v>
      </c>
    </row>
    <row r="35" spans="1:58" s="17" customFormat="1" hidden="1" x14ac:dyDescent="0.2">
      <c r="A35" s="36">
        <f t="shared" si="0"/>
        <v>31</v>
      </c>
      <c r="B35" s="81" t="s">
        <v>61</v>
      </c>
      <c r="C35" s="127">
        <v>59</v>
      </c>
      <c r="D35" s="130">
        <v>69</v>
      </c>
      <c r="E35" s="97">
        <f t="shared" si="1"/>
        <v>1</v>
      </c>
      <c r="F35" s="127">
        <v>1266</v>
      </c>
      <c r="G35" s="130">
        <v>1267</v>
      </c>
      <c r="H35" s="98">
        <f t="shared" si="2"/>
        <v>1</v>
      </c>
      <c r="I35" s="127">
        <v>43</v>
      </c>
      <c r="J35" s="130">
        <v>43</v>
      </c>
      <c r="K35" s="99">
        <f t="shared" ref="K35:K40" si="26">IF(I35=J35,1,0)</f>
        <v>1</v>
      </c>
      <c r="L35" s="130">
        <v>1835</v>
      </c>
      <c r="M35" s="130">
        <v>100</v>
      </c>
      <c r="N35" s="101">
        <f t="shared" si="4"/>
        <v>2</v>
      </c>
      <c r="O35" s="130">
        <v>512</v>
      </c>
      <c r="P35" s="101">
        <f t="shared" si="25"/>
        <v>1</v>
      </c>
      <c r="Q35" s="128">
        <v>1398.06</v>
      </c>
      <c r="R35" s="134">
        <v>1668</v>
      </c>
      <c r="S35" s="130">
        <v>1668</v>
      </c>
      <c r="T35" s="130">
        <v>1668</v>
      </c>
      <c r="U35" s="130">
        <v>1668</v>
      </c>
      <c r="V35" s="126">
        <f t="shared" si="6"/>
        <v>119.30818419810309</v>
      </c>
      <c r="W35" s="101">
        <f t="shared" si="7"/>
        <v>2</v>
      </c>
      <c r="X35" s="102">
        <f t="shared" si="8"/>
        <v>8</v>
      </c>
      <c r="Y35" s="130">
        <v>100</v>
      </c>
      <c r="Z35" s="103">
        <f t="shared" si="9"/>
        <v>2</v>
      </c>
      <c r="AA35" s="130">
        <v>100</v>
      </c>
      <c r="AB35" s="104">
        <f t="shared" si="10"/>
        <v>2</v>
      </c>
      <c r="AC35" s="130">
        <v>106246</v>
      </c>
      <c r="AD35" s="103">
        <f t="shared" si="11"/>
        <v>1</v>
      </c>
      <c r="AE35" s="130">
        <v>25984</v>
      </c>
      <c r="AF35" s="105">
        <f t="shared" si="12"/>
        <v>1</v>
      </c>
      <c r="AG35" s="130">
        <v>99</v>
      </c>
      <c r="AH35" s="104">
        <f t="shared" si="13"/>
        <v>1</v>
      </c>
      <c r="AI35" s="106">
        <f t="shared" si="14"/>
        <v>7</v>
      </c>
      <c r="AJ35" s="130">
        <v>25519</v>
      </c>
      <c r="AK35" s="107">
        <f t="shared" si="15"/>
        <v>13.906811989100817</v>
      </c>
      <c r="AL35" s="108">
        <f t="shared" si="16"/>
        <v>1</v>
      </c>
      <c r="AM35" s="130">
        <v>17782</v>
      </c>
      <c r="AN35" s="96">
        <f t="shared" si="17"/>
        <v>14.034727703235991</v>
      </c>
      <c r="AO35" s="109">
        <f t="shared" si="18"/>
        <v>1</v>
      </c>
      <c r="AP35" s="130">
        <v>5227</v>
      </c>
      <c r="AQ35" s="96">
        <f t="shared" si="19"/>
        <v>75.753623188405797</v>
      </c>
      <c r="AR35" s="110">
        <f t="shared" si="20"/>
        <v>1</v>
      </c>
      <c r="AS35" s="111">
        <f t="shared" si="21"/>
        <v>3</v>
      </c>
      <c r="AT35" s="100">
        <v>1</v>
      </c>
      <c r="AU35" s="96">
        <v>0</v>
      </c>
      <c r="AV35" s="96">
        <v>1</v>
      </c>
      <c r="AW35" s="111">
        <f t="shared" si="22"/>
        <v>2</v>
      </c>
      <c r="AX35" s="112">
        <f t="shared" si="23"/>
        <v>20</v>
      </c>
      <c r="AY35" s="113">
        <f t="shared" si="24"/>
        <v>0.95238095238095233</v>
      </c>
      <c r="AZ35" s="87" t="s">
        <v>61</v>
      </c>
      <c r="BA35" s="93" t="s">
        <v>172</v>
      </c>
      <c r="BE35" s="18"/>
      <c r="BF35" s="18"/>
    </row>
    <row r="36" spans="1:58" s="17" customFormat="1" hidden="1" x14ac:dyDescent="0.2">
      <c r="A36" s="36">
        <f t="shared" si="0"/>
        <v>32</v>
      </c>
      <c r="B36" s="81" t="s">
        <v>64</v>
      </c>
      <c r="C36" s="127">
        <v>61</v>
      </c>
      <c r="D36" s="130">
        <v>61</v>
      </c>
      <c r="E36" s="97">
        <f t="shared" si="1"/>
        <v>1</v>
      </c>
      <c r="F36" s="127">
        <v>1251</v>
      </c>
      <c r="G36" s="130">
        <v>1254</v>
      </c>
      <c r="H36" s="98">
        <f t="shared" si="2"/>
        <v>1</v>
      </c>
      <c r="I36" s="127">
        <v>48</v>
      </c>
      <c r="J36" s="130">
        <v>48</v>
      </c>
      <c r="K36" s="99">
        <f t="shared" si="26"/>
        <v>1</v>
      </c>
      <c r="L36" s="130">
        <v>1341</v>
      </c>
      <c r="M36" s="130">
        <v>100</v>
      </c>
      <c r="N36" s="101">
        <f t="shared" si="4"/>
        <v>2</v>
      </c>
      <c r="O36" s="130">
        <v>346</v>
      </c>
      <c r="P36" s="101">
        <f t="shared" si="25"/>
        <v>1</v>
      </c>
      <c r="Q36" s="128">
        <v>1589</v>
      </c>
      <c r="R36" s="134">
        <v>1839</v>
      </c>
      <c r="S36" s="130">
        <v>1839</v>
      </c>
      <c r="T36" s="130">
        <v>1839</v>
      </c>
      <c r="U36" s="130">
        <v>1839</v>
      </c>
      <c r="V36" s="126">
        <f t="shared" si="6"/>
        <v>115.73316551290119</v>
      </c>
      <c r="W36" s="101">
        <f t="shared" si="7"/>
        <v>2</v>
      </c>
      <c r="X36" s="102">
        <f t="shared" si="8"/>
        <v>8</v>
      </c>
      <c r="Y36" s="130">
        <v>98</v>
      </c>
      <c r="Z36" s="103">
        <f t="shared" si="9"/>
        <v>2</v>
      </c>
      <c r="AA36" s="130">
        <v>98</v>
      </c>
      <c r="AB36" s="104">
        <f t="shared" si="10"/>
        <v>2</v>
      </c>
      <c r="AC36" s="130">
        <v>78607</v>
      </c>
      <c r="AD36" s="103">
        <f t="shared" si="11"/>
        <v>1</v>
      </c>
      <c r="AE36" s="130">
        <v>35646</v>
      </c>
      <c r="AF36" s="105">
        <f t="shared" si="12"/>
        <v>1</v>
      </c>
      <c r="AG36" s="130">
        <v>100</v>
      </c>
      <c r="AH36" s="104">
        <f t="shared" si="13"/>
        <v>1</v>
      </c>
      <c r="AI36" s="106">
        <f t="shared" si="14"/>
        <v>7</v>
      </c>
      <c r="AJ36" s="130">
        <v>20427</v>
      </c>
      <c r="AK36" s="107">
        <f t="shared" si="15"/>
        <v>15.232662192393736</v>
      </c>
      <c r="AL36" s="108">
        <f t="shared" si="16"/>
        <v>1</v>
      </c>
      <c r="AM36" s="130">
        <v>21209</v>
      </c>
      <c r="AN36" s="96">
        <f t="shared" si="17"/>
        <v>16.913078149920256</v>
      </c>
      <c r="AO36" s="109">
        <f t="shared" si="18"/>
        <v>1</v>
      </c>
      <c r="AP36" s="130">
        <v>6081</v>
      </c>
      <c r="AQ36" s="96">
        <f t="shared" si="19"/>
        <v>99.688524590163937</v>
      </c>
      <c r="AR36" s="110">
        <f t="shared" si="20"/>
        <v>1</v>
      </c>
      <c r="AS36" s="111">
        <f t="shared" si="21"/>
        <v>3</v>
      </c>
      <c r="AT36" s="100">
        <v>1</v>
      </c>
      <c r="AU36" s="96">
        <v>0</v>
      </c>
      <c r="AV36" s="96">
        <v>1</v>
      </c>
      <c r="AW36" s="111">
        <f t="shared" si="22"/>
        <v>2</v>
      </c>
      <c r="AX36" s="112">
        <f t="shared" si="23"/>
        <v>20</v>
      </c>
      <c r="AY36" s="113">
        <f t="shared" si="24"/>
        <v>0.95238095238095233</v>
      </c>
      <c r="AZ36" s="87" t="s">
        <v>64</v>
      </c>
      <c r="BA36" s="93" t="s">
        <v>175</v>
      </c>
      <c r="BE36" s="18"/>
      <c r="BF36" s="18"/>
    </row>
    <row r="37" spans="1:58" s="17" customFormat="1" hidden="1" x14ac:dyDescent="0.2">
      <c r="A37" s="36">
        <f t="shared" si="0"/>
        <v>33</v>
      </c>
      <c r="B37" s="81" t="s">
        <v>66</v>
      </c>
      <c r="C37" s="127">
        <v>37</v>
      </c>
      <c r="D37" s="130">
        <v>45</v>
      </c>
      <c r="E37" s="97">
        <f t="shared" si="1"/>
        <v>1</v>
      </c>
      <c r="F37" s="127">
        <v>796</v>
      </c>
      <c r="G37" s="130">
        <v>802</v>
      </c>
      <c r="H37" s="98">
        <f t="shared" si="2"/>
        <v>1</v>
      </c>
      <c r="I37" s="127">
        <v>28</v>
      </c>
      <c r="J37" s="130">
        <v>28</v>
      </c>
      <c r="K37" s="99">
        <f t="shared" si="26"/>
        <v>1</v>
      </c>
      <c r="L37" s="130">
        <v>1300</v>
      </c>
      <c r="M37" s="130">
        <v>100</v>
      </c>
      <c r="N37" s="101">
        <f t="shared" si="4"/>
        <v>2</v>
      </c>
      <c r="O37" s="130">
        <v>411</v>
      </c>
      <c r="P37" s="101">
        <f t="shared" si="25"/>
        <v>1</v>
      </c>
      <c r="Q37" s="128">
        <v>936</v>
      </c>
      <c r="R37" s="134">
        <v>1066</v>
      </c>
      <c r="S37" s="130">
        <v>1066</v>
      </c>
      <c r="T37" s="130">
        <v>1066</v>
      </c>
      <c r="U37" s="130">
        <v>1066</v>
      </c>
      <c r="V37" s="126">
        <f t="shared" si="6"/>
        <v>113.88888888888889</v>
      </c>
      <c r="W37" s="101">
        <f t="shared" si="7"/>
        <v>2</v>
      </c>
      <c r="X37" s="102">
        <f t="shared" si="8"/>
        <v>8</v>
      </c>
      <c r="Y37" s="130">
        <v>98</v>
      </c>
      <c r="Z37" s="103">
        <f t="shared" si="9"/>
        <v>2</v>
      </c>
      <c r="AA37" s="130">
        <v>98</v>
      </c>
      <c r="AB37" s="104">
        <f t="shared" si="10"/>
        <v>2</v>
      </c>
      <c r="AC37" s="130">
        <v>70590</v>
      </c>
      <c r="AD37" s="103">
        <f t="shared" si="11"/>
        <v>1</v>
      </c>
      <c r="AE37" s="130">
        <v>15188</v>
      </c>
      <c r="AF37" s="105">
        <f t="shared" si="12"/>
        <v>1</v>
      </c>
      <c r="AG37" s="130">
        <v>98</v>
      </c>
      <c r="AH37" s="104">
        <f t="shared" si="13"/>
        <v>1</v>
      </c>
      <c r="AI37" s="106">
        <f t="shared" si="14"/>
        <v>7</v>
      </c>
      <c r="AJ37" s="130">
        <v>11240</v>
      </c>
      <c r="AK37" s="107">
        <f t="shared" si="15"/>
        <v>8.6461538461538456</v>
      </c>
      <c r="AL37" s="108">
        <f t="shared" si="16"/>
        <v>1</v>
      </c>
      <c r="AM37" s="130">
        <v>14267</v>
      </c>
      <c r="AN37" s="96">
        <f t="shared" si="17"/>
        <v>17.789276807980048</v>
      </c>
      <c r="AO37" s="109">
        <f t="shared" si="18"/>
        <v>1</v>
      </c>
      <c r="AP37" s="130">
        <v>3275</v>
      </c>
      <c r="AQ37" s="96">
        <f t="shared" si="19"/>
        <v>72.777777777777771</v>
      </c>
      <c r="AR37" s="110">
        <f t="shared" si="20"/>
        <v>1</v>
      </c>
      <c r="AS37" s="111">
        <f t="shared" si="21"/>
        <v>3</v>
      </c>
      <c r="AT37" s="100">
        <v>1</v>
      </c>
      <c r="AU37" s="96">
        <v>0</v>
      </c>
      <c r="AV37" s="96">
        <v>1</v>
      </c>
      <c r="AW37" s="111">
        <f t="shared" si="22"/>
        <v>2</v>
      </c>
      <c r="AX37" s="112">
        <f t="shared" si="23"/>
        <v>20</v>
      </c>
      <c r="AY37" s="113">
        <f t="shared" si="24"/>
        <v>0.95238095238095233</v>
      </c>
      <c r="AZ37" s="87" t="s">
        <v>66</v>
      </c>
      <c r="BA37" s="94" t="s">
        <v>177</v>
      </c>
      <c r="BB37" s="18"/>
      <c r="BC37" s="18"/>
      <c r="BD37" s="18"/>
    </row>
    <row r="38" spans="1:58" s="17" customFormat="1" hidden="1" x14ac:dyDescent="0.2">
      <c r="A38" s="36">
        <f t="shared" ref="A38:A69" si="27">A37+1</f>
        <v>34</v>
      </c>
      <c r="B38" s="81" t="s">
        <v>67</v>
      </c>
      <c r="C38" s="127">
        <v>53</v>
      </c>
      <c r="D38" s="130">
        <v>61</v>
      </c>
      <c r="E38" s="97">
        <f t="shared" ref="E38:E69" si="28">IF(OR(0.25&gt;=(C38-D38)/C38),(-0.25&lt;=(C38-D38)/C38)*1,0)</f>
        <v>1</v>
      </c>
      <c r="F38" s="127">
        <v>1199</v>
      </c>
      <c r="G38" s="130">
        <v>1214</v>
      </c>
      <c r="H38" s="98">
        <f t="shared" ref="H38:H69" si="29">IF(OR(0.04&gt;=(F38-G38)/F38),(-0.04&lt;=(F38-G38)/F38)*1,0)</f>
        <v>1</v>
      </c>
      <c r="I38" s="127">
        <v>41</v>
      </c>
      <c r="J38" s="130">
        <v>41</v>
      </c>
      <c r="K38" s="99">
        <f t="shared" si="26"/>
        <v>1</v>
      </c>
      <c r="L38" s="130">
        <v>1802</v>
      </c>
      <c r="M38" s="130">
        <v>99</v>
      </c>
      <c r="N38" s="101">
        <f t="shared" si="4"/>
        <v>2</v>
      </c>
      <c r="O38" s="130">
        <v>528</v>
      </c>
      <c r="P38" s="101">
        <f t="shared" si="25"/>
        <v>1</v>
      </c>
      <c r="Q38" s="128">
        <v>1295</v>
      </c>
      <c r="R38" s="134">
        <v>1485</v>
      </c>
      <c r="S38" s="130">
        <v>1485</v>
      </c>
      <c r="T38" s="130">
        <v>1485</v>
      </c>
      <c r="U38" s="129">
        <v>2</v>
      </c>
      <c r="V38" s="126">
        <f t="shared" ref="V38:V69" si="30">R38*100/Q38</f>
        <v>114.67181467181467</v>
      </c>
      <c r="W38" s="101">
        <f t="shared" ref="W38:W69" si="31">IF((R38/Q38)&gt;=0.95,2,IF((R38/Q38)&gt;=0.9,1,0))</f>
        <v>2</v>
      </c>
      <c r="X38" s="102">
        <f t="shared" ref="X38:X69" si="32">E38+H38+K38+N38+P38+W38</f>
        <v>8</v>
      </c>
      <c r="Y38" s="130">
        <v>100</v>
      </c>
      <c r="Z38" s="103">
        <f t="shared" ref="Z38:Z69" si="33">IF(Y38&gt;=95,2,IF(Y38&gt;=85,1,0))</f>
        <v>2</v>
      </c>
      <c r="AA38" s="130">
        <v>99</v>
      </c>
      <c r="AB38" s="104">
        <f t="shared" ref="AB38:AB69" si="34">IF(AA38&gt;=90,2,IF(AA38&gt;=80,1,0))</f>
        <v>2</v>
      </c>
      <c r="AC38" s="130">
        <v>85046</v>
      </c>
      <c r="AD38" s="103">
        <f t="shared" ref="AD38:AD69" si="35">IF((AC38/G38/13)&gt;2,1,0)</f>
        <v>1</v>
      </c>
      <c r="AE38" s="130">
        <v>19846</v>
      </c>
      <c r="AF38" s="105">
        <f t="shared" ref="AF38:AF69" si="36">IF(AE38&gt;G38*3,1,0)</f>
        <v>1</v>
      </c>
      <c r="AG38" s="130">
        <v>98</v>
      </c>
      <c r="AH38" s="104">
        <f t="shared" ref="AH38:AH69" si="37">IF(AG38&gt;=90,1,0)</f>
        <v>1</v>
      </c>
      <c r="AI38" s="106">
        <f t="shared" ref="AI38:AI69" si="38">Z38+AB38+AD38+AF38+AH38</f>
        <v>7</v>
      </c>
      <c r="AJ38" s="130">
        <v>16849</v>
      </c>
      <c r="AK38" s="107">
        <f t="shared" si="15"/>
        <v>9.3501664816870136</v>
      </c>
      <c r="AL38" s="108">
        <f t="shared" ref="AL38:AL69" si="39">IF(AK38&gt;=7.5,1,0)</f>
        <v>1</v>
      </c>
      <c r="AM38" s="130">
        <v>19017</v>
      </c>
      <c r="AN38" s="96">
        <f t="shared" ref="AN38:AN69" si="40">AM38/G38</f>
        <v>15.664744645799011</v>
      </c>
      <c r="AO38" s="109">
        <f t="shared" ref="AO38:AO69" si="41">IF(AN38&gt;=7.5,1,0)</f>
        <v>1</v>
      </c>
      <c r="AP38" s="130">
        <v>3395</v>
      </c>
      <c r="AQ38" s="96">
        <f t="shared" ref="AQ38:AQ69" si="42">AP38/D38</f>
        <v>55.655737704918032</v>
      </c>
      <c r="AR38" s="110">
        <f t="shared" ref="AR38:AR69" si="43">IF(AQ38&gt;=29.9,1,0)</f>
        <v>1</v>
      </c>
      <c r="AS38" s="111">
        <f t="shared" ref="AS38:AS69" si="44">AL38+AO38+AR38</f>
        <v>3</v>
      </c>
      <c r="AT38" s="100">
        <v>1</v>
      </c>
      <c r="AU38" s="96">
        <v>0</v>
      </c>
      <c r="AV38" s="96">
        <v>1</v>
      </c>
      <c r="AW38" s="111">
        <f t="shared" ref="AW38:AW69" si="45">AT38+AU38+AV38</f>
        <v>2</v>
      </c>
      <c r="AX38" s="112">
        <f t="shared" ref="AX38:AX69" si="46">X38+AI38+AS38+AW38</f>
        <v>20</v>
      </c>
      <c r="AY38" s="113">
        <f t="shared" ref="AY38:AY69" si="47">AX38/21</f>
        <v>0.95238095238095233</v>
      </c>
      <c r="AZ38" s="87" t="s">
        <v>67</v>
      </c>
      <c r="BA38" s="94" t="s">
        <v>178</v>
      </c>
      <c r="BB38" s="18"/>
      <c r="BC38" s="18"/>
      <c r="BD38" s="18"/>
    </row>
    <row r="39" spans="1:58" s="17" customFormat="1" hidden="1" x14ac:dyDescent="0.2">
      <c r="A39" s="36">
        <f t="shared" si="27"/>
        <v>35</v>
      </c>
      <c r="B39" s="81" t="s">
        <v>72</v>
      </c>
      <c r="C39" s="127">
        <v>75</v>
      </c>
      <c r="D39" s="130">
        <v>88</v>
      </c>
      <c r="E39" s="97">
        <f t="shared" si="28"/>
        <v>1</v>
      </c>
      <c r="F39" s="127">
        <v>2119</v>
      </c>
      <c r="G39" s="130">
        <v>2138</v>
      </c>
      <c r="H39" s="98">
        <f t="shared" si="29"/>
        <v>1</v>
      </c>
      <c r="I39" s="127">
        <v>66</v>
      </c>
      <c r="J39" s="130">
        <v>66</v>
      </c>
      <c r="K39" s="99">
        <f t="shared" si="26"/>
        <v>1</v>
      </c>
      <c r="L39" s="130">
        <v>2301</v>
      </c>
      <c r="M39" s="130">
        <v>98</v>
      </c>
      <c r="N39" s="101">
        <f t="shared" si="4"/>
        <v>2</v>
      </c>
      <c r="O39" s="130">
        <v>1171</v>
      </c>
      <c r="P39" s="101">
        <f t="shared" si="25"/>
        <v>1</v>
      </c>
      <c r="Q39" s="128">
        <v>2170.98</v>
      </c>
      <c r="R39" s="134">
        <v>2456</v>
      </c>
      <c r="S39" s="130">
        <v>2456</v>
      </c>
      <c r="T39" s="130">
        <v>2456</v>
      </c>
      <c r="U39" s="130">
        <v>2456</v>
      </c>
      <c r="V39" s="126">
        <f t="shared" si="30"/>
        <v>113.12863315184848</v>
      </c>
      <c r="W39" s="101">
        <f t="shared" si="31"/>
        <v>2</v>
      </c>
      <c r="X39" s="102">
        <f t="shared" si="32"/>
        <v>8</v>
      </c>
      <c r="Y39" s="130">
        <v>98</v>
      </c>
      <c r="Z39" s="103">
        <f t="shared" si="33"/>
        <v>2</v>
      </c>
      <c r="AA39" s="130">
        <v>97</v>
      </c>
      <c r="AB39" s="104">
        <f t="shared" si="34"/>
        <v>2</v>
      </c>
      <c r="AC39" s="130">
        <v>166449</v>
      </c>
      <c r="AD39" s="103">
        <f t="shared" si="35"/>
        <v>1</v>
      </c>
      <c r="AE39" s="130">
        <v>45817</v>
      </c>
      <c r="AF39" s="105">
        <f t="shared" si="36"/>
        <v>1</v>
      </c>
      <c r="AG39" s="130">
        <v>98</v>
      </c>
      <c r="AH39" s="104">
        <f t="shared" si="37"/>
        <v>1</v>
      </c>
      <c r="AI39" s="106">
        <f t="shared" si="38"/>
        <v>7</v>
      </c>
      <c r="AJ39" s="130">
        <v>22331</v>
      </c>
      <c r="AK39" s="107">
        <f t="shared" si="15"/>
        <v>9.7049109083007394</v>
      </c>
      <c r="AL39" s="108">
        <f t="shared" si="39"/>
        <v>1</v>
      </c>
      <c r="AM39" s="130">
        <v>28198</v>
      </c>
      <c r="AN39" s="96">
        <f t="shared" si="40"/>
        <v>13.188961646398504</v>
      </c>
      <c r="AO39" s="109">
        <f t="shared" si="41"/>
        <v>1</v>
      </c>
      <c r="AP39" s="130">
        <v>6851</v>
      </c>
      <c r="AQ39" s="96">
        <f t="shared" si="42"/>
        <v>77.852272727272734</v>
      </c>
      <c r="AR39" s="110">
        <f t="shared" si="43"/>
        <v>1</v>
      </c>
      <c r="AS39" s="111">
        <f t="shared" si="44"/>
        <v>3</v>
      </c>
      <c r="AT39" s="100">
        <v>1</v>
      </c>
      <c r="AU39" s="96">
        <v>0</v>
      </c>
      <c r="AV39" s="96">
        <v>1</v>
      </c>
      <c r="AW39" s="111">
        <f t="shared" si="45"/>
        <v>2</v>
      </c>
      <c r="AX39" s="112">
        <f t="shared" si="46"/>
        <v>20</v>
      </c>
      <c r="AY39" s="113">
        <f t="shared" si="47"/>
        <v>0.95238095238095233</v>
      </c>
      <c r="AZ39" s="87" t="s">
        <v>72</v>
      </c>
      <c r="BA39" s="93" t="s">
        <v>183</v>
      </c>
      <c r="BE39" s="18"/>
      <c r="BF39" s="18"/>
    </row>
    <row r="40" spans="1:58" s="17" customFormat="1" hidden="1" x14ac:dyDescent="0.2">
      <c r="A40" s="36">
        <f t="shared" si="27"/>
        <v>36</v>
      </c>
      <c r="B40" s="81" t="s">
        <v>74</v>
      </c>
      <c r="C40" s="127">
        <v>111</v>
      </c>
      <c r="D40" s="130">
        <v>133</v>
      </c>
      <c r="E40" s="97">
        <f t="shared" si="28"/>
        <v>1</v>
      </c>
      <c r="F40" s="127">
        <v>3047</v>
      </c>
      <c r="G40" s="130">
        <v>3066</v>
      </c>
      <c r="H40" s="98">
        <f t="shared" si="29"/>
        <v>1</v>
      </c>
      <c r="I40" s="127">
        <v>94</v>
      </c>
      <c r="J40" s="130">
        <v>94</v>
      </c>
      <c r="K40" s="99">
        <f t="shared" si="26"/>
        <v>1</v>
      </c>
      <c r="L40" s="130">
        <v>3941</v>
      </c>
      <c r="M40" s="130">
        <v>99</v>
      </c>
      <c r="N40" s="101">
        <f t="shared" si="4"/>
        <v>2</v>
      </c>
      <c r="O40" s="130">
        <v>812</v>
      </c>
      <c r="P40" s="101">
        <f t="shared" si="25"/>
        <v>1</v>
      </c>
      <c r="Q40" s="128">
        <v>3056</v>
      </c>
      <c r="R40" s="134">
        <v>3446</v>
      </c>
      <c r="S40" s="130">
        <v>3446</v>
      </c>
      <c r="T40" s="130">
        <v>3446</v>
      </c>
      <c r="U40" s="130">
        <v>3446</v>
      </c>
      <c r="V40" s="126">
        <f t="shared" si="30"/>
        <v>112.76178010471205</v>
      </c>
      <c r="W40" s="101">
        <f t="shared" si="31"/>
        <v>2</v>
      </c>
      <c r="X40" s="102">
        <f t="shared" si="32"/>
        <v>8</v>
      </c>
      <c r="Y40" s="130">
        <v>98</v>
      </c>
      <c r="Z40" s="103">
        <f t="shared" si="33"/>
        <v>2</v>
      </c>
      <c r="AA40" s="130">
        <v>97</v>
      </c>
      <c r="AB40" s="104">
        <f t="shared" si="34"/>
        <v>2</v>
      </c>
      <c r="AC40" s="130">
        <v>244447</v>
      </c>
      <c r="AD40" s="103">
        <f t="shared" si="35"/>
        <v>1</v>
      </c>
      <c r="AE40" s="130">
        <v>82902</v>
      </c>
      <c r="AF40" s="105">
        <f t="shared" si="36"/>
        <v>1</v>
      </c>
      <c r="AG40" s="130">
        <v>99</v>
      </c>
      <c r="AH40" s="104">
        <f t="shared" si="37"/>
        <v>1</v>
      </c>
      <c r="AI40" s="106">
        <f t="shared" si="38"/>
        <v>7</v>
      </c>
      <c r="AJ40" s="130">
        <v>54617</v>
      </c>
      <c r="AK40" s="107">
        <f t="shared" si="15"/>
        <v>13.85866531337224</v>
      </c>
      <c r="AL40" s="108">
        <f t="shared" si="39"/>
        <v>1</v>
      </c>
      <c r="AM40" s="130">
        <v>45867</v>
      </c>
      <c r="AN40" s="96">
        <f t="shared" si="40"/>
        <v>14.959882583170254</v>
      </c>
      <c r="AO40" s="109">
        <f t="shared" si="41"/>
        <v>1</v>
      </c>
      <c r="AP40" s="130">
        <v>12296</v>
      </c>
      <c r="AQ40" s="96">
        <f t="shared" si="42"/>
        <v>92.451127819548873</v>
      </c>
      <c r="AR40" s="110">
        <f t="shared" si="43"/>
        <v>1</v>
      </c>
      <c r="AS40" s="111">
        <f t="shared" si="44"/>
        <v>3</v>
      </c>
      <c r="AT40" s="100">
        <v>1</v>
      </c>
      <c r="AU40" s="96">
        <v>0</v>
      </c>
      <c r="AV40" s="96">
        <v>1</v>
      </c>
      <c r="AW40" s="111">
        <f t="shared" si="45"/>
        <v>2</v>
      </c>
      <c r="AX40" s="112">
        <f t="shared" si="46"/>
        <v>20</v>
      </c>
      <c r="AY40" s="113">
        <f t="shared" si="47"/>
        <v>0.95238095238095233</v>
      </c>
      <c r="AZ40" s="87" t="s">
        <v>74</v>
      </c>
      <c r="BA40" s="93" t="s">
        <v>185</v>
      </c>
    </row>
    <row r="41" spans="1:58" s="17" customFormat="1" hidden="1" x14ac:dyDescent="0.2">
      <c r="A41" s="36">
        <f t="shared" si="27"/>
        <v>37</v>
      </c>
      <c r="B41" s="81" t="s">
        <v>79</v>
      </c>
      <c r="C41" s="127">
        <v>147</v>
      </c>
      <c r="D41" s="130">
        <v>175</v>
      </c>
      <c r="E41" s="97">
        <f t="shared" si="28"/>
        <v>1</v>
      </c>
      <c r="F41" s="127">
        <v>4354</v>
      </c>
      <c r="G41" s="130">
        <v>4360</v>
      </c>
      <c r="H41" s="98">
        <f t="shared" si="29"/>
        <v>1</v>
      </c>
      <c r="I41" s="127">
        <v>129</v>
      </c>
      <c r="J41" s="130">
        <v>130</v>
      </c>
      <c r="K41" s="99">
        <v>1</v>
      </c>
      <c r="L41" s="130">
        <v>6819</v>
      </c>
      <c r="M41" s="130">
        <v>99</v>
      </c>
      <c r="N41" s="101">
        <f t="shared" si="4"/>
        <v>2</v>
      </c>
      <c r="O41" s="130">
        <v>1990</v>
      </c>
      <c r="P41" s="101">
        <f t="shared" si="25"/>
        <v>1</v>
      </c>
      <c r="Q41" s="128">
        <v>4017.06</v>
      </c>
      <c r="R41" s="134">
        <v>4765</v>
      </c>
      <c r="S41" s="130">
        <v>4767</v>
      </c>
      <c r="T41" s="130">
        <v>4767</v>
      </c>
      <c r="U41" s="130">
        <v>4767</v>
      </c>
      <c r="V41" s="126">
        <f t="shared" si="30"/>
        <v>118.61908958292881</v>
      </c>
      <c r="W41" s="101">
        <f t="shared" si="31"/>
        <v>2</v>
      </c>
      <c r="X41" s="102">
        <f t="shared" si="32"/>
        <v>8</v>
      </c>
      <c r="Y41" s="130">
        <v>98</v>
      </c>
      <c r="Z41" s="103">
        <f t="shared" si="33"/>
        <v>2</v>
      </c>
      <c r="AA41" s="130">
        <v>98</v>
      </c>
      <c r="AB41" s="104">
        <f t="shared" si="34"/>
        <v>2</v>
      </c>
      <c r="AC41" s="130">
        <v>356156</v>
      </c>
      <c r="AD41" s="103">
        <f t="shared" si="35"/>
        <v>1</v>
      </c>
      <c r="AE41" s="130">
        <v>90243</v>
      </c>
      <c r="AF41" s="105">
        <f t="shared" si="36"/>
        <v>1</v>
      </c>
      <c r="AG41" s="130">
        <v>99</v>
      </c>
      <c r="AH41" s="104">
        <f t="shared" si="37"/>
        <v>1</v>
      </c>
      <c r="AI41" s="106">
        <f t="shared" si="38"/>
        <v>7</v>
      </c>
      <c r="AJ41" s="130">
        <v>125410</v>
      </c>
      <c r="AK41" s="107">
        <f t="shared" si="15"/>
        <v>18.391259715500805</v>
      </c>
      <c r="AL41" s="108">
        <f t="shared" si="39"/>
        <v>1</v>
      </c>
      <c r="AM41" s="130">
        <v>62235</v>
      </c>
      <c r="AN41" s="96">
        <f t="shared" si="40"/>
        <v>14.274082568807339</v>
      </c>
      <c r="AO41" s="109">
        <f t="shared" si="41"/>
        <v>1</v>
      </c>
      <c r="AP41" s="130">
        <v>14605</v>
      </c>
      <c r="AQ41" s="96">
        <f t="shared" si="42"/>
        <v>83.457142857142856</v>
      </c>
      <c r="AR41" s="110">
        <f t="shared" si="43"/>
        <v>1</v>
      </c>
      <c r="AS41" s="111">
        <f t="shared" si="44"/>
        <v>3</v>
      </c>
      <c r="AT41" s="100">
        <v>1</v>
      </c>
      <c r="AU41" s="96">
        <v>0</v>
      </c>
      <c r="AV41" s="96">
        <v>1</v>
      </c>
      <c r="AW41" s="111">
        <f t="shared" si="45"/>
        <v>2</v>
      </c>
      <c r="AX41" s="112">
        <f t="shared" si="46"/>
        <v>20</v>
      </c>
      <c r="AY41" s="113">
        <f t="shared" si="47"/>
        <v>0.95238095238095233</v>
      </c>
      <c r="AZ41" s="87" t="s">
        <v>79</v>
      </c>
      <c r="BA41" s="93" t="s">
        <v>190</v>
      </c>
    </row>
    <row r="42" spans="1:58" s="17" customFormat="1" ht="16.5" customHeight="1" x14ac:dyDescent="0.2">
      <c r="A42" s="36">
        <f t="shared" si="27"/>
        <v>38</v>
      </c>
      <c r="B42" s="81" t="s">
        <v>80</v>
      </c>
      <c r="C42" s="127">
        <v>81</v>
      </c>
      <c r="D42" s="130">
        <v>96</v>
      </c>
      <c r="E42" s="97">
        <f t="shared" si="28"/>
        <v>1</v>
      </c>
      <c r="F42" s="127">
        <v>1758</v>
      </c>
      <c r="G42" s="130">
        <v>1770</v>
      </c>
      <c r="H42" s="98">
        <f t="shared" si="29"/>
        <v>1</v>
      </c>
      <c r="I42" s="127">
        <v>59</v>
      </c>
      <c r="J42" s="130">
        <v>59</v>
      </c>
      <c r="K42" s="99">
        <f t="shared" ref="K42:K73" si="48">IF(I42=J42,1,0)</f>
        <v>1</v>
      </c>
      <c r="L42" s="130">
        <v>1962</v>
      </c>
      <c r="M42" s="130">
        <v>100</v>
      </c>
      <c r="N42" s="101">
        <f t="shared" si="4"/>
        <v>2</v>
      </c>
      <c r="O42" s="130">
        <v>407</v>
      </c>
      <c r="P42" s="101">
        <f t="shared" si="25"/>
        <v>1</v>
      </c>
      <c r="Q42" s="128">
        <v>2011</v>
      </c>
      <c r="R42" s="134">
        <v>2245</v>
      </c>
      <c r="S42" s="130">
        <v>2245</v>
      </c>
      <c r="T42" s="130">
        <v>2245</v>
      </c>
      <c r="U42" s="130">
        <v>2245</v>
      </c>
      <c r="V42" s="126">
        <f t="shared" si="30"/>
        <v>111.63600198906016</v>
      </c>
      <c r="W42" s="101">
        <f t="shared" si="31"/>
        <v>2</v>
      </c>
      <c r="X42" s="102">
        <f t="shared" si="32"/>
        <v>8</v>
      </c>
      <c r="Y42" s="130">
        <v>98</v>
      </c>
      <c r="Z42" s="103">
        <f t="shared" si="33"/>
        <v>2</v>
      </c>
      <c r="AA42" s="130">
        <v>99</v>
      </c>
      <c r="AB42" s="104">
        <f t="shared" si="34"/>
        <v>2</v>
      </c>
      <c r="AC42" s="130">
        <v>127164</v>
      </c>
      <c r="AD42" s="103">
        <f t="shared" si="35"/>
        <v>1</v>
      </c>
      <c r="AE42" s="130">
        <v>36711</v>
      </c>
      <c r="AF42" s="105">
        <f t="shared" si="36"/>
        <v>1</v>
      </c>
      <c r="AG42" s="130">
        <v>99</v>
      </c>
      <c r="AH42" s="104">
        <f t="shared" si="37"/>
        <v>1</v>
      </c>
      <c r="AI42" s="106">
        <f t="shared" si="38"/>
        <v>7</v>
      </c>
      <c r="AJ42" s="130">
        <v>33590</v>
      </c>
      <c r="AK42" s="107">
        <f t="shared" si="15"/>
        <v>17.120285423037718</v>
      </c>
      <c r="AL42" s="108">
        <f t="shared" si="39"/>
        <v>1</v>
      </c>
      <c r="AM42" s="130">
        <v>13061</v>
      </c>
      <c r="AN42" s="96">
        <f t="shared" si="40"/>
        <v>7.3790960451977403</v>
      </c>
      <c r="AO42" s="109">
        <f t="shared" si="41"/>
        <v>0</v>
      </c>
      <c r="AP42" s="130">
        <v>5902</v>
      </c>
      <c r="AQ42" s="96">
        <f t="shared" si="42"/>
        <v>61.479166666666664</v>
      </c>
      <c r="AR42" s="110">
        <f t="shared" si="43"/>
        <v>1</v>
      </c>
      <c r="AS42" s="111">
        <f t="shared" si="44"/>
        <v>2</v>
      </c>
      <c r="AT42" s="100">
        <v>1</v>
      </c>
      <c r="AU42" s="96">
        <v>1</v>
      </c>
      <c r="AV42" s="96">
        <v>1</v>
      </c>
      <c r="AW42" s="111">
        <f t="shared" si="45"/>
        <v>3</v>
      </c>
      <c r="AX42" s="112">
        <f t="shared" si="46"/>
        <v>20</v>
      </c>
      <c r="AY42" s="113">
        <f t="shared" si="47"/>
        <v>0.95238095238095233</v>
      </c>
      <c r="AZ42" s="87" t="s">
        <v>80</v>
      </c>
      <c r="BA42" s="94" t="s">
        <v>191</v>
      </c>
      <c r="BB42" s="18"/>
      <c r="BC42" s="18"/>
      <c r="BD42" s="18"/>
    </row>
    <row r="43" spans="1:58" s="17" customFormat="1" ht="16.5" hidden="1" customHeight="1" x14ac:dyDescent="0.2">
      <c r="A43" s="36">
        <f t="shared" si="27"/>
        <v>39</v>
      </c>
      <c r="B43" s="81" t="s">
        <v>84</v>
      </c>
      <c r="C43" s="127">
        <v>34</v>
      </c>
      <c r="D43" s="130">
        <v>38</v>
      </c>
      <c r="E43" s="97">
        <f t="shared" si="28"/>
        <v>1</v>
      </c>
      <c r="F43" s="127">
        <v>719</v>
      </c>
      <c r="G43" s="130">
        <v>719</v>
      </c>
      <c r="H43" s="98">
        <f t="shared" si="29"/>
        <v>1</v>
      </c>
      <c r="I43" s="127">
        <v>26</v>
      </c>
      <c r="J43" s="130">
        <v>26</v>
      </c>
      <c r="K43" s="99">
        <f t="shared" si="48"/>
        <v>1</v>
      </c>
      <c r="L43" s="130">
        <v>1058</v>
      </c>
      <c r="M43" s="130">
        <v>97</v>
      </c>
      <c r="N43" s="101">
        <f t="shared" si="4"/>
        <v>2</v>
      </c>
      <c r="O43" s="130">
        <v>442</v>
      </c>
      <c r="P43" s="101">
        <f t="shared" si="25"/>
        <v>1</v>
      </c>
      <c r="Q43" s="128">
        <v>837.5</v>
      </c>
      <c r="R43" s="134">
        <v>1049</v>
      </c>
      <c r="S43" s="129">
        <v>353</v>
      </c>
      <c r="T43" s="130">
        <v>353</v>
      </c>
      <c r="U43" s="129">
        <v>1</v>
      </c>
      <c r="V43" s="126">
        <f t="shared" si="30"/>
        <v>125.25373134328358</v>
      </c>
      <c r="W43" s="101">
        <f t="shared" si="31"/>
        <v>2</v>
      </c>
      <c r="X43" s="102">
        <f t="shared" si="32"/>
        <v>8</v>
      </c>
      <c r="Y43" s="130">
        <v>99</v>
      </c>
      <c r="Z43" s="103">
        <f t="shared" si="33"/>
        <v>2</v>
      </c>
      <c r="AA43" s="130">
        <v>99</v>
      </c>
      <c r="AB43" s="104">
        <f t="shared" si="34"/>
        <v>2</v>
      </c>
      <c r="AC43" s="130">
        <v>66495</v>
      </c>
      <c r="AD43" s="103">
        <f t="shared" si="35"/>
        <v>1</v>
      </c>
      <c r="AE43" s="130">
        <v>16991</v>
      </c>
      <c r="AF43" s="105">
        <f t="shared" si="36"/>
        <v>1</v>
      </c>
      <c r="AG43" s="130">
        <v>99</v>
      </c>
      <c r="AH43" s="104">
        <f t="shared" si="37"/>
        <v>1</v>
      </c>
      <c r="AI43" s="106">
        <f t="shared" si="38"/>
        <v>7</v>
      </c>
      <c r="AJ43" s="130">
        <v>8617</v>
      </c>
      <c r="AK43" s="107">
        <f t="shared" si="15"/>
        <v>8.1446124763705097</v>
      </c>
      <c r="AL43" s="108">
        <f t="shared" si="39"/>
        <v>1</v>
      </c>
      <c r="AM43" s="130">
        <v>5847</v>
      </c>
      <c r="AN43" s="96">
        <f t="shared" si="40"/>
        <v>8.1321279554937416</v>
      </c>
      <c r="AO43" s="109">
        <f t="shared" si="41"/>
        <v>1</v>
      </c>
      <c r="AP43" s="130">
        <v>1879</v>
      </c>
      <c r="AQ43" s="96">
        <f t="shared" si="42"/>
        <v>49.44736842105263</v>
      </c>
      <c r="AR43" s="110">
        <f t="shared" si="43"/>
        <v>1</v>
      </c>
      <c r="AS43" s="111">
        <f t="shared" si="44"/>
        <v>3</v>
      </c>
      <c r="AT43" s="100">
        <v>1</v>
      </c>
      <c r="AU43" s="96">
        <v>0</v>
      </c>
      <c r="AV43" s="96">
        <v>1</v>
      </c>
      <c r="AW43" s="111">
        <f t="shared" si="45"/>
        <v>2</v>
      </c>
      <c r="AX43" s="112">
        <f t="shared" si="46"/>
        <v>20</v>
      </c>
      <c r="AY43" s="113">
        <f t="shared" si="47"/>
        <v>0.95238095238095233</v>
      </c>
      <c r="AZ43" s="87" t="s">
        <v>84</v>
      </c>
      <c r="BA43" s="93" t="s">
        <v>195</v>
      </c>
    </row>
    <row r="44" spans="1:58" s="18" customFormat="1" hidden="1" x14ac:dyDescent="0.2">
      <c r="A44" s="36">
        <f t="shared" si="27"/>
        <v>40</v>
      </c>
      <c r="B44" s="81" t="s">
        <v>85</v>
      </c>
      <c r="C44" s="127">
        <v>108</v>
      </c>
      <c r="D44" s="130">
        <v>131</v>
      </c>
      <c r="E44" s="97">
        <f t="shared" si="28"/>
        <v>1</v>
      </c>
      <c r="F44" s="127">
        <v>3029</v>
      </c>
      <c r="G44" s="130">
        <v>3049</v>
      </c>
      <c r="H44" s="98">
        <f t="shared" si="29"/>
        <v>1</v>
      </c>
      <c r="I44" s="127">
        <v>95</v>
      </c>
      <c r="J44" s="130">
        <v>95</v>
      </c>
      <c r="K44" s="99">
        <f t="shared" si="48"/>
        <v>1</v>
      </c>
      <c r="L44" s="130">
        <v>4840</v>
      </c>
      <c r="M44" s="130">
        <v>99</v>
      </c>
      <c r="N44" s="101">
        <f t="shared" si="4"/>
        <v>2</v>
      </c>
      <c r="O44" s="130">
        <v>286</v>
      </c>
      <c r="P44" s="101">
        <f t="shared" si="25"/>
        <v>1</v>
      </c>
      <c r="Q44" s="128">
        <v>2961</v>
      </c>
      <c r="R44" s="134">
        <v>3462</v>
      </c>
      <c r="S44" s="130">
        <v>3462</v>
      </c>
      <c r="T44" s="130">
        <v>3462</v>
      </c>
      <c r="U44" s="130">
        <v>3462</v>
      </c>
      <c r="V44" s="126">
        <f t="shared" si="30"/>
        <v>116.91995947315097</v>
      </c>
      <c r="W44" s="101">
        <f t="shared" si="31"/>
        <v>2</v>
      </c>
      <c r="X44" s="102">
        <f t="shared" si="32"/>
        <v>8</v>
      </c>
      <c r="Y44" s="130">
        <v>98</v>
      </c>
      <c r="Z44" s="103">
        <f t="shared" si="33"/>
        <v>2</v>
      </c>
      <c r="AA44" s="130">
        <v>97</v>
      </c>
      <c r="AB44" s="104">
        <f t="shared" si="34"/>
        <v>2</v>
      </c>
      <c r="AC44" s="130">
        <v>248412</v>
      </c>
      <c r="AD44" s="103">
        <f t="shared" si="35"/>
        <v>1</v>
      </c>
      <c r="AE44" s="130">
        <v>62270</v>
      </c>
      <c r="AF44" s="105">
        <f t="shared" si="36"/>
        <v>1</v>
      </c>
      <c r="AG44" s="130">
        <v>99</v>
      </c>
      <c r="AH44" s="104">
        <f t="shared" si="37"/>
        <v>1</v>
      </c>
      <c r="AI44" s="106">
        <f t="shared" si="38"/>
        <v>7</v>
      </c>
      <c r="AJ44" s="130">
        <v>50769</v>
      </c>
      <c r="AK44" s="107">
        <f t="shared" si="15"/>
        <v>10.489462809917356</v>
      </c>
      <c r="AL44" s="108">
        <f t="shared" si="39"/>
        <v>1</v>
      </c>
      <c r="AM44" s="130">
        <v>38356</v>
      </c>
      <c r="AN44" s="96">
        <f t="shared" si="40"/>
        <v>12.579862249918007</v>
      </c>
      <c r="AO44" s="109">
        <f t="shared" si="41"/>
        <v>1</v>
      </c>
      <c r="AP44" s="130">
        <v>9057</v>
      </c>
      <c r="AQ44" s="96">
        <f t="shared" si="42"/>
        <v>69.137404580152676</v>
      </c>
      <c r="AR44" s="110">
        <f t="shared" si="43"/>
        <v>1</v>
      </c>
      <c r="AS44" s="111">
        <f t="shared" si="44"/>
        <v>3</v>
      </c>
      <c r="AT44" s="100">
        <v>1</v>
      </c>
      <c r="AU44" s="96">
        <v>0</v>
      </c>
      <c r="AV44" s="96">
        <v>1</v>
      </c>
      <c r="AW44" s="111">
        <f t="shared" si="45"/>
        <v>2</v>
      </c>
      <c r="AX44" s="112">
        <f t="shared" si="46"/>
        <v>20</v>
      </c>
      <c r="AY44" s="113">
        <f t="shared" si="47"/>
        <v>0.95238095238095233</v>
      </c>
      <c r="AZ44" s="87" t="s">
        <v>85</v>
      </c>
      <c r="BA44" s="93" t="s">
        <v>196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27"/>
        <v>41</v>
      </c>
      <c r="B45" s="81" t="s">
        <v>90</v>
      </c>
      <c r="C45" s="127">
        <v>89</v>
      </c>
      <c r="D45" s="130">
        <v>99</v>
      </c>
      <c r="E45" s="97">
        <f t="shared" si="28"/>
        <v>1</v>
      </c>
      <c r="F45" s="127">
        <v>2208</v>
      </c>
      <c r="G45" s="130">
        <v>2219</v>
      </c>
      <c r="H45" s="98">
        <f t="shared" si="29"/>
        <v>1</v>
      </c>
      <c r="I45" s="127">
        <v>68</v>
      </c>
      <c r="J45" s="130">
        <v>68</v>
      </c>
      <c r="K45" s="99">
        <f t="shared" si="48"/>
        <v>1</v>
      </c>
      <c r="L45" s="130">
        <v>3563</v>
      </c>
      <c r="M45" s="130">
        <v>100</v>
      </c>
      <c r="N45" s="101">
        <f t="shared" si="4"/>
        <v>2</v>
      </c>
      <c r="O45" s="130">
        <v>715</v>
      </c>
      <c r="P45" s="101">
        <f t="shared" si="25"/>
        <v>1</v>
      </c>
      <c r="Q45" s="128">
        <v>2029</v>
      </c>
      <c r="R45" s="134">
        <v>2512</v>
      </c>
      <c r="S45" s="130">
        <v>2512</v>
      </c>
      <c r="T45" s="130">
        <v>2512</v>
      </c>
      <c r="U45" s="130">
        <v>2512</v>
      </c>
      <c r="V45" s="126">
        <f t="shared" si="30"/>
        <v>123.80482996550025</v>
      </c>
      <c r="W45" s="101">
        <f t="shared" si="31"/>
        <v>2</v>
      </c>
      <c r="X45" s="102">
        <f t="shared" si="32"/>
        <v>8</v>
      </c>
      <c r="Y45" s="130">
        <v>99</v>
      </c>
      <c r="Z45" s="103">
        <f t="shared" si="33"/>
        <v>2</v>
      </c>
      <c r="AA45" s="130">
        <v>100</v>
      </c>
      <c r="AB45" s="104">
        <f t="shared" si="34"/>
        <v>2</v>
      </c>
      <c r="AC45" s="130">
        <v>159488</v>
      </c>
      <c r="AD45" s="103">
        <f t="shared" si="35"/>
        <v>1</v>
      </c>
      <c r="AE45" s="130">
        <v>43484</v>
      </c>
      <c r="AF45" s="105">
        <f t="shared" si="36"/>
        <v>1</v>
      </c>
      <c r="AG45" s="130">
        <v>99</v>
      </c>
      <c r="AH45" s="104">
        <f t="shared" si="37"/>
        <v>1</v>
      </c>
      <c r="AI45" s="106">
        <f t="shared" si="38"/>
        <v>7</v>
      </c>
      <c r="AJ45" s="130">
        <v>31390</v>
      </c>
      <c r="AK45" s="107">
        <f t="shared" si="15"/>
        <v>8.809991580129104</v>
      </c>
      <c r="AL45" s="108">
        <f t="shared" si="39"/>
        <v>1</v>
      </c>
      <c r="AM45" s="130">
        <v>33124</v>
      </c>
      <c r="AN45" s="96">
        <f t="shared" si="40"/>
        <v>14.927444794952681</v>
      </c>
      <c r="AO45" s="109">
        <f t="shared" si="41"/>
        <v>1</v>
      </c>
      <c r="AP45" s="130">
        <v>9564</v>
      </c>
      <c r="AQ45" s="96">
        <f t="shared" si="42"/>
        <v>96.606060606060609</v>
      </c>
      <c r="AR45" s="110">
        <f t="shared" si="43"/>
        <v>1</v>
      </c>
      <c r="AS45" s="111">
        <f t="shared" si="44"/>
        <v>3</v>
      </c>
      <c r="AT45" s="100">
        <v>1</v>
      </c>
      <c r="AU45" s="96">
        <v>0</v>
      </c>
      <c r="AV45" s="96">
        <v>1</v>
      </c>
      <c r="AW45" s="111">
        <f t="shared" si="45"/>
        <v>2</v>
      </c>
      <c r="AX45" s="112">
        <f t="shared" si="46"/>
        <v>20</v>
      </c>
      <c r="AY45" s="113">
        <f t="shared" si="47"/>
        <v>0.95238095238095233</v>
      </c>
      <c r="AZ45" s="87" t="s">
        <v>90</v>
      </c>
      <c r="BA45" s="93" t="s">
        <v>201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27"/>
        <v>42</v>
      </c>
      <c r="B46" s="81" t="s">
        <v>93</v>
      </c>
      <c r="C46" s="127">
        <v>78</v>
      </c>
      <c r="D46" s="130">
        <v>90</v>
      </c>
      <c r="E46" s="97">
        <f t="shared" si="28"/>
        <v>1</v>
      </c>
      <c r="F46" s="127">
        <v>2019</v>
      </c>
      <c r="G46" s="130">
        <v>2017</v>
      </c>
      <c r="H46" s="98">
        <f t="shared" si="29"/>
        <v>1</v>
      </c>
      <c r="I46" s="127">
        <v>63</v>
      </c>
      <c r="J46" s="130">
        <v>63</v>
      </c>
      <c r="K46" s="99">
        <f t="shared" si="48"/>
        <v>1</v>
      </c>
      <c r="L46" s="130">
        <v>3074</v>
      </c>
      <c r="M46" s="130">
        <v>99</v>
      </c>
      <c r="N46" s="101">
        <f t="shared" si="4"/>
        <v>2</v>
      </c>
      <c r="O46" s="130">
        <v>516</v>
      </c>
      <c r="P46" s="101">
        <f t="shared" si="25"/>
        <v>1</v>
      </c>
      <c r="Q46" s="128">
        <v>2065.5</v>
      </c>
      <c r="R46" s="134">
        <v>2490</v>
      </c>
      <c r="S46" s="130">
        <v>2490</v>
      </c>
      <c r="T46" s="130">
        <v>2490</v>
      </c>
      <c r="U46" s="130">
        <v>2490</v>
      </c>
      <c r="V46" s="126">
        <f t="shared" si="30"/>
        <v>120.5519244734931</v>
      </c>
      <c r="W46" s="101">
        <f t="shared" si="31"/>
        <v>2</v>
      </c>
      <c r="X46" s="102">
        <f t="shared" si="32"/>
        <v>8</v>
      </c>
      <c r="Y46" s="130">
        <v>100</v>
      </c>
      <c r="Z46" s="103">
        <f t="shared" si="33"/>
        <v>2</v>
      </c>
      <c r="AA46" s="130">
        <v>99</v>
      </c>
      <c r="AB46" s="104">
        <f t="shared" si="34"/>
        <v>2</v>
      </c>
      <c r="AC46" s="130">
        <v>161573</v>
      </c>
      <c r="AD46" s="103">
        <f t="shared" si="35"/>
        <v>1</v>
      </c>
      <c r="AE46" s="130">
        <v>42061</v>
      </c>
      <c r="AF46" s="105">
        <f t="shared" si="36"/>
        <v>1</v>
      </c>
      <c r="AG46" s="130">
        <v>98</v>
      </c>
      <c r="AH46" s="104">
        <f t="shared" si="37"/>
        <v>1</v>
      </c>
      <c r="AI46" s="106">
        <f t="shared" si="38"/>
        <v>7</v>
      </c>
      <c r="AJ46" s="130">
        <v>43571</v>
      </c>
      <c r="AK46" s="107">
        <f t="shared" si="15"/>
        <v>14.174040338321406</v>
      </c>
      <c r="AL46" s="108">
        <f t="shared" si="39"/>
        <v>1</v>
      </c>
      <c r="AM46" s="130">
        <v>33132</v>
      </c>
      <c r="AN46" s="96">
        <f t="shared" si="40"/>
        <v>16.426375805651958</v>
      </c>
      <c r="AO46" s="109">
        <f t="shared" si="41"/>
        <v>1</v>
      </c>
      <c r="AP46" s="130">
        <v>8195</v>
      </c>
      <c r="AQ46" s="96">
        <f t="shared" si="42"/>
        <v>91.055555555555557</v>
      </c>
      <c r="AR46" s="110">
        <f t="shared" si="43"/>
        <v>1</v>
      </c>
      <c r="AS46" s="111">
        <f t="shared" si="44"/>
        <v>3</v>
      </c>
      <c r="AT46" s="100">
        <v>1</v>
      </c>
      <c r="AU46" s="96">
        <v>0</v>
      </c>
      <c r="AV46" s="96">
        <v>1</v>
      </c>
      <c r="AW46" s="111">
        <f t="shared" si="45"/>
        <v>2</v>
      </c>
      <c r="AX46" s="112">
        <f t="shared" si="46"/>
        <v>20</v>
      </c>
      <c r="AY46" s="113">
        <f t="shared" si="47"/>
        <v>0.95238095238095233</v>
      </c>
      <c r="AZ46" s="87" t="s">
        <v>93</v>
      </c>
      <c r="BA46" s="93" t="s">
        <v>204</v>
      </c>
    </row>
    <row r="47" spans="1:58" s="18" customFormat="1" hidden="1" x14ac:dyDescent="0.2">
      <c r="A47" s="36">
        <f t="shared" si="27"/>
        <v>43</v>
      </c>
      <c r="B47" s="81" t="s">
        <v>94</v>
      </c>
      <c r="C47" s="127">
        <v>148</v>
      </c>
      <c r="D47" s="130">
        <v>173</v>
      </c>
      <c r="E47" s="97">
        <f t="shared" si="28"/>
        <v>1</v>
      </c>
      <c r="F47" s="127">
        <v>4030</v>
      </c>
      <c r="G47" s="130">
        <v>4076</v>
      </c>
      <c r="H47" s="98">
        <f t="shared" si="29"/>
        <v>1</v>
      </c>
      <c r="I47" s="127">
        <v>115</v>
      </c>
      <c r="J47" s="130">
        <v>115</v>
      </c>
      <c r="K47" s="99">
        <f t="shared" si="48"/>
        <v>1</v>
      </c>
      <c r="L47" s="130">
        <v>5997</v>
      </c>
      <c r="M47" s="130">
        <v>98</v>
      </c>
      <c r="N47" s="101">
        <f t="shared" si="4"/>
        <v>2</v>
      </c>
      <c r="O47" s="130">
        <v>404</v>
      </c>
      <c r="P47" s="101">
        <f t="shared" si="25"/>
        <v>1</v>
      </c>
      <c r="Q47" s="128">
        <v>3710</v>
      </c>
      <c r="R47" s="134">
        <v>4273</v>
      </c>
      <c r="S47" s="130">
        <v>4273</v>
      </c>
      <c r="T47" s="130">
        <v>4273</v>
      </c>
      <c r="U47" s="130">
        <v>4273</v>
      </c>
      <c r="V47" s="126">
        <f t="shared" si="30"/>
        <v>115.17520215633424</v>
      </c>
      <c r="W47" s="101">
        <f t="shared" si="31"/>
        <v>2</v>
      </c>
      <c r="X47" s="102">
        <f t="shared" si="32"/>
        <v>8</v>
      </c>
      <c r="Y47" s="130">
        <v>98</v>
      </c>
      <c r="Z47" s="103">
        <f t="shared" si="33"/>
        <v>2</v>
      </c>
      <c r="AA47" s="130">
        <v>94</v>
      </c>
      <c r="AB47" s="104">
        <f t="shared" si="34"/>
        <v>2</v>
      </c>
      <c r="AC47" s="130">
        <v>293172</v>
      </c>
      <c r="AD47" s="103">
        <f t="shared" si="35"/>
        <v>1</v>
      </c>
      <c r="AE47" s="130">
        <v>96105</v>
      </c>
      <c r="AF47" s="105">
        <f t="shared" si="36"/>
        <v>1</v>
      </c>
      <c r="AG47" s="130">
        <v>99</v>
      </c>
      <c r="AH47" s="104">
        <f t="shared" si="37"/>
        <v>1</v>
      </c>
      <c r="AI47" s="106">
        <f t="shared" si="38"/>
        <v>7</v>
      </c>
      <c r="AJ47" s="130">
        <v>93457</v>
      </c>
      <c r="AK47" s="107">
        <f t="shared" si="15"/>
        <v>15.583958645989661</v>
      </c>
      <c r="AL47" s="108">
        <f t="shared" si="39"/>
        <v>1</v>
      </c>
      <c r="AM47" s="130">
        <v>62282</v>
      </c>
      <c r="AN47" s="96">
        <f t="shared" si="40"/>
        <v>15.280176643768401</v>
      </c>
      <c r="AO47" s="109">
        <f t="shared" si="41"/>
        <v>1</v>
      </c>
      <c r="AP47" s="130">
        <v>12918</v>
      </c>
      <c r="AQ47" s="96">
        <f t="shared" si="42"/>
        <v>74.670520231213871</v>
      </c>
      <c r="AR47" s="110">
        <f t="shared" si="43"/>
        <v>1</v>
      </c>
      <c r="AS47" s="111">
        <f t="shared" si="44"/>
        <v>3</v>
      </c>
      <c r="AT47" s="100">
        <v>1</v>
      </c>
      <c r="AU47" s="96">
        <v>0</v>
      </c>
      <c r="AV47" s="96">
        <v>1</v>
      </c>
      <c r="AW47" s="111">
        <f t="shared" si="45"/>
        <v>2</v>
      </c>
      <c r="AX47" s="112">
        <f t="shared" si="46"/>
        <v>20</v>
      </c>
      <c r="AY47" s="113">
        <f t="shared" si="47"/>
        <v>0.95238095238095233</v>
      </c>
      <c r="AZ47" s="87" t="s">
        <v>94</v>
      </c>
      <c r="BA47" s="93" t="s">
        <v>205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27"/>
        <v>44</v>
      </c>
      <c r="B48" s="81" t="s">
        <v>100</v>
      </c>
      <c r="C48" s="127">
        <v>80</v>
      </c>
      <c r="D48" s="130">
        <v>97</v>
      </c>
      <c r="E48" s="97">
        <f t="shared" si="28"/>
        <v>1</v>
      </c>
      <c r="F48" s="127">
        <v>2575</v>
      </c>
      <c r="G48" s="130">
        <v>2609</v>
      </c>
      <c r="H48" s="98">
        <f t="shared" si="29"/>
        <v>1</v>
      </c>
      <c r="I48" s="127">
        <v>72</v>
      </c>
      <c r="J48" s="130">
        <v>72</v>
      </c>
      <c r="K48" s="99">
        <f t="shared" si="48"/>
        <v>1</v>
      </c>
      <c r="L48" s="130">
        <v>3876</v>
      </c>
      <c r="M48" s="130">
        <v>92</v>
      </c>
      <c r="N48" s="101">
        <f t="shared" si="4"/>
        <v>1</v>
      </c>
      <c r="O48" s="130">
        <v>823</v>
      </c>
      <c r="P48" s="101">
        <f t="shared" si="25"/>
        <v>1</v>
      </c>
      <c r="Q48" s="128">
        <v>2386</v>
      </c>
      <c r="R48" s="134">
        <v>2759</v>
      </c>
      <c r="S48" s="130">
        <v>2759</v>
      </c>
      <c r="T48" s="130">
        <v>2759</v>
      </c>
      <c r="U48" s="129">
        <v>2</v>
      </c>
      <c r="V48" s="126">
        <f t="shared" si="30"/>
        <v>115.63285834031852</v>
      </c>
      <c r="W48" s="101">
        <f t="shared" si="31"/>
        <v>2</v>
      </c>
      <c r="X48" s="102">
        <f t="shared" si="32"/>
        <v>7</v>
      </c>
      <c r="Y48" s="130">
        <v>96</v>
      </c>
      <c r="Z48" s="103">
        <f t="shared" si="33"/>
        <v>2</v>
      </c>
      <c r="AA48" s="130">
        <v>92</v>
      </c>
      <c r="AB48" s="104">
        <f t="shared" si="34"/>
        <v>2</v>
      </c>
      <c r="AC48" s="130">
        <v>202073</v>
      </c>
      <c r="AD48" s="103">
        <f t="shared" si="35"/>
        <v>1</v>
      </c>
      <c r="AE48" s="130">
        <v>62914</v>
      </c>
      <c r="AF48" s="105">
        <f t="shared" si="36"/>
        <v>1</v>
      </c>
      <c r="AG48" s="130">
        <v>99</v>
      </c>
      <c r="AH48" s="104">
        <f t="shared" si="37"/>
        <v>1</v>
      </c>
      <c r="AI48" s="106">
        <f t="shared" si="38"/>
        <v>7</v>
      </c>
      <c r="AJ48" s="130">
        <v>40279</v>
      </c>
      <c r="AK48" s="107">
        <f t="shared" si="15"/>
        <v>10.391898864809081</v>
      </c>
      <c r="AL48" s="108">
        <f t="shared" si="39"/>
        <v>1</v>
      </c>
      <c r="AM48" s="130">
        <v>28894</v>
      </c>
      <c r="AN48" s="96">
        <f t="shared" si="40"/>
        <v>11.074741280183979</v>
      </c>
      <c r="AO48" s="109">
        <f t="shared" si="41"/>
        <v>1</v>
      </c>
      <c r="AP48" s="130">
        <v>8302</v>
      </c>
      <c r="AQ48" s="96">
        <f t="shared" si="42"/>
        <v>85.587628865979383</v>
      </c>
      <c r="AR48" s="110">
        <f t="shared" si="43"/>
        <v>1</v>
      </c>
      <c r="AS48" s="111">
        <f t="shared" si="44"/>
        <v>3</v>
      </c>
      <c r="AT48" s="100">
        <v>1</v>
      </c>
      <c r="AU48" s="96">
        <v>1</v>
      </c>
      <c r="AV48" s="96">
        <v>1</v>
      </c>
      <c r="AW48" s="111">
        <f t="shared" si="45"/>
        <v>3</v>
      </c>
      <c r="AX48" s="112">
        <f t="shared" si="46"/>
        <v>20</v>
      </c>
      <c r="AY48" s="113">
        <f t="shared" si="47"/>
        <v>0.95238095238095233</v>
      </c>
      <c r="AZ48" s="87" t="s">
        <v>100</v>
      </c>
      <c r="BA48" s="93" t="s">
        <v>211</v>
      </c>
      <c r="BB48" s="17"/>
      <c r="BC48" s="17"/>
      <c r="BD48" s="17"/>
    </row>
    <row r="49" spans="1:58" s="18" customFormat="1" x14ac:dyDescent="0.2">
      <c r="A49" s="36">
        <f t="shared" si="27"/>
        <v>45</v>
      </c>
      <c r="B49" s="81" t="s">
        <v>102</v>
      </c>
      <c r="C49" s="127">
        <v>18</v>
      </c>
      <c r="D49" s="130">
        <v>18</v>
      </c>
      <c r="E49" s="97">
        <f t="shared" si="28"/>
        <v>1</v>
      </c>
      <c r="F49" s="127">
        <v>534</v>
      </c>
      <c r="G49" s="130">
        <v>522</v>
      </c>
      <c r="H49" s="98">
        <f t="shared" si="29"/>
        <v>1</v>
      </c>
      <c r="I49" s="127">
        <v>22</v>
      </c>
      <c r="J49" s="130">
        <v>22</v>
      </c>
      <c r="K49" s="99">
        <f t="shared" si="48"/>
        <v>1</v>
      </c>
      <c r="L49" s="130">
        <v>429</v>
      </c>
      <c r="M49" s="130">
        <v>66</v>
      </c>
      <c r="N49" s="132">
        <v>2</v>
      </c>
      <c r="O49" s="130">
        <v>112</v>
      </c>
      <c r="P49" s="131">
        <v>1</v>
      </c>
      <c r="Q49" s="128">
        <v>476</v>
      </c>
      <c r="R49" s="134">
        <v>580</v>
      </c>
      <c r="S49" s="130">
        <v>580</v>
      </c>
      <c r="T49" s="130">
        <v>580</v>
      </c>
      <c r="U49" s="130">
        <v>580</v>
      </c>
      <c r="V49" s="126">
        <f t="shared" si="30"/>
        <v>121.84873949579831</v>
      </c>
      <c r="W49" s="101">
        <f t="shared" si="31"/>
        <v>2</v>
      </c>
      <c r="X49" s="102">
        <f t="shared" si="32"/>
        <v>8</v>
      </c>
      <c r="Y49" s="130">
        <v>96</v>
      </c>
      <c r="Z49" s="103">
        <f t="shared" si="33"/>
        <v>2</v>
      </c>
      <c r="AA49" s="130">
        <v>96</v>
      </c>
      <c r="AB49" s="104">
        <f t="shared" si="34"/>
        <v>2</v>
      </c>
      <c r="AC49" s="130">
        <v>31741</v>
      </c>
      <c r="AD49" s="103">
        <f t="shared" si="35"/>
        <v>1</v>
      </c>
      <c r="AE49" s="130">
        <v>8800</v>
      </c>
      <c r="AF49" s="105">
        <f t="shared" si="36"/>
        <v>1</v>
      </c>
      <c r="AG49" s="130">
        <v>100</v>
      </c>
      <c r="AH49" s="104">
        <f t="shared" si="37"/>
        <v>1</v>
      </c>
      <c r="AI49" s="106">
        <f t="shared" si="38"/>
        <v>7</v>
      </c>
      <c r="AJ49" s="130">
        <v>11</v>
      </c>
      <c r="AK49" s="107">
        <v>8</v>
      </c>
      <c r="AL49" s="108">
        <f t="shared" si="39"/>
        <v>1</v>
      </c>
      <c r="AM49" s="130">
        <v>192</v>
      </c>
      <c r="AN49" s="96">
        <f t="shared" si="40"/>
        <v>0.36781609195402298</v>
      </c>
      <c r="AO49" s="109">
        <f t="shared" si="41"/>
        <v>0</v>
      </c>
      <c r="AP49" s="130">
        <v>1185</v>
      </c>
      <c r="AQ49" s="96">
        <f t="shared" si="42"/>
        <v>65.833333333333329</v>
      </c>
      <c r="AR49" s="110">
        <f t="shared" si="43"/>
        <v>1</v>
      </c>
      <c r="AS49" s="111">
        <f t="shared" si="44"/>
        <v>2</v>
      </c>
      <c r="AT49" s="100">
        <v>1</v>
      </c>
      <c r="AU49" s="96">
        <v>1</v>
      </c>
      <c r="AV49" s="96">
        <v>1</v>
      </c>
      <c r="AW49" s="111">
        <f t="shared" si="45"/>
        <v>3</v>
      </c>
      <c r="AX49" s="112">
        <f t="shared" si="46"/>
        <v>20</v>
      </c>
      <c r="AY49" s="113">
        <f t="shared" si="47"/>
        <v>0.95238095238095233</v>
      </c>
      <c r="AZ49" s="87" t="s">
        <v>102</v>
      </c>
      <c r="BA49" s="93" t="s">
        <v>213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27"/>
        <v>46</v>
      </c>
      <c r="B50" s="81" t="s">
        <v>20</v>
      </c>
      <c r="C50" s="127">
        <v>54</v>
      </c>
      <c r="D50" s="130">
        <v>60</v>
      </c>
      <c r="E50" s="97">
        <f t="shared" si="28"/>
        <v>1</v>
      </c>
      <c r="F50" s="127">
        <v>1097</v>
      </c>
      <c r="G50" s="130">
        <v>1110</v>
      </c>
      <c r="H50" s="98">
        <f t="shared" si="29"/>
        <v>1</v>
      </c>
      <c r="I50" s="127">
        <v>40</v>
      </c>
      <c r="J50" s="130">
        <v>40</v>
      </c>
      <c r="K50" s="99">
        <f t="shared" si="48"/>
        <v>1</v>
      </c>
      <c r="L50" s="130">
        <v>1531</v>
      </c>
      <c r="M50" s="130">
        <v>94</v>
      </c>
      <c r="N50" s="101">
        <f t="shared" ref="N50:N93" si="49">IF(M50&gt;=95,2,IF(M50&gt;=85,1,0))</f>
        <v>1</v>
      </c>
      <c r="O50" s="130">
        <v>1082</v>
      </c>
      <c r="P50" s="101">
        <f t="shared" ref="P50:P93" si="50">IF(O50&gt;=200,1,0)</f>
        <v>1</v>
      </c>
      <c r="Q50" s="128">
        <v>1354</v>
      </c>
      <c r="R50" s="134">
        <v>1617</v>
      </c>
      <c r="S50" s="130">
        <v>1617</v>
      </c>
      <c r="T50" s="130">
        <v>1617</v>
      </c>
      <c r="U50" s="129">
        <v>4</v>
      </c>
      <c r="V50" s="126">
        <f t="shared" si="30"/>
        <v>119.42392909896603</v>
      </c>
      <c r="W50" s="101">
        <f t="shared" si="31"/>
        <v>2</v>
      </c>
      <c r="X50" s="102">
        <f t="shared" si="32"/>
        <v>7</v>
      </c>
      <c r="Y50" s="130">
        <v>97</v>
      </c>
      <c r="Z50" s="103">
        <f t="shared" si="33"/>
        <v>2</v>
      </c>
      <c r="AA50" s="130">
        <v>97</v>
      </c>
      <c r="AB50" s="104">
        <f t="shared" si="34"/>
        <v>2</v>
      </c>
      <c r="AC50" s="130">
        <v>101594</v>
      </c>
      <c r="AD50" s="103">
        <f t="shared" si="35"/>
        <v>1</v>
      </c>
      <c r="AE50" s="130">
        <v>26307</v>
      </c>
      <c r="AF50" s="105">
        <f t="shared" si="36"/>
        <v>1</v>
      </c>
      <c r="AG50" s="130">
        <v>100</v>
      </c>
      <c r="AH50" s="104">
        <f t="shared" si="37"/>
        <v>1</v>
      </c>
      <c r="AI50" s="106">
        <f t="shared" si="38"/>
        <v>7</v>
      </c>
      <c r="AJ50" s="130">
        <v>21543</v>
      </c>
      <c r="AK50" s="107">
        <f t="shared" ref="AK50:AK93" si="51">AJ50/L50</f>
        <v>14.071195297191379</v>
      </c>
      <c r="AL50" s="108">
        <f t="shared" si="39"/>
        <v>1</v>
      </c>
      <c r="AM50" s="130">
        <v>10858</v>
      </c>
      <c r="AN50" s="96">
        <f t="shared" si="40"/>
        <v>9.781981981981982</v>
      </c>
      <c r="AO50" s="109">
        <f t="shared" si="41"/>
        <v>1</v>
      </c>
      <c r="AP50" s="130">
        <v>5617</v>
      </c>
      <c r="AQ50" s="96">
        <f t="shared" si="42"/>
        <v>93.61666666666666</v>
      </c>
      <c r="AR50" s="110">
        <f t="shared" si="43"/>
        <v>1</v>
      </c>
      <c r="AS50" s="111">
        <f t="shared" si="44"/>
        <v>3</v>
      </c>
      <c r="AT50" s="100">
        <v>1</v>
      </c>
      <c r="AU50" s="135">
        <v>0</v>
      </c>
      <c r="AV50" s="96">
        <v>1</v>
      </c>
      <c r="AW50" s="111">
        <f t="shared" si="45"/>
        <v>2</v>
      </c>
      <c r="AX50" s="112">
        <f t="shared" si="46"/>
        <v>19</v>
      </c>
      <c r="AY50" s="113">
        <f t="shared" si="47"/>
        <v>0.90476190476190477</v>
      </c>
      <c r="AZ50" s="87" t="s">
        <v>20</v>
      </c>
      <c r="BA50" s="94" t="s">
        <v>131</v>
      </c>
      <c r="BE50" s="17"/>
      <c r="BF50" s="17"/>
    </row>
    <row r="51" spans="1:58" s="18" customFormat="1" hidden="1" x14ac:dyDescent="0.2">
      <c r="A51" s="36">
        <f t="shared" si="27"/>
        <v>47</v>
      </c>
      <c r="B51" s="81" t="s">
        <v>29</v>
      </c>
      <c r="C51" s="127">
        <v>64</v>
      </c>
      <c r="D51" s="130">
        <v>78</v>
      </c>
      <c r="E51" s="97">
        <f t="shared" si="28"/>
        <v>1</v>
      </c>
      <c r="F51" s="127">
        <v>1147</v>
      </c>
      <c r="G51" s="130">
        <v>1139</v>
      </c>
      <c r="H51" s="98">
        <f t="shared" si="29"/>
        <v>1</v>
      </c>
      <c r="I51" s="127">
        <v>40</v>
      </c>
      <c r="J51" s="130">
        <v>40</v>
      </c>
      <c r="K51" s="99">
        <f t="shared" si="48"/>
        <v>1</v>
      </c>
      <c r="L51" s="130">
        <v>1268</v>
      </c>
      <c r="M51" s="130">
        <v>100</v>
      </c>
      <c r="N51" s="101">
        <f t="shared" si="49"/>
        <v>2</v>
      </c>
      <c r="O51" s="130">
        <v>539</v>
      </c>
      <c r="P51" s="101">
        <f t="shared" si="50"/>
        <v>1</v>
      </c>
      <c r="Q51" s="128">
        <v>1327</v>
      </c>
      <c r="R51" s="134">
        <v>1565</v>
      </c>
      <c r="S51" s="130">
        <v>1566</v>
      </c>
      <c r="T51" s="130">
        <v>1566</v>
      </c>
      <c r="U51" s="130">
        <v>1566</v>
      </c>
      <c r="V51" s="126">
        <f t="shared" si="30"/>
        <v>117.93519216277318</v>
      </c>
      <c r="W51" s="101">
        <f t="shared" si="31"/>
        <v>2</v>
      </c>
      <c r="X51" s="102">
        <f t="shared" si="32"/>
        <v>8</v>
      </c>
      <c r="Y51" s="130">
        <v>100</v>
      </c>
      <c r="Z51" s="103">
        <f t="shared" si="33"/>
        <v>2</v>
      </c>
      <c r="AA51" s="130">
        <v>100</v>
      </c>
      <c r="AB51" s="104">
        <f t="shared" si="34"/>
        <v>2</v>
      </c>
      <c r="AC51" s="130">
        <v>102321</v>
      </c>
      <c r="AD51" s="103">
        <f t="shared" si="35"/>
        <v>1</v>
      </c>
      <c r="AE51" s="130">
        <v>29624</v>
      </c>
      <c r="AF51" s="105">
        <f t="shared" si="36"/>
        <v>1</v>
      </c>
      <c r="AG51" s="130">
        <v>98</v>
      </c>
      <c r="AH51" s="104">
        <f t="shared" si="37"/>
        <v>1</v>
      </c>
      <c r="AI51" s="106">
        <f t="shared" si="38"/>
        <v>7</v>
      </c>
      <c r="AJ51" s="130">
        <v>40100</v>
      </c>
      <c r="AK51" s="107">
        <f t="shared" si="51"/>
        <v>31.62460567823344</v>
      </c>
      <c r="AL51" s="108">
        <f t="shared" si="39"/>
        <v>1</v>
      </c>
      <c r="AM51" s="130">
        <v>5965</v>
      </c>
      <c r="AN51" s="96">
        <f t="shared" si="40"/>
        <v>5.2370500438981562</v>
      </c>
      <c r="AO51" s="109">
        <f t="shared" si="41"/>
        <v>0</v>
      </c>
      <c r="AP51" s="130">
        <v>6047</v>
      </c>
      <c r="AQ51" s="96">
        <f t="shared" si="42"/>
        <v>77.525641025641022</v>
      </c>
      <c r="AR51" s="110">
        <f t="shared" si="43"/>
        <v>1</v>
      </c>
      <c r="AS51" s="111">
        <f t="shared" si="44"/>
        <v>2</v>
      </c>
      <c r="AT51" s="100">
        <v>1</v>
      </c>
      <c r="AU51" s="135">
        <v>0</v>
      </c>
      <c r="AV51" s="96">
        <v>1</v>
      </c>
      <c r="AW51" s="111">
        <f t="shared" si="45"/>
        <v>2</v>
      </c>
      <c r="AX51" s="112">
        <f t="shared" si="46"/>
        <v>19</v>
      </c>
      <c r="AY51" s="113">
        <f t="shared" si="47"/>
        <v>0.90476190476190477</v>
      </c>
      <c r="AZ51" s="87" t="s">
        <v>29</v>
      </c>
      <c r="BA51" s="94" t="s">
        <v>140</v>
      </c>
    </row>
    <row r="52" spans="1:58" s="18" customFormat="1" hidden="1" x14ac:dyDescent="0.2">
      <c r="A52" s="36">
        <f t="shared" si="27"/>
        <v>48</v>
      </c>
      <c r="B52" s="81" t="s">
        <v>34</v>
      </c>
      <c r="C52" s="127">
        <v>45</v>
      </c>
      <c r="D52" s="130">
        <v>56</v>
      </c>
      <c r="E52" s="97">
        <f t="shared" si="28"/>
        <v>1</v>
      </c>
      <c r="F52" s="127">
        <v>1056</v>
      </c>
      <c r="G52" s="130">
        <v>1068</v>
      </c>
      <c r="H52" s="98">
        <f t="shared" si="29"/>
        <v>1</v>
      </c>
      <c r="I52" s="127">
        <v>37</v>
      </c>
      <c r="J52" s="130">
        <v>37</v>
      </c>
      <c r="K52" s="99">
        <f t="shared" si="48"/>
        <v>1</v>
      </c>
      <c r="L52" s="130">
        <v>1375</v>
      </c>
      <c r="M52" s="130">
        <v>100</v>
      </c>
      <c r="N52" s="101">
        <f t="shared" si="49"/>
        <v>2</v>
      </c>
      <c r="O52" s="130">
        <v>588</v>
      </c>
      <c r="P52" s="101">
        <f t="shared" si="50"/>
        <v>1</v>
      </c>
      <c r="Q52" s="128">
        <v>1187.5</v>
      </c>
      <c r="R52" s="134">
        <v>1380</v>
      </c>
      <c r="S52" s="129">
        <v>1135</v>
      </c>
      <c r="T52" s="130">
        <v>1135</v>
      </c>
      <c r="U52" s="130">
        <v>1135</v>
      </c>
      <c r="V52" s="126">
        <f t="shared" si="30"/>
        <v>116.21052631578948</v>
      </c>
      <c r="W52" s="101">
        <f t="shared" si="31"/>
        <v>2</v>
      </c>
      <c r="X52" s="102">
        <f t="shared" si="32"/>
        <v>8</v>
      </c>
      <c r="Y52" s="130">
        <v>99</v>
      </c>
      <c r="Z52" s="103">
        <f t="shared" si="33"/>
        <v>2</v>
      </c>
      <c r="AA52" s="130">
        <v>99</v>
      </c>
      <c r="AB52" s="104">
        <f t="shared" si="34"/>
        <v>2</v>
      </c>
      <c r="AC52" s="130">
        <v>80024</v>
      </c>
      <c r="AD52" s="103">
        <f t="shared" si="35"/>
        <v>1</v>
      </c>
      <c r="AE52" s="130">
        <v>29415</v>
      </c>
      <c r="AF52" s="105">
        <f t="shared" si="36"/>
        <v>1</v>
      </c>
      <c r="AG52" s="130">
        <v>99</v>
      </c>
      <c r="AH52" s="104">
        <f t="shared" si="37"/>
        <v>1</v>
      </c>
      <c r="AI52" s="106">
        <f t="shared" si="38"/>
        <v>7</v>
      </c>
      <c r="AJ52" s="130">
        <v>21833</v>
      </c>
      <c r="AK52" s="107">
        <f t="shared" si="51"/>
        <v>15.878545454545455</v>
      </c>
      <c r="AL52" s="108">
        <f t="shared" si="39"/>
        <v>1</v>
      </c>
      <c r="AM52" s="130">
        <v>12864</v>
      </c>
      <c r="AN52" s="96">
        <f t="shared" si="40"/>
        <v>12.044943820224718</v>
      </c>
      <c r="AO52" s="109">
        <f t="shared" si="41"/>
        <v>1</v>
      </c>
      <c r="AP52" s="130">
        <v>3176</v>
      </c>
      <c r="AQ52" s="96">
        <f t="shared" si="42"/>
        <v>56.714285714285715</v>
      </c>
      <c r="AR52" s="110">
        <f t="shared" si="43"/>
        <v>1</v>
      </c>
      <c r="AS52" s="111">
        <f t="shared" si="44"/>
        <v>3</v>
      </c>
      <c r="AT52" s="100">
        <v>1</v>
      </c>
      <c r="AU52" s="135">
        <v>0</v>
      </c>
      <c r="AV52" s="96">
        <v>0</v>
      </c>
      <c r="AW52" s="111">
        <f t="shared" si="45"/>
        <v>1</v>
      </c>
      <c r="AX52" s="112">
        <f t="shared" si="46"/>
        <v>19</v>
      </c>
      <c r="AY52" s="113">
        <f t="shared" si="47"/>
        <v>0.90476190476190477</v>
      </c>
      <c r="AZ52" s="87" t="s">
        <v>34</v>
      </c>
      <c r="BA52" s="95" t="s">
        <v>145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27"/>
        <v>49</v>
      </c>
      <c r="B53" s="81" t="s">
        <v>40</v>
      </c>
      <c r="C53" s="127">
        <v>39</v>
      </c>
      <c r="D53" s="130">
        <v>39</v>
      </c>
      <c r="E53" s="97">
        <f t="shared" si="28"/>
        <v>1</v>
      </c>
      <c r="F53" s="127">
        <v>675</v>
      </c>
      <c r="G53" s="130">
        <v>696</v>
      </c>
      <c r="H53" s="98">
        <f t="shared" si="29"/>
        <v>1</v>
      </c>
      <c r="I53" s="127">
        <v>23</v>
      </c>
      <c r="J53" s="130">
        <v>23</v>
      </c>
      <c r="K53" s="99">
        <f t="shared" si="48"/>
        <v>1</v>
      </c>
      <c r="L53" s="130">
        <v>835</v>
      </c>
      <c r="M53" s="130">
        <v>97</v>
      </c>
      <c r="N53" s="101">
        <f t="shared" si="49"/>
        <v>2</v>
      </c>
      <c r="O53" s="130">
        <v>381</v>
      </c>
      <c r="P53" s="101">
        <f t="shared" si="50"/>
        <v>1</v>
      </c>
      <c r="Q53" s="128">
        <v>760</v>
      </c>
      <c r="R53" s="134">
        <v>887</v>
      </c>
      <c r="S53" s="130">
        <v>887</v>
      </c>
      <c r="T53" s="130">
        <v>887</v>
      </c>
      <c r="U53" s="130">
        <v>887</v>
      </c>
      <c r="V53" s="126">
        <f t="shared" si="30"/>
        <v>116.71052631578948</v>
      </c>
      <c r="W53" s="101">
        <f t="shared" si="31"/>
        <v>2</v>
      </c>
      <c r="X53" s="102">
        <f t="shared" si="32"/>
        <v>8</v>
      </c>
      <c r="Y53" s="130">
        <v>98</v>
      </c>
      <c r="Z53" s="103">
        <f t="shared" si="33"/>
        <v>2</v>
      </c>
      <c r="AA53" s="130">
        <v>97</v>
      </c>
      <c r="AB53" s="104">
        <f t="shared" si="34"/>
        <v>2</v>
      </c>
      <c r="AC53" s="130">
        <v>54055</v>
      </c>
      <c r="AD53" s="103">
        <f t="shared" si="35"/>
        <v>1</v>
      </c>
      <c r="AE53" s="130">
        <v>12932</v>
      </c>
      <c r="AF53" s="105">
        <f t="shared" si="36"/>
        <v>1</v>
      </c>
      <c r="AG53" s="130">
        <v>99</v>
      </c>
      <c r="AH53" s="104">
        <f t="shared" si="37"/>
        <v>1</v>
      </c>
      <c r="AI53" s="106">
        <f t="shared" si="38"/>
        <v>7</v>
      </c>
      <c r="AJ53" s="130">
        <v>4737</v>
      </c>
      <c r="AK53" s="107">
        <f t="shared" si="51"/>
        <v>5.6730538922155684</v>
      </c>
      <c r="AL53" s="108">
        <f t="shared" si="39"/>
        <v>0</v>
      </c>
      <c r="AM53" s="130">
        <v>1769</v>
      </c>
      <c r="AN53" s="96">
        <f t="shared" si="40"/>
        <v>2.5416666666666665</v>
      </c>
      <c r="AO53" s="109">
        <f t="shared" si="41"/>
        <v>0</v>
      </c>
      <c r="AP53" s="130">
        <v>1863</v>
      </c>
      <c r="AQ53" s="96">
        <f t="shared" si="42"/>
        <v>47.769230769230766</v>
      </c>
      <c r="AR53" s="110">
        <f t="shared" si="43"/>
        <v>1</v>
      </c>
      <c r="AS53" s="111">
        <f t="shared" si="44"/>
        <v>1</v>
      </c>
      <c r="AT53" s="100">
        <v>1</v>
      </c>
      <c r="AU53" s="96">
        <v>1</v>
      </c>
      <c r="AV53" s="96">
        <v>1</v>
      </c>
      <c r="AW53" s="111">
        <f t="shared" si="45"/>
        <v>3</v>
      </c>
      <c r="AX53" s="112">
        <f t="shared" si="46"/>
        <v>19</v>
      </c>
      <c r="AY53" s="113">
        <f t="shared" si="47"/>
        <v>0.90476190476190477</v>
      </c>
      <c r="AZ53" s="87" t="s">
        <v>40</v>
      </c>
      <c r="BA53" s="93" t="s">
        <v>151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27"/>
        <v>50</v>
      </c>
      <c r="B54" s="81" t="s">
        <v>46</v>
      </c>
      <c r="C54" s="127">
        <v>44</v>
      </c>
      <c r="D54" s="130">
        <v>51</v>
      </c>
      <c r="E54" s="97">
        <f t="shared" si="28"/>
        <v>1</v>
      </c>
      <c r="F54" s="127">
        <v>939</v>
      </c>
      <c r="G54" s="130">
        <v>937</v>
      </c>
      <c r="H54" s="98">
        <f t="shared" si="29"/>
        <v>1</v>
      </c>
      <c r="I54" s="127">
        <v>34</v>
      </c>
      <c r="J54" s="130">
        <v>34</v>
      </c>
      <c r="K54" s="99">
        <f t="shared" si="48"/>
        <v>1</v>
      </c>
      <c r="L54" s="130">
        <v>1279</v>
      </c>
      <c r="M54" s="130">
        <v>98</v>
      </c>
      <c r="N54" s="101">
        <f t="shared" si="49"/>
        <v>2</v>
      </c>
      <c r="O54" s="130">
        <v>991</v>
      </c>
      <c r="P54" s="101">
        <f t="shared" si="50"/>
        <v>1</v>
      </c>
      <c r="Q54" s="128">
        <v>1169</v>
      </c>
      <c r="R54" s="134">
        <v>1359</v>
      </c>
      <c r="S54" s="130">
        <v>1359</v>
      </c>
      <c r="T54" s="130">
        <v>1359</v>
      </c>
      <c r="U54" s="130">
        <v>1359</v>
      </c>
      <c r="V54" s="126">
        <f t="shared" si="30"/>
        <v>116.25320786997433</v>
      </c>
      <c r="W54" s="101">
        <f t="shared" si="31"/>
        <v>2</v>
      </c>
      <c r="X54" s="102">
        <f t="shared" si="32"/>
        <v>8</v>
      </c>
      <c r="Y54" s="130">
        <v>97</v>
      </c>
      <c r="Z54" s="103">
        <f t="shared" si="33"/>
        <v>2</v>
      </c>
      <c r="AA54" s="130">
        <v>97</v>
      </c>
      <c r="AB54" s="104">
        <f t="shared" si="34"/>
        <v>2</v>
      </c>
      <c r="AC54" s="130">
        <v>80821</v>
      </c>
      <c r="AD54" s="103">
        <f t="shared" si="35"/>
        <v>1</v>
      </c>
      <c r="AE54" s="130">
        <v>28695</v>
      </c>
      <c r="AF54" s="105">
        <f t="shared" si="36"/>
        <v>1</v>
      </c>
      <c r="AG54" s="130">
        <v>99</v>
      </c>
      <c r="AH54" s="104">
        <f t="shared" si="37"/>
        <v>1</v>
      </c>
      <c r="AI54" s="106">
        <f t="shared" si="38"/>
        <v>7</v>
      </c>
      <c r="AJ54" s="130">
        <v>9300</v>
      </c>
      <c r="AK54" s="107">
        <f t="shared" si="51"/>
        <v>7.2713057075840499</v>
      </c>
      <c r="AL54" s="108">
        <f t="shared" si="39"/>
        <v>0</v>
      </c>
      <c r="AM54" s="130">
        <v>7265</v>
      </c>
      <c r="AN54" s="96">
        <f t="shared" si="40"/>
        <v>7.7534685165421555</v>
      </c>
      <c r="AO54" s="109">
        <f t="shared" si="41"/>
        <v>1</v>
      </c>
      <c r="AP54" s="130">
        <v>3275</v>
      </c>
      <c r="AQ54" s="96">
        <f t="shared" si="42"/>
        <v>64.215686274509807</v>
      </c>
      <c r="AR54" s="110">
        <f t="shared" si="43"/>
        <v>1</v>
      </c>
      <c r="AS54" s="111">
        <f t="shared" si="44"/>
        <v>2</v>
      </c>
      <c r="AT54" s="100">
        <v>1</v>
      </c>
      <c r="AU54" s="96">
        <v>0</v>
      </c>
      <c r="AV54" s="96">
        <v>1</v>
      </c>
      <c r="AW54" s="111">
        <f t="shared" si="45"/>
        <v>2</v>
      </c>
      <c r="AX54" s="112">
        <f t="shared" si="46"/>
        <v>19</v>
      </c>
      <c r="AY54" s="113">
        <f t="shared" si="47"/>
        <v>0.90476190476190477</v>
      </c>
      <c r="AZ54" s="87" t="s">
        <v>46</v>
      </c>
      <c r="BA54" s="94" t="s">
        <v>157</v>
      </c>
      <c r="BB54" s="18"/>
      <c r="BC54" s="18"/>
      <c r="BD54" s="18"/>
    </row>
    <row r="55" spans="1:58" s="17" customFormat="1" hidden="1" x14ac:dyDescent="0.2">
      <c r="A55" s="36">
        <f t="shared" si="27"/>
        <v>51</v>
      </c>
      <c r="B55" s="81" t="s">
        <v>47</v>
      </c>
      <c r="C55" s="127">
        <v>35</v>
      </c>
      <c r="D55" s="130">
        <v>34</v>
      </c>
      <c r="E55" s="97">
        <f t="shared" si="28"/>
        <v>1</v>
      </c>
      <c r="F55" s="127">
        <v>571</v>
      </c>
      <c r="G55" s="130">
        <v>582</v>
      </c>
      <c r="H55" s="98">
        <f t="shared" si="29"/>
        <v>1</v>
      </c>
      <c r="I55" s="127">
        <v>22</v>
      </c>
      <c r="J55" s="130">
        <v>22</v>
      </c>
      <c r="K55" s="99">
        <f t="shared" si="48"/>
        <v>1</v>
      </c>
      <c r="L55" s="130">
        <v>588</v>
      </c>
      <c r="M55" s="130">
        <v>100</v>
      </c>
      <c r="N55" s="101">
        <f t="shared" si="49"/>
        <v>2</v>
      </c>
      <c r="O55" s="130">
        <v>316</v>
      </c>
      <c r="P55" s="101">
        <f t="shared" si="50"/>
        <v>1</v>
      </c>
      <c r="Q55" s="128">
        <v>706.5</v>
      </c>
      <c r="R55" s="134">
        <v>818</v>
      </c>
      <c r="S55" s="130">
        <v>818</v>
      </c>
      <c r="T55" s="130">
        <v>818</v>
      </c>
      <c r="U55" s="130">
        <v>818</v>
      </c>
      <c r="V55" s="126">
        <f t="shared" si="30"/>
        <v>115.78202406227884</v>
      </c>
      <c r="W55" s="101">
        <f t="shared" si="31"/>
        <v>2</v>
      </c>
      <c r="X55" s="102">
        <f t="shared" si="32"/>
        <v>8</v>
      </c>
      <c r="Y55" s="130">
        <v>100</v>
      </c>
      <c r="Z55" s="103">
        <f t="shared" si="33"/>
        <v>2</v>
      </c>
      <c r="AA55" s="130">
        <v>100</v>
      </c>
      <c r="AB55" s="104">
        <f t="shared" si="34"/>
        <v>2</v>
      </c>
      <c r="AC55" s="130">
        <v>44811</v>
      </c>
      <c r="AD55" s="103">
        <f t="shared" si="35"/>
        <v>1</v>
      </c>
      <c r="AE55" s="130">
        <v>18261</v>
      </c>
      <c r="AF55" s="105">
        <f t="shared" si="36"/>
        <v>1</v>
      </c>
      <c r="AG55" s="130">
        <v>96</v>
      </c>
      <c r="AH55" s="104">
        <f t="shared" si="37"/>
        <v>1</v>
      </c>
      <c r="AI55" s="106">
        <f t="shared" si="38"/>
        <v>7</v>
      </c>
      <c r="AJ55" s="130">
        <v>3151</v>
      </c>
      <c r="AK55" s="107">
        <f t="shared" si="51"/>
        <v>5.3588435374149661</v>
      </c>
      <c r="AL55" s="108">
        <f t="shared" si="39"/>
        <v>0</v>
      </c>
      <c r="AM55" s="130">
        <v>5196</v>
      </c>
      <c r="AN55" s="96">
        <f t="shared" si="40"/>
        <v>8.927835051546392</v>
      </c>
      <c r="AO55" s="109">
        <f t="shared" si="41"/>
        <v>1</v>
      </c>
      <c r="AP55" s="130">
        <v>3008</v>
      </c>
      <c r="AQ55" s="96">
        <f t="shared" si="42"/>
        <v>88.470588235294116</v>
      </c>
      <c r="AR55" s="110">
        <f t="shared" si="43"/>
        <v>1</v>
      </c>
      <c r="AS55" s="111">
        <f t="shared" si="44"/>
        <v>2</v>
      </c>
      <c r="AT55" s="100">
        <v>1</v>
      </c>
      <c r="AU55" s="96">
        <v>0</v>
      </c>
      <c r="AV55" s="96">
        <v>1</v>
      </c>
      <c r="AW55" s="111">
        <f t="shared" si="45"/>
        <v>2</v>
      </c>
      <c r="AX55" s="112">
        <f t="shared" si="46"/>
        <v>19</v>
      </c>
      <c r="AY55" s="113">
        <f t="shared" si="47"/>
        <v>0.90476190476190477</v>
      </c>
      <c r="AZ55" s="87" t="s">
        <v>47</v>
      </c>
      <c r="BA55" s="93" t="s">
        <v>158</v>
      </c>
      <c r="BE55" s="18"/>
      <c r="BF55" s="18"/>
    </row>
    <row r="56" spans="1:58" s="20" customFormat="1" ht="16.5" hidden="1" customHeight="1" x14ac:dyDescent="0.2">
      <c r="A56" s="36">
        <f t="shared" si="27"/>
        <v>52</v>
      </c>
      <c r="B56" s="81" t="s">
        <v>53</v>
      </c>
      <c r="C56" s="127">
        <v>57</v>
      </c>
      <c r="D56" s="130">
        <v>67</v>
      </c>
      <c r="E56" s="97">
        <f t="shared" si="28"/>
        <v>1</v>
      </c>
      <c r="F56" s="127">
        <v>1359</v>
      </c>
      <c r="G56" s="130">
        <v>1353</v>
      </c>
      <c r="H56" s="98">
        <f t="shared" si="29"/>
        <v>1</v>
      </c>
      <c r="I56" s="127">
        <v>47</v>
      </c>
      <c r="J56" s="130">
        <v>47</v>
      </c>
      <c r="K56" s="99">
        <f t="shared" si="48"/>
        <v>1</v>
      </c>
      <c r="L56" s="130">
        <v>2211</v>
      </c>
      <c r="M56" s="130">
        <v>98</v>
      </c>
      <c r="N56" s="101">
        <f t="shared" si="49"/>
        <v>2</v>
      </c>
      <c r="O56" s="130">
        <v>243</v>
      </c>
      <c r="P56" s="101">
        <f t="shared" si="50"/>
        <v>1</v>
      </c>
      <c r="Q56" s="128">
        <v>1574.5</v>
      </c>
      <c r="R56" s="134">
        <v>1745</v>
      </c>
      <c r="S56" s="129">
        <v>581</v>
      </c>
      <c r="T56" s="130">
        <v>581</v>
      </c>
      <c r="U56" s="130">
        <v>581</v>
      </c>
      <c r="V56" s="126">
        <f t="shared" si="30"/>
        <v>110.828834550651</v>
      </c>
      <c r="W56" s="101">
        <f t="shared" si="31"/>
        <v>2</v>
      </c>
      <c r="X56" s="102">
        <f t="shared" si="32"/>
        <v>8</v>
      </c>
      <c r="Y56" s="130">
        <v>98</v>
      </c>
      <c r="Z56" s="103">
        <f t="shared" si="33"/>
        <v>2</v>
      </c>
      <c r="AA56" s="130">
        <v>98</v>
      </c>
      <c r="AB56" s="104">
        <f t="shared" si="34"/>
        <v>2</v>
      </c>
      <c r="AC56" s="130">
        <v>111010</v>
      </c>
      <c r="AD56" s="103">
        <f t="shared" si="35"/>
        <v>1</v>
      </c>
      <c r="AE56" s="130">
        <v>33516</v>
      </c>
      <c r="AF56" s="105">
        <f t="shared" si="36"/>
        <v>1</v>
      </c>
      <c r="AG56" s="130">
        <v>99</v>
      </c>
      <c r="AH56" s="104">
        <f t="shared" si="37"/>
        <v>1</v>
      </c>
      <c r="AI56" s="106">
        <f t="shared" si="38"/>
        <v>7</v>
      </c>
      <c r="AJ56" s="130">
        <v>25014</v>
      </c>
      <c r="AK56" s="107">
        <f t="shared" si="51"/>
        <v>11.313432835820896</v>
      </c>
      <c r="AL56" s="108">
        <f t="shared" si="39"/>
        <v>1</v>
      </c>
      <c r="AM56" s="130">
        <v>5048</v>
      </c>
      <c r="AN56" s="96">
        <f t="shared" si="40"/>
        <v>3.7309682187730968</v>
      </c>
      <c r="AO56" s="109">
        <f t="shared" si="41"/>
        <v>0</v>
      </c>
      <c r="AP56" s="130">
        <v>5667</v>
      </c>
      <c r="AQ56" s="96">
        <f t="shared" si="42"/>
        <v>84.582089552238813</v>
      </c>
      <c r="AR56" s="110">
        <f t="shared" si="43"/>
        <v>1</v>
      </c>
      <c r="AS56" s="111">
        <f t="shared" si="44"/>
        <v>2</v>
      </c>
      <c r="AT56" s="100">
        <v>1</v>
      </c>
      <c r="AU56" s="96">
        <v>0</v>
      </c>
      <c r="AV56" s="96">
        <v>1</v>
      </c>
      <c r="AW56" s="111">
        <f t="shared" si="45"/>
        <v>2</v>
      </c>
      <c r="AX56" s="112">
        <f t="shared" si="46"/>
        <v>19</v>
      </c>
      <c r="AY56" s="113">
        <f t="shared" si="47"/>
        <v>0.90476190476190477</v>
      </c>
      <c r="AZ56" s="87" t="s">
        <v>53</v>
      </c>
      <c r="BA56" s="93" t="s">
        <v>164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27"/>
        <v>53</v>
      </c>
      <c r="B57" s="81" t="s">
        <v>56</v>
      </c>
      <c r="C57" s="127">
        <v>41</v>
      </c>
      <c r="D57" s="130">
        <v>49</v>
      </c>
      <c r="E57" s="97">
        <f t="shared" si="28"/>
        <v>1</v>
      </c>
      <c r="F57" s="127">
        <v>896</v>
      </c>
      <c r="G57" s="130">
        <v>906</v>
      </c>
      <c r="H57" s="98">
        <f t="shared" si="29"/>
        <v>1</v>
      </c>
      <c r="I57" s="127">
        <v>33</v>
      </c>
      <c r="J57" s="130">
        <v>33</v>
      </c>
      <c r="K57" s="99">
        <f t="shared" si="48"/>
        <v>1</v>
      </c>
      <c r="L57" s="130">
        <v>1000</v>
      </c>
      <c r="M57" s="130">
        <v>99</v>
      </c>
      <c r="N57" s="101">
        <f t="shared" si="49"/>
        <v>2</v>
      </c>
      <c r="O57" s="130">
        <v>334</v>
      </c>
      <c r="P57" s="101">
        <f t="shared" si="50"/>
        <v>1</v>
      </c>
      <c r="Q57" s="128">
        <v>1060</v>
      </c>
      <c r="R57" s="134">
        <v>1250</v>
      </c>
      <c r="S57" s="130">
        <v>1250</v>
      </c>
      <c r="T57" s="130">
        <v>1250</v>
      </c>
      <c r="U57" s="130">
        <v>1250</v>
      </c>
      <c r="V57" s="126">
        <f t="shared" si="30"/>
        <v>117.9245283018868</v>
      </c>
      <c r="W57" s="101">
        <f t="shared" si="31"/>
        <v>2</v>
      </c>
      <c r="X57" s="102">
        <f t="shared" si="32"/>
        <v>8</v>
      </c>
      <c r="Y57" s="130">
        <v>97</v>
      </c>
      <c r="Z57" s="103">
        <f t="shared" si="33"/>
        <v>2</v>
      </c>
      <c r="AA57" s="130">
        <v>95</v>
      </c>
      <c r="AB57" s="104">
        <f t="shared" si="34"/>
        <v>2</v>
      </c>
      <c r="AC57" s="130">
        <v>60375</v>
      </c>
      <c r="AD57" s="103">
        <f t="shared" si="35"/>
        <v>1</v>
      </c>
      <c r="AE57" s="130">
        <v>14624</v>
      </c>
      <c r="AF57" s="105">
        <f t="shared" si="36"/>
        <v>1</v>
      </c>
      <c r="AG57" s="130">
        <v>96</v>
      </c>
      <c r="AH57" s="104">
        <f t="shared" si="37"/>
        <v>1</v>
      </c>
      <c r="AI57" s="106">
        <f t="shared" si="38"/>
        <v>7</v>
      </c>
      <c r="AJ57" s="130">
        <v>11828</v>
      </c>
      <c r="AK57" s="107">
        <f t="shared" si="51"/>
        <v>11.827999999999999</v>
      </c>
      <c r="AL57" s="108">
        <f t="shared" si="39"/>
        <v>1</v>
      </c>
      <c r="AM57" s="130">
        <v>3602</v>
      </c>
      <c r="AN57" s="96">
        <f t="shared" si="40"/>
        <v>3.9757174392935983</v>
      </c>
      <c r="AO57" s="109">
        <f t="shared" si="41"/>
        <v>0</v>
      </c>
      <c r="AP57" s="130">
        <v>3396</v>
      </c>
      <c r="AQ57" s="96">
        <f t="shared" si="42"/>
        <v>69.306122448979593</v>
      </c>
      <c r="AR57" s="110">
        <f t="shared" si="43"/>
        <v>1</v>
      </c>
      <c r="AS57" s="111">
        <f t="shared" si="44"/>
        <v>2</v>
      </c>
      <c r="AT57" s="100">
        <v>1</v>
      </c>
      <c r="AU57" s="96">
        <v>0</v>
      </c>
      <c r="AV57" s="96">
        <v>1</v>
      </c>
      <c r="AW57" s="111">
        <f t="shared" si="45"/>
        <v>2</v>
      </c>
      <c r="AX57" s="112">
        <f t="shared" si="46"/>
        <v>19</v>
      </c>
      <c r="AY57" s="113">
        <f t="shared" si="47"/>
        <v>0.90476190476190477</v>
      </c>
      <c r="AZ57" s="87" t="s">
        <v>56</v>
      </c>
      <c r="BA57" s="93" t="s">
        <v>167</v>
      </c>
    </row>
    <row r="58" spans="1:58" s="17" customFormat="1" hidden="1" x14ac:dyDescent="0.2">
      <c r="A58" s="36">
        <f t="shared" si="27"/>
        <v>54</v>
      </c>
      <c r="B58" s="81" t="s">
        <v>57</v>
      </c>
      <c r="C58" s="127">
        <v>82</v>
      </c>
      <c r="D58" s="130">
        <v>95</v>
      </c>
      <c r="E58" s="97">
        <f t="shared" si="28"/>
        <v>1</v>
      </c>
      <c r="F58" s="127">
        <v>1967</v>
      </c>
      <c r="G58" s="130">
        <v>1988</v>
      </c>
      <c r="H58" s="98">
        <f t="shared" si="29"/>
        <v>1</v>
      </c>
      <c r="I58" s="127">
        <v>61</v>
      </c>
      <c r="J58" s="130">
        <v>61</v>
      </c>
      <c r="K58" s="99">
        <f t="shared" si="48"/>
        <v>1</v>
      </c>
      <c r="L58" s="130">
        <v>2963</v>
      </c>
      <c r="M58" s="130">
        <v>100</v>
      </c>
      <c r="N58" s="101">
        <f t="shared" si="49"/>
        <v>2</v>
      </c>
      <c r="O58" s="130">
        <v>253</v>
      </c>
      <c r="P58" s="101">
        <f t="shared" si="50"/>
        <v>1</v>
      </c>
      <c r="Q58" s="128">
        <v>2047</v>
      </c>
      <c r="R58" s="134">
        <v>2339</v>
      </c>
      <c r="S58" s="130">
        <v>2339</v>
      </c>
      <c r="T58" s="130">
        <v>2339</v>
      </c>
      <c r="U58" s="130">
        <v>2339</v>
      </c>
      <c r="V58" s="126">
        <f t="shared" si="30"/>
        <v>114.2647777234978</v>
      </c>
      <c r="W58" s="101">
        <f t="shared" si="31"/>
        <v>2</v>
      </c>
      <c r="X58" s="102">
        <f t="shared" si="32"/>
        <v>8</v>
      </c>
      <c r="Y58" s="130">
        <v>94</v>
      </c>
      <c r="Z58" s="103">
        <f t="shared" si="33"/>
        <v>1</v>
      </c>
      <c r="AA58" s="130">
        <v>99</v>
      </c>
      <c r="AB58" s="104">
        <f t="shared" si="34"/>
        <v>2</v>
      </c>
      <c r="AC58" s="130">
        <v>139581</v>
      </c>
      <c r="AD58" s="103">
        <f t="shared" si="35"/>
        <v>1</v>
      </c>
      <c r="AE58" s="130">
        <v>45533</v>
      </c>
      <c r="AF58" s="105">
        <f t="shared" si="36"/>
        <v>1</v>
      </c>
      <c r="AG58" s="130">
        <v>98</v>
      </c>
      <c r="AH58" s="104">
        <f t="shared" si="37"/>
        <v>1</v>
      </c>
      <c r="AI58" s="106">
        <f t="shared" si="38"/>
        <v>6</v>
      </c>
      <c r="AJ58" s="130">
        <v>35178</v>
      </c>
      <c r="AK58" s="107">
        <f t="shared" si="51"/>
        <v>11.872426594667566</v>
      </c>
      <c r="AL58" s="108">
        <f t="shared" si="39"/>
        <v>1</v>
      </c>
      <c r="AM58" s="130">
        <v>16458</v>
      </c>
      <c r="AN58" s="96">
        <f t="shared" si="40"/>
        <v>8.2786720321931586</v>
      </c>
      <c r="AO58" s="109">
        <f t="shared" si="41"/>
        <v>1</v>
      </c>
      <c r="AP58" s="130">
        <v>6689</v>
      </c>
      <c r="AQ58" s="96">
        <f t="shared" si="42"/>
        <v>70.410526315789468</v>
      </c>
      <c r="AR58" s="110">
        <f t="shared" si="43"/>
        <v>1</v>
      </c>
      <c r="AS58" s="111">
        <f t="shared" si="44"/>
        <v>3</v>
      </c>
      <c r="AT58" s="100">
        <v>1</v>
      </c>
      <c r="AU58" s="96">
        <v>0</v>
      </c>
      <c r="AV58" s="96">
        <v>1</v>
      </c>
      <c r="AW58" s="111">
        <f t="shared" si="45"/>
        <v>2</v>
      </c>
      <c r="AX58" s="112">
        <f t="shared" si="46"/>
        <v>19</v>
      </c>
      <c r="AY58" s="113">
        <f t="shared" si="47"/>
        <v>0.90476190476190477</v>
      </c>
      <c r="AZ58" s="87" t="s">
        <v>57</v>
      </c>
      <c r="BA58" s="93" t="s">
        <v>168</v>
      </c>
      <c r="BE58" s="18"/>
      <c r="BF58" s="18"/>
    </row>
    <row r="59" spans="1:58" s="17" customFormat="1" ht="16.5" hidden="1" customHeight="1" x14ac:dyDescent="0.2">
      <c r="A59" s="36">
        <f t="shared" si="27"/>
        <v>55</v>
      </c>
      <c r="B59" s="81" t="s">
        <v>58</v>
      </c>
      <c r="C59" s="127">
        <v>47</v>
      </c>
      <c r="D59" s="130">
        <v>53</v>
      </c>
      <c r="E59" s="97">
        <f t="shared" si="28"/>
        <v>1</v>
      </c>
      <c r="F59" s="127">
        <v>1167</v>
      </c>
      <c r="G59" s="130">
        <v>1184</v>
      </c>
      <c r="H59" s="98">
        <f t="shared" si="29"/>
        <v>1</v>
      </c>
      <c r="I59" s="127">
        <v>37</v>
      </c>
      <c r="J59" s="130">
        <v>37</v>
      </c>
      <c r="K59" s="99">
        <f t="shared" si="48"/>
        <v>1</v>
      </c>
      <c r="L59" s="130">
        <v>1385</v>
      </c>
      <c r="M59" s="130">
        <v>98</v>
      </c>
      <c r="N59" s="101">
        <f t="shared" si="49"/>
        <v>2</v>
      </c>
      <c r="O59" s="130">
        <v>917</v>
      </c>
      <c r="P59" s="101">
        <f t="shared" si="50"/>
        <v>1</v>
      </c>
      <c r="Q59" s="128">
        <v>1245</v>
      </c>
      <c r="R59" s="134">
        <v>1447</v>
      </c>
      <c r="S59" s="130">
        <v>1447</v>
      </c>
      <c r="T59" s="130">
        <v>1447</v>
      </c>
      <c r="U59" s="130">
        <v>1447</v>
      </c>
      <c r="V59" s="126">
        <f t="shared" si="30"/>
        <v>116.22489959839358</v>
      </c>
      <c r="W59" s="101">
        <f t="shared" si="31"/>
        <v>2</v>
      </c>
      <c r="X59" s="102">
        <f t="shared" si="32"/>
        <v>8</v>
      </c>
      <c r="Y59" s="130">
        <v>100</v>
      </c>
      <c r="Z59" s="103">
        <f t="shared" si="33"/>
        <v>2</v>
      </c>
      <c r="AA59" s="130">
        <v>100</v>
      </c>
      <c r="AB59" s="104">
        <f t="shared" si="34"/>
        <v>2</v>
      </c>
      <c r="AC59" s="130">
        <v>85152</v>
      </c>
      <c r="AD59" s="103">
        <f t="shared" si="35"/>
        <v>1</v>
      </c>
      <c r="AE59" s="130">
        <v>24881</v>
      </c>
      <c r="AF59" s="105">
        <f t="shared" si="36"/>
        <v>1</v>
      </c>
      <c r="AG59" s="130">
        <v>99</v>
      </c>
      <c r="AH59" s="104">
        <f t="shared" si="37"/>
        <v>1</v>
      </c>
      <c r="AI59" s="106">
        <f t="shared" si="38"/>
        <v>7</v>
      </c>
      <c r="AJ59" s="130">
        <v>15351</v>
      </c>
      <c r="AK59" s="107">
        <f t="shared" si="51"/>
        <v>11.083754512635378</v>
      </c>
      <c r="AL59" s="108">
        <f t="shared" si="39"/>
        <v>1</v>
      </c>
      <c r="AM59" s="130">
        <v>7260</v>
      </c>
      <c r="AN59" s="96">
        <f t="shared" si="40"/>
        <v>6.131756756756757</v>
      </c>
      <c r="AO59" s="109">
        <f t="shared" si="41"/>
        <v>0</v>
      </c>
      <c r="AP59" s="130">
        <v>3686</v>
      </c>
      <c r="AQ59" s="96">
        <f t="shared" si="42"/>
        <v>69.547169811320757</v>
      </c>
      <c r="AR59" s="110">
        <f t="shared" si="43"/>
        <v>1</v>
      </c>
      <c r="AS59" s="111">
        <f t="shared" si="44"/>
        <v>2</v>
      </c>
      <c r="AT59" s="100">
        <v>1</v>
      </c>
      <c r="AU59" s="96">
        <v>0</v>
      </c>
      <c r="AV59" s="96">
        <v>1</v>
      </c>
      <c r="AW59" s="111">
        <f t="shared" si="45"/>
        <v>2</v>
      </c>
      <c r="AX59" s="112">
        <f t="shared" si="46"/>
        <v>19</v>
      </c>
      <c r="AY59" s="113">
        <f t="shared" si="47"/>
        <v>0.90476190476190477</v>
      </c>
      <c r="AZ59" s="87" t="s">
        <v>58</v>
      </c>
      <c r="BA59" s="94" t="s">
        <v>169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27"/>
        <v>56</v>
      </c>
      <c r="B60" s="81" t="s">
        <v>60</v>
      </c>
      <c r="C60" s="127">
        <v>84</v>
      </c>
      <c r="D60" s="130">
        <v>105</v>
      </c>
      <c r="E60" s="97">
        <f t="shared" si="28"/>
        <v>1</v>
      </c>
      <c r="F60" s="127">
        <v>2591</v>
      </c>
      <c r="G60" s="130">
        <v>2625</v>
      </c>
      <c r="H60" s="98">
        <f t="shared" si="29"/>
        <v>1</v>
      </c>
      <c r="I60" s="127">
        <v>74</v>
      </c>
      <c r="J60" s="130">
        <v>74</v>
      </c>
      <c r="K60" s="99">
        <f t="shared" si="48"/>
        <v>1</v>
      </c>
      <c r="L60" s="130">
        <v>4008</v>
      </c>
      <c r="M60" s="130">
        <v>98</v>
      </c>
      <c r="N60" s="101">
        <f t="shared" si="49"/>
        <v>2</v>
      </c>
      <c r="O60" s="130">
        <v>759</v>
      </c>
      <c r="P60" s="101">
        <f t="shared" si="50"/>
        <v>1</v>
      </c>
      <c r="Q60" s="128">
        <v>2457</v>
      </c>
      <c r="R60" s="134">
        <v>2777</v>
      </c>
      <c r="S60" s="130">
        <v>2777</v>
      </c>
      <c r="T60" s="130">
        <v>2777</v>
      </c>
      <c r="U60" s="130">
        <v>2777</v>
      </c>
      <c r="V60" s="126">
        <f t="shared" si="30"/>
        <v>113.02401302401303</v>
      </c>
      <c r="W60" s="101">
        <f t="shared" si="31"/>
        <v>2</v>
      </c>
      <c r="X60" s="102">
        <f t="shared" si="32"/>
        <v>8</v>
      </c>
      <c r="Y60" s="130">
        <v>99</v>
      </c>
      <c r="Z60" s="103">
        <f t="shared" si="33"/>
        <v>2</v>
      </c>
      <c r="AA60" s="130">
        <v>98</v>
      </c>
      <c r="AB60" s="104">
        <f t="shared" si="34"/>
        <v>2</v>
      </c>
      <c r="AC60" s="130">
        <v>191655</v>
      </c>
      <c r="AD60" s="103">
        <f t="shared" si="35"/>
        <v>1</v>
      </c>
      <c r="AE60" s="130">
        <v>66311</v>
      </c>
      <c r="AF60" s="105">
        <f t="shared" si="36"/>
        <v>1</v>
      </c>
      <c r="AG60" s="130">
        <v>99</v>
      </c>
      <c r="AH60" s="104">
        <f t="shared" si="37"/>
        <v>1</v>
      </c>
      <c r="AI60" s="106">
        <f t="shared" si="38"/>
        <v>7</v>
      </c>
      <c r="AJ60" s="130">
        <v>35705</v>
      </c>
      <c r="AK60" s="107">
        <f t="shared" si="51"/>
        <v>8.9084331337325349</v>
      </c>
      <c r="AL60" s="108">
        <f t="shared" si="39"/>
        <v>1</v>
      </c>
      <c r="AM60" s="130">
        <v>24565</v>
      </c>
      <c r="AN60" s="96">
        <f t="shared" si="40"/>
        <v>9.3580952380952382</v>
      </c>
      <c r="AO60" s="109">
        <f t="shared" si="41"/>
        <v>1</v>
      </c>
      <c r="AP60" s="130">
        <v>7525</v>
      </c>
      <c r="AQ60" s="96">
        <f t="shared" si="42"/>
        <v>71.666666666666671</v>
      </c>
      <c r="AR60" s="110">
        <f t="shared" si="43"/>
        <v>1</v>
      </c>
      <c r="AS60" s="111">
        <f t="shared" si="44"/>
        <v>3</v>
      </c>
      <c r="AT60" s="100">
        <v>1</v>
      </c>
      <c r="AU60" s="96">
        <v>0</v>
      </c>
      <c r="AV60" s="96">
        <v>0</v>
      </c>
      <c r="AW60" s="111">
        <f t="shared" si="45"/>
        <v>1</v>
      </c>
      <c r="AX60" s="112">
        <f t="shared" si="46"/>
        <v>19</v>
      </c>
      <c r="AY60" s="113">
        <f t="shared" si="47"/>
        <v>0.90476190476190477</v>
      </c>
      <c r="AZ60" s="87" t="s">
        <v>60</v>
      </c>
      <c r="BA60" s="93" t="s">
        <v>171</v>
      </c>
      <c r="BE60" s="18"/>
      <c r="BF60" s="18"/>
    </row>
    <row r="61" spans="1:58" s="17" customFormat="1" hidden="1" x14ac:dyDescent="0.2">
      <c r="A61" s="36">
        <f t="shared" si="27"/>
        <v>57</v>
      </c>
      <c r="B61" s="81" t="s">
        <v>62</v>
      </c>
      <c r="C61" s="127">
        <v>49</v>
      </c>
      <c r="D61" s="130">
        <v>60</v>
      </c>
      <c r="E61" s="97">
        <f t="shared" si="28"/>
        <v>1</v>
      </c>
      <c r="F61" s="127">
        <v>997</v>
      </c>
      <c r="G61" s="130">
        <v>1017</v>
      </c>
      <c r="H61" s="98">
        <f t="shared" si="29"/>
        <v>1</v>
      </c>
      <c r="I61" s="127">
        <v>37</v>
      </c>
      <c r="J61" s="130">
        <v>37</v>
      </c>
      <c r="K61" s="99">
        <f t="shared" si="48"/>
        <v>1</v>
      </c>
      <c r="L61" s="130">
        <v>1635</v>
      </c>
      <c r="M61" s="130">
        <v>100</v>
      </c>
      <c r="N61" s="101">
        <f t="shared" si="49"/>
        <v>2</v>
      </c>
      <c r="O61" s="130">
        <v>456</v>
      </c>
      <c r="P61" s="101">
        <f t="shared" si="50"/>
        <v>1</v>
      </c>
      <c r="Q61" s="128">
        <v>1300</v>
      </c>
      <c r="R61" s="134">
        <v>1579</v>
      </c>
      <c r="S61" s="129">
        <v>518</v>
      </c>
      <c r="T61" s="130">
        <v>518</v>
      </c>
      <c r="U61" s="130">
        <v>518</v>
      </c>
      <c r="V61" s="126">
        <f t="shared" si="30"/>
        <v>121.46153846153847</v>
      </c>
      <c r="W61" s="101">
        <f t="shared" si="31"/>
        <v>2</v>
      </c>
      <c r="X61" s="102">
        <f t="shared" si="32"/>
        <v>8</v>
      </c>
      <c r="Y61" s="130">
        <v>96</v>
      </c>
      <c r="Z61" s="103">
        <f t="shared" si="33"/>
        <v>2</v>
      </c>
      <c r="AA61" s="130">
        <v>96</v>
      </c>
      <c r="AB61" s="104">
        <f t="shared" si="34"/>
        <v>2</v>
      </c>
      <c r="AC61" s="130">
        <v>81160</v>
      </c>
      <c r="AD61" s="103">
        <f t="shared" si="35"/>
        <v>1</v>
      </c>
      <c r="AE61" s="130">
        <v>22063</v>
      </c>
      <c r="AF61" s="105">
        <f t="shared" si="36"/>
        <v>1</v>
      </c>
      <c r="AG61" s="130">
        <v>93</v>
      </c>
      <c r="AH61" s="104">
        <f t="shared" si="37"/>
        <v>1</v>
      </c>
      <c r="AI61" s="106">
        <f t="shared" si="38"/>
        <v>7</v>
      </c>
      <c r="AJ61" s="130">
        <v>7803</v>
      </c>
      <c r="AK61" s="107">
        <f t="shared" si="51"/>
        <v>4.7724770642201833</v>
      </c>
      <c r="AL61" s="108">
        <f t="shared" si="39"/>
        <v>0</v>
      </c>
      <c r="AM61" s="130">
        <v>10030</v>
      </c>
      <c r="AN61" s="96">
        <f t="shared" si="40"/>
        <v>9.8623402163225169</v>
      </c>
      <c r="AO61" s="109">
        <f t="shared" si="41"/>
        <v>1</v>
      </c>
      <c r="AP61" s="130">
        <v>3687</v>
      </c>
      <c r="AQ61" s="96">
        <f t="shared" si="42"/>
        <v>61.45</v>
      </c>
      <c r="AR61" s="110">
        <f t="shared" si="43"/>
        <v>1</v>
      </c>
      <c r="AS61" s="111">
        <f t="shared" si="44"/>
        <v>2</v>
      </c>
      <c r="AT61" s="100">
        <v>1</v>
      </c>
      <c r="AU61" s="96">
        <v>0</v>
      </c>
      <c r="AV61" s="96">
        <v>1</v>
      </c>
      <c r="AW61" s="111">
        <f t="shared" si="45"/>
        <v>2</v>
      </c>
      <c r="AX61" s="112">
        <f t="shared" si="46"/>
        <v>19</v>
      </c>
      <c r="AY61" s="113">
        <f t="shared" si="47"/>
        <v>0.90476190476190477</v>
      </c>
      <c r="AZ61" s="87" t="s">
        <v>62</v>
      </c>
      <c r="BA61" s="94" t="s">
        <v>173</v>
      </c>
      <c r="BB61" s="18"/>
      <c r="BC61" s="18"/>
      <c r="BD61" s="18"/>
    </row>
    <row r="62" spans="1:58" s="17" customFormat="1" hidden="1" x14ac:dyDescent="0.2">
      <c r="A62" s="36">
        <f t="shared" si="27"/>
        <v>58</v>
      </c>
      <c r="B62" s="81" t="s">
        <v>63</v>
      </c>
      <c r="C62" s="127">
        <v>110</v>
      </c>
      <c r="D62" s="130">
        <v>129</v>
      </c>
      <c r="E62" s="97">
        <f t="shared" si="28"/>
        <v>1</v>
      </c>
      <c r="F62" s="127">
        <v>2887</v>
      </c>
      <c r="G62" s="130">
        <v>2926</v>
      </c>
      <c r="H62" s="98">
        <f t="shared" si="29"/>
        <v>1</v>
      </c>
      <c r="I62" s="127">
        <v>81</v>
      </c>
      <c r="J62" s="130">
        <v>81</v>
      </c>
      <c r="K62" s="99">
        <f t="shared" si="48"/>
        <v>1</v>
      </c>
      <c r="L62" s="130">
        <v>3730</v>
      </c>
      <c r="M62" s="130">
        <v>95</v>
      </c>
      <c r="N62" s="101">
        <f t="shared" si="49"/>
        <v>2</v>
      </c>
      <c r="O62" s="130">
        <v>383</v>
      </c>
      <c r="P62" s="101">
        <f t="shared" si="50"/>
        <v>1</v>
      </c>
      <c r="Q62" s="128">
        <v>2714.04</v>
      </c>
      <c r="R62" s="134">
        <v>3005</v>
      </c>
      <c r="S62" s="130">
        <v>3005</v>
      </c>
      <c r="T62" s="130">
        <v>3005</v>
      </c>
      <c r="U62" s="130">
        <v>3005</v>
      </c>
      <c r="V62" s="126">
        <f t="shared" si="30"/>
        <v>110.72054943921239</v>
      </c>
      <c r="W62" s="101">
        <f t="shared" si="31"/>
        <v>2</v>
      </c>
      <c r="X62" s="102">
        <f t="shared" si="32"/>
        <v>8</v>
      </c>
      <c r="Y62" s="130">
        <v>99</v>
      </c>
      <c r="Z62" s="103">
        <f t="shared" si="33"/>
        <v>2</v>
      </c>
      <c r="AA62" s="130">
        <v>99</v>
      </c>
      <c r="AB62" s="104">
        <f t="shared" si="34"/>
        <v>2</v>
      </c>
      <c r="AC62" s="130">
        <v>239470</v>
      </c>
      <c r="AD62" s="103">
        <f t="shared" si="35"/>
        <v>1</v>
      </c>
      <c r="AE62" s="130">
        <v>68582</v>
      </c>
      <c r="AF62" s="105">
        <f t="shared" si="36"/>
        <v>1</v>
      </c>
      <c r="AG62" s="130">
        <v>98</v>
      </c>
      <c r="AH62" s="104">
        <f t="shared" si="37"/>
        <v>1</v>
      </c>
      <c r="AI62" s="106">
        <f t="shared" si="38"/>
        <v>7</v>
      </c>
      <c r="AJ62" s="130">
        <v>55855</v>
      </c>
      <c r="AK62" s="107">
        <f t="shared" si="51"/>
        <v>14.974530831099196</v>
      </c>
      <c r="AL62" s="108">
        <f t="shared" si="39"/>
        <v>1</v>
      </c>
      <c r="AM62" s="130">
        <v>32243</v>
      </c>
      <c r="AN62" s="96">
        <f t="shared" si="40"/>
        <v>11.019480519480519</v>
      </c>
      <c r="AO62" s="109">
        <f t="shared" si="41"/>
        <v>1</v>
      </c>
      <c r="AP62" s="130">
        <v>10771</v>
      </c>
      <c r="AQ62" s="96">
        <f t="shared" si="42"/>
        <v>83.496124031007753</v>
      </c>
      <c r="AR62" s="110">
        <f t="shared" si="43"/>
        <v>1</v>
      </c>
      <c r="AS62" s="111">
        <f t="shared" si="44"/>
        <v>3</v>
      </c>
      <c r="AT62" s="100">
        <v>1</v>
      </c>
      <c r="AU62" s="96">
        <v>0</v>
      </c>
      <c r="AV62" s="96">
        <v>0</v>
      </c>
      <c r="AW62" s="111">
        <f t="shared" si="45"/>
        <v>1</v>
      </c>
      <c r="AX62" s="112">
        <f t="shared" si="46"/>
        <v>19</v>
      </c>
      <c r="AY62" s="113">
        <f t="shared" si="47"/>
        <v>0.90476190476190477</v>
      </c>
      <c r="AZ62" s="87" t="s">
        <v>63</v>
      </c>
      <c r="BA62" s="93" t="s">
        <v>174</v>
      </c>
    </row>
    <row r="63" spans="1:58" s="17" customFormat="1" hidden="1" x14ac:dyDescent="0.2">
      <c r="A63" s="36">
        <f t="shared" si="27"/>
        <v>59</v>
      </c>
      <c r="B63" s="81" t="s">
        <v>65</v>
      </c>
      <c r="C63" s="127">
        <v>85</v>
      </c>
      <c r="D63" s="130">
        <v>91</v>
      </c>
      <c r="E63" s="97">
        <f t="shared" si="28"/>
        <v>1</v>
      </c>
      <c r="F63" s="127">
        <v>2391</v>
      </c>
      <c r="G63" s="130">
        <v>2411</v>
      </c>
      <c r="H63" s="98">
        <f t="shared" si="29"/>
        <v>1</v>
      </c>
      <c r="I63" s="127">
        <v>73</v>
      </c>
      <c r="J63" s="130">
        <v>73</v>
      </c>
      <c r="K63" s="99">
        <f t="shared" si="48"/>
        <v>1</v>
      </c>
      <c r="L63" s="130">
        <v>4152</v>
      </c>
      <c r="M63" s="130">
        <v>100</v>
      </c>
      <c r="N63" s="101">
        <f t="shared" si="49"/>
        <v>2</v>
      </c>
      <c r="O63" s="130">
        <v>1451</v>
      </c>
      <c r="P63" s="101">
        <f t="shared" si="50"/>
        <v>1</v>
      </c>
      <c r="Q63" s="128">
        <v>2356</v>
      </c>
      <c r="R63" s="134">
        <v>2819</v>
      </c>
      <c r="S63" s="130">
        <v>2808</v>
      </c>
      <c r="T63" s="130">
        <v>2808</v>
      </c>
      <c r="U63" s="130">
        <v>2808</v>
      </c>
      <c r="V63" s="126">
        <f t="shared" si="30"/>
        <v>119.65195246179967</v>
      </c>
      <c r="W63" s="101">
        <f t="shared" si="31"/>
        <v>2</v>
      </c>
      <c r="X63" s="102">
        <f t="shared" si="32"/>
        <v>8</v>
      </c>
      <c r="Y63" s="130">
        <v>96</v>
      </c>
      <c r="Z63" s="103">
        <f t="shared" si="33"/>
        <v>2</v>
      </c>
      <c r="AA63" s="130">
        <v>97</v>
      </c>
      <c r="AB63" s="104">
        <f t="shared" si="34"/>
        <v>2</v>
      </c>
      <c r="AC63" s="130">
        <v>194282</v>
      </c>
      <c r="AD63" s="103">
        <f t="shared" si="35"/>
        <v>1</v>
      </c>
      <c r="AE63" s="130">
        <v>45089</v>
      </c>
      <c r="AF63" s="105">
        <f t="shared" si="36"/>
        <v>1</v>
      </c>
      <c r="AG63" s="130">
        <v>99</v>
      </c>
      <c r="AH63" s="104">
        <f t="shared" si="37"/>
        <v>1</v>
      </c>
      <c r="AI63" s="106">
        <f t="shared" si="38"/>
        <v>7</v>
      </c>
      <c r="AJ63" s="130">
        <v>49971</v>
      </c>
      <c r="AK63" s="107">
        <f t="shared" si="51"/>
        <v>12.035404624277456</v>
      </c>
      <c r="AL63" s="108">
        <f t="shared" si="39"/>
        <v>1</v>
      </c>
      <c r="AM63" s="130">
        <v>23179</v>
      </c>
      <c r="AN63" s="96">
        <f t="shared" si="40"/>
        <v>9.6138531729572794</v>
      </c>
      <c r="AO63" s="109">
        <f t="shared" si="41"/>
        <v>1</v>
      </c>
      <c r="AP63" s="130">
        <v>13459</v>
      </c>
      <c r="AQ63" s="96">
        <f t="shared" si="42"/>
        <v>147.90109890109889</v>
      </c>
      <c r="AR63" s="110">
        <f t="shared" si="43"/>
        <v>1</v>
      </c>
      <c r="AS63" s="111">
        <f t="shared" si="44"/>
        <v>3</v>
      </c>
      <c r="AT63" s="100">
        <v>0</v>
      </c>
      <c r="AU63" s="96">
        <v>0</v>
      </c>
      <c r="AV63" s="96">
        <v>1</v>
      </c>
      <c r="AW63" s="111">
        <f t="shared" si="45"/>
        <v>1</v>
      </c>
      <c r="AX63" s="112">
        <f t="shared" si="46"/>
        <v>19</v>
      </c>
      <c r="AY63" s="113">
        <f t="shared" si="47"/>
        <v>0.90476190476190477</v>
      </c>
      <c r="AZ63" s="87" t="s">
        <v>65</v>
      </c>
      <c r="BA63" s="94" t="s">
        <v>176</v>
      </c>
      <c r="BB63" s="18"/>
      <c r="BC63" s="18"/>
      <c r="BD63" s="18"/>
    </row>
    <row r="64" spans="1:58" s="17" customFormat="1" hidden="1" x14ac:dyDescent="0.2">
      <c r="A64" s="36">
        <f t="shared" si="27"/>
        <v>60</v>
      </c>
      <c r="B64" s="81" t="s">
        <v>71</v>
      </c>
      <c r="C64" s="127">
        <v>75</v>
      </c>
      <c r="D64" s="130">
        <v>85</v>
      </c>
      <c r="E64" s="97">
        <f t="shared" si="28"/>
        <v>1</v>
      </c>
      <c r="F64" s="127">
        <v>1833</v>
      </c>
      <c r="G64" s="130">
        <v>1863</v>
      </c>
      <c r="H64" s="98">
        <f t="shared" si="29"/>
        <v>1</v>
      </c>
      <c r="I64" s="127">
        <v>60</v>
      </c>
      <c r="J64" s="130">
        <v>60</v>
      </c>
      <c r="K64" s="99">
        <f t="shared" si="48"/>
        <v>1</v>
      </c>
      <c r="L64" s="130">
        <v>2794</v>
      </c>
      <c r="M64" s="130">
        <v>99</v>
      </c>
      <c r="N64" s="101">
        <f t="shared" si="49"/>
        <v>2</v>
      </c>
      <c r="O64" s="130">
        <v>1108</v>
      </c>
      <c r="P64" s="101">
        <f t="shared" si="50"/>
        <v>1</v>
      </c>
      <c r="Q64" s="128">
        <v>1921</v>
      </c>
      <c r="R64" s="134">
        <v>2340</v>
      </c>
      <c r="S64" s="130">
        <v>2340</v>
      </c>
      <c r="T64" s="130">
        <v>2340</v>
      </c>
      <c r="U64" s="130">
        <v>2340</v>
      </c>
      <c r="V64" s="126">
        <f t="shared" si="30"/>
        <v>121.81155648099949</v>
      </c>
      <c r="W64" s="101">
        <f t="shared" si="31"/>
        <v>2</v>
      </c>
      <c r="X64" s="102">
        <f t="shared" si="32"/>
        <v>8</v>
      </c>
      <c r="Y64" s="130">
        <v>98</v>
      </c>
      <c r="Z64" s="103">
        <f t="shared" si="33"/>
        <v>2</v>
      </c>
      <c r="AA64" s="130">
        <v>97</v>
      </c>
      <c r="AB64" s="104">
        <f t="shared" si="34"/>
        <v>2</v>
      </c>
      <c r="AC64" s="130">
        <v>153560</v>
      </c>
      <c r="AD64" s="103">
        <f t="shared" si="35"/>
        <v>1</v>
      </c>
      <c r="AE64" s="130">
        <v>51632</v>
      </c>
      <c r="AF64" s="105">
        <f t="shared" si="36"/>
        <v>1</v>
      </c>
      <c r="AG64" s="130">
        <v>99</v>
      </c>
      <c r="AH64" s="104">
        <f t="shared" si="37"/>
        <v>1</v>
      </c>
      <c r="AI64" s="106">
        <f t="shared" si="38"/>
        <v>7</v>
      </c>
      <c r="AJ64" s="130">
        <v>20650</v>
      </c>
      <c r="AK64" s="107">
        <f t="shared" si="51"/>
        <v>7.3908375089477456</v>
      </c>
      <c r="AL64" s="108">
        <f t="shared" si="39"/>
        <v>0</v>
      </c>
      <c r="AM64" s="130">
        <v>15325</v>
      </c>
      <c r="AN64" s="96">
        <f t="shared" si="40"/>
        <v>8.2259796027911971</v>
      </c>
      <c r="AO64" s="109">
        <f t="shared" si="41"/>
        <v>1</v>
      </c>
      <c r="AP64" s="130">
        <v>6003</v>
      </c>
      <c r="AQ64" s="96">
        <f t="shared" si="42"/>
        <v>70.623529411764707</v>
      </c>
      <c r="AR64" s="110">
        <f t="shared" si="43"/>
        <v>1</v>
      </c>
      <c r="AS64" s="111">
        <f t="shared" si="44"/>
        <v>2</v>
      </c>
      <c r="AT64" s="100">
        <v>1</v>
      </c>
      <c r="AU64" s="96">
        <v>0</v>
      </c>
      <c r="AV64" s="96">
        <v>1</v>
      </c>
      <c r="AW64" s="111">
        <f t="shared" si="45"/>
        <v>2</v>
      </c>
      <c r="AX64" s="112">
        <f t="shared" si="46"/>
        <v>19</v>
      </c>
      <c r="AY64" s="113">
        <f t="shared" si="47"/>
        <v>0.90476190476190477</v>
      </c>
      <c r="AZ64" s="87" t="s">
        <v>71</v>
      </c>
      <c r="BA64" s="93" t="s">
        <v>182</v>
      </c>
    </row>
    <row r="65" spans="1:58" s="17" customFormat="1" ht="16.5" hidden="1" customHeight="1" x14ac:dyDescent="0.2">
      <c r="A65" s="36">
        <f t="shared" si="27"/>
        <v>61</v>
      </c>
      <c r="B65" s="81" t="s">
        <v>116</v>
      </c>
      <c r="C65" s="127">
        <v>97</v>
      </c>
      <c r="D65" s="130">
        <v>120</v>
      </c>
      <c r="E65" s="97">
        <f t="shared" si="28"/>
        <v>1</v>
      </c>
      <c r="F65" s="127">
        <v>3818</v>
      </c>
      <c r="G65" s="130">
        <v>3911</v>
      </c>
      <c r="H65" s="98">
        <f t="shared" si="29"/>
        <v>1</v>
      </c>
      <c r="I65" s="127">
        <v>106</v>
      </c>
      <c r="J65" s="130">
        <v>106</v>
      </c>
      <c r="K65" s="99">
        <f t="shared" si="48"/>
        <v>1</v>
      </c>
      <c r="L65" s="130">
        <v>5998</v>
      </c>
      <c r="M65" s="130">
        <v>99</v>
      </c>
      <c r="N65" s="101">
        <f t="shared" si="49"/>
        <v>2</v>
      </c>
      <c r="O65" s="130">
        <v>1513</v>
      </c>
      <c r="P65" s="101">
        <f t="shared" si="50"/>
        <v>1</v>
      </c>
      <c r="Q65" s="128">
        <v>3749</v>
      </c>
      <c r="R65" s="134">
        <v>3752</v>
      </c>
      <c r="S65" s="130">
        <v>3752</v>
      </c>
      <c r="T65" s="130">
        <v>3752</v>
      </c>
      <c r="U65" s="129">
        <v>1</v>
      </c>
      <c r="V65" s="126">
        <f t="shared" si="30"/>
        <v>100.08002133902374</v>
      </c>
      <c r="W65" s="101">
        <f t="shared" si="31"/>
        <v>2</v>
      </c>
      <c r="X65" s="102">
        <f t="shared" si="32"/>
        <v>8</v>
      </c>
      <c r="Y65" s="130">
        <v>98</v>
      </c>
      <c r="Z65" s="103">
        <f t="shared" si="33"/>
        <v>2</v>
      </c>
      <c r="AA65" s="130">
        <v>97</v>
      </c>
      <c r="AB65" s="104">
        <f t="shared" si="34"/>
        <v>2</v>
      </c>
      <c r="AC65" s="130">
        <v>267418</v>
      </c>
      <c r="AD65" s="103">
        <f t="shared" si="35"/>
        <v>1</v>
      </c>
      <c r="AE65" s="130">
        <v>81211</v>
      </c>
      <c r="AF65" s="105">
        <f t="shared" si="36"/>
        <v>1</v>
      </c>
      <c r="AG65" s="130">
        <v>98</v>
      </c>
      <c r="AH65" s="104">
        <f t="shared" si="37"/>
        <v>1</v>
      </c>
      <c r="AI65" s="106">
        <f t="shared" si="38"/>
        <v>7</v>
      </c>
      <c r="AJ65" s="130">
        <v>23313</v>
      </c>
      <c r="AK65" s="107">
        <f t="shared" si="51"/>
        <v>3.8867955985328444</v>
      </c>
      <c r="AL65" s="108">
        <f t="shared" si="39"/>
        <v>0</v>
      </c>
      <c r="AM65" s="130">
        <v>35244</v>
      </c>
      <c r="AN65" s="96">
        <f t="shared" si="40"/>
        <v>9.0115060086934289</v>
      </c>
      <c r="AO65" s="109">
        <f t="shared" si="41"/>
        <v>1</v>
      </c>
      <c r="AP65" s="130">
        <v>10357</v>
      </c>
      <c r="AQ65" s="96">
        <f t="shared" si="42"/>
        <v>86.308333333333337</v>
      </c>
      <c r="AR65" s="110">
        <f t="shared" si="43"/>
        <v>1</v>
      </c>
      <c r="AS65" s="111">
        <f t="shared" si="44"/>
        <v>2</v>
      </c>
      <c r="AT65" s="100">
        <v>1</v>
      </c>
      <c r="AU65" s="96">
        <v>0</v>
      </c>
      <c r="AV65" s="96">
        <v>1</v>
      </c>
      <c r="AW65" s="111">
        <f t="shared" si="45"/>
        <v>2</v>
      </c>
      <c r="AX65" s="112">
        <f t="shared" si="46"/>
        <v>19</v>
      </c>
      <c r="AY65" s="113">
        <f t="shared" si="47"/>
        <v>0.90476190476190477</v>
      </c>
      <c r="AZ65" s="87" t="s">
        <v>75</v>
      </c>
      <c r="BA65" s="93" t="s">
        <v>186</v>
      </c>
    </row>
    <row r="66" spans="1:58" s="17" customFormat="1" hidden="1" x14ac:dyDescent="0.2">
      <c r="A66" s="36">
        <f t="shared" si="27"/>
        <v>62</v>
      </c>
      <c r="B66" s="81" t="s">
        <v>78</v>
      </c>
      <c r="C66" s="127">
        <v>75</v>
      </c>
      <c r="D66" s="130">
        <v>88</v>
      </c>
      <c r="E66" s="97">
        <f t="shared" si="28"/>
        <v>1</v>
      </c>
      <c r="F66" s="127">
        <v>1797</v>
      </c>
      <c r="G66" s="130">
        <v>1807</v>
      </c>
      <c r="H66" s="98">
        <f t="shared" si="29"/>
        <v>1</v>
      </c>
      <c r="I66" s="127">
        <v>61</v>
      </c>
      <c r="J66" s="130">
        <v>61</v>
      </c>
      <c r="K66" s="99">
        <f t="shared" si="48"/>
        <v>1</v>
      </c>
      <c r="L66" s="130">
        <v>2296</v>
      </c>
      <c r="M66" s="130">
        <v>98</v>
      </c>
      <c r="N66" s="101">
        <f t="shared" si="49"/>
        <v>2</v>
      </c>
      <c r="O66" s="130">
        <v>1386</v>
      </c>
      <c r="P66" s="101">
        <f t="shared" si="50"/>
        <v>1</v>
      </c>
      <c r="Q66" s="128">
        <v>1972</v>
      </c>
      <c r="R66" s="134">
        <v>2367</v>
      </c>
      <c r="S66" s="130">
        <v>2367</v>
      </c>
      <c r="T66" s="130">
        <v>2367</v>
      </c>
      <c r="U66" s="130">
        <v>2367</v>
      </c>
      <c r="V66" s="126">
        <f t="shared" si="30"/>
        <v>120.03042596348884</v>
      </c>
      <c r="W66" s="101">
        <f t="shared" si="31"/>
        <v>2</v>
      </c>
      <c r="X66" s="102">
        <f t="shared" si="32"/>
        <v>8</v>
      </c>
      <c r="Y66" s="130">
        <v>99</v>
      </c>
      <c r="Z66" s="103">
        <f t="shared" si="33"/>
        <v>2</v>
      </c>
      <c r="AA66" s="130">
        <v>99</v>
      </c>
      <c r="AB66" s="104">
        <f t="shared" si="34"/>
        <v>2</v>
      </c>
      <c r="AC66" s="130">
        <v>143076</v>
      </c>
      <c r="AD66" s="103">
        <f t="shared" si="35"/>
        <v>1</v>
      </c>
      <c r="AE66" s="130">
        <v>40661</v>
      </c>
      <c r="AF66" s="105">
        <f t="shared" si="36"/>
        <v>1</v>
      </c>
      <c r="AG66" s="130">
        <v>97</v>
      </c>
      <c r="AH66" s="104">
        <f t="shared" si="37"/>
        <v>1</v>
      </c>
      <c r="AI66" s="106">
        <f t="shared" si="38"/>
        <v>7</v>
      </c>
      <c r="AJ66" s="130">
        <v>29869</v>
      </c>
      <c r="AK66" s="107">
        <f t="shared" si="51"/>
        <v>13.009146341463415</v>
      </c>
      <c r="AL66" s="108">
        <f t="shared" si="39"/>
        <v>1</v>
      </c>
      <c r="AM66" s="130">
        <v>1193</v>
      </c>
      <c r="AN66" s="96">
        <f t="shared" si="40"/>
        <v>0.66021029330381853</v>
      </c>
      <c r="AO66" s="109">
        <f t="shared" si="41"/>
        <v>0</v>
      </c>
      <c r="AP66" s="130">
        <v>5927</v>
      </c>
      <c r="AQ66" s="96">
        <f t="shared" si="42"/>
        <v>67.352272727272734</v>
      </c>
      <c r="AR66" s="110">
        <f t="shared" si="43"/>
        <v>1</v>
      </c>
      <c r="AS66" s="111">
        <f t="shared" si="44"/>
        <v>2</v>
      </c>
      <c r="AT66" s="100">
        <v>1</v>
      </c>
      <c r="AU66" s="96">
        <v>0</v>
      </c>
      <c r="AV66" s="96">
        <v>1</v>
      </c>
      <c r="AW66" s="111">
        <f t="shared" si="45"/>
        <v>2</v>
      </c>
      <c r="AX66" s="112">
        <f t="shared" si="46"/>
        <v>19</v>
      </c>
      <c r="AY66" s="113">
        <f t="shared" si="47"/>
        <v>0.90476190476190477</v>
      </c>
      <c r="AZ66" s="87" t="s">
        <v>78</v>
      </c>
      <c r="BA66" s="93" t="s">
        <v>189</v>
      </c>
    </row>
    <row r="67" spans="1:58" s="17" customFormat="1" ht="16.5" hidden="1" customHeight="1" x14ac:dyDescent="0.2">
      <c r="A67" s="36">
        <f t="shared" si="27"/>
        <v>63</v>
      </c>
      <c r="B67" s="81" t="s">
        <v>81</v>
      </c>
      <c r="C67" s="127">
        <v>60</v>
      </c>
      <c r="D67" s="130">
        <v>67</v>
      </c>
      <c r="E67" s="97">
        <f t="shared" si="28"/>
        <v>1</v>
      </c>
      <c r="F67" s="127">
        <v>1528</v>
      </c>
      <c r="G67" s="130">
        <v>1555</v>
      </c>
      <c r="H67" s="98">
        <f t="shared" si="29"/>
        <v>1</v>
      </c>
      <c r="I67" s="127">
        <v>50</v>
      </c>
      <c r="J67" s="130">
        <v>50</v>
      </c>
      <c r="K67" s="99">
        <f t="shared" si="48"/>
        <v>1</v>
      </c>
      <c r="L67" s="130">
        <v>2008</v>
      </c>
      <c r="M67" s="130">
        <v>95</v>
      </c>
      <c r="N67" s="101">
        <f t="shared" si="49"/>
        <v>2</v>
      </c>
      <c r="O67" s="130">
        <v>577</v>
      </c>
      <c r="P67" s="101">
        <f t="shared" si="50"/>
        <v>1</v>
      </c>
      <c r="Q67" s="128">
        <v>1658</v>
      </c>
      <c r="R67" s="134">
        <v>1842</v>
      </c>
      <c r="S67" s="130">
        <v>1842</v>
      </c>
      <c r="T67" s="130">
        <v>1842</v>
      </c>
      <c r="U67" s="130">
        <v>1842</v>
      </c>
      <c r="V67" s="126">
        <f t="shared" si="30"/>
        <v>111.09770808202654</v>
      </c>
      <c r="W67" s="101">
        <f t="shared" si="31"/>
        <v>2</v>
      </c>
      <c r="X67" s="102">
        <f t="shared" si="32"/>
        <v>8</v>
      </c>
      <c r="Y67" s="130">
        <v>98</v>
      </c>
      <c r="Z67" s="103">
        <f t="shared" si="33"/>
        <v>2</v>
      </c>
      <c r="AA67" s="130">
        <v>98</v>
      </c>
      <c r="AB67" s="104">
        <f t="shared" si="34"/>
        <v>2</v>
      </c>
      <c r="AC67" s="130">
        <v>125248</v>
      </c>
      <c r="AD67" s="103">
        <f t="shared" si="35"/>
        <v>1</v>
      </c>
      <c r="AE67" s="130">
        <v>39539</v>
      </c>
      <c r="AF67" s="105">
        <f t="shared" si="36"/>
        <v>1</v>
      </c>
      <c r="AG67" s="130">
        <v>96</v>
      </c>
      <c r="AH67" s="104">
        <f t="shared" si="37"/>
        <v>1</v>
      </c>
      <c r="AI67" s="106">
        <f t="shared" si="38"/>
        <v>7</v>
      </c>
      <c r="AJ67" s="130">
        <v>19000</v>
      </c>
      <c r="AK67" s="107">
        <f t="shared" si="51"/>
        <v>9.4621513944223103</v>
      </c>
      <c r="AL67" s="108">
        <f t="shared" si="39"/>
        <v>1</v>
      </c>
      <c r="AM67" s="130">
        <v>8320</v>
      </c>
      <c r="AN67" s="96">
        <f t="shared" si="40"/>
        <v>5.35048231511254</v>
      </c>
      <c r="AO67" s="109">
        <f t="shared" si="41"/>
        <v>0</v>
      </c>
      <c r="AP67" s="130">
        <v>4356</v>
      </c>
      <c r="AQ67" s="96">
        <f t="shared" si="42"/>
        <v>65.014925373134332</v>
      </c>
      <c r="AR67" s="110">
        <f t="shared" si="43"/>
        <v>1</v>
      </c>
      <c r="AS67" s="111">
        <f t="shared" si="44"/>
        <v>2</v>
      </c>
      <c r="AT67" s="100">
        <v>1</v>
      </c>
      <c r="AU67" s="96">
        <v>0</v>
      </c>
      <c r="AV67" s="96">
        <v>1</v>
      </c>
      <c r="AW67" s="111">
        <f t="shared" si="45"/>
        <v>2</v>
      </c>
      <c r="AX67" s="112">
        <f t="shared" si="46"/>
        <v>19</v>
      </c>
      <c r="AY67" s="113">
        <f t="shared" si="47"/>
        <v>0.90476190476190477</v>
      </c>
      <c r="AZ67" s="87" t="s">
        <v>81</v>
      </c>
      <c r="BA67" s="93" t="s">
        <v>192</v>
      </c>
    </row>
    <row r="68" spans="1:58" s="17" customFormat="1" ht="16.5" hidden="1" customHeight="1" x14ac:dyDescent="0.2">
      <c r="A68" s="36">
        <f t="shared" si="27"/>
        <v>64</v>
      </c>
      <c r="B68" s="81" t="s">
        <v>82</v>
      </c>
      <c r="C68" s="127">
        <v>70</v>
      </c>
      <c r="D68" s="130">
        <v>87</v>
      </c>
      <c r="E68" s="97">
        <f t="shared" si="28"/>
        <v>1</v>
      </c>
      <c r="F68" s="127">
        <v>1760</v>
      </c>
      <c r="G68" s="130">
        <v>1775</v>
      </c>
      <c r="H68" s="98">
        <f t="shared" si="29"/>
        <v>1</v>
      </c>
      <c r="I68" s="127">
        <v>56</v>
      </c>
      <c r="J68" s="130">
        <v>56</v>
      </c>
      <c r="K68" s="99">
        <f t="shared" si="48"/>
        <v>1</v>
      </c>
      <c r="L68" s="130">
        <v>2537</v>
      </c>
      <c r="M68" s="130">
        <v>97</v>
      </c>
      <c r="N68" s="101">
        <f t="shared" si="49"/>
        <v>2</v>
      </c>
      <c r="O68" s="130">
        <v>885</v>
      </c>
      <c r="P68" s="101">
        <f t="shared" si="50"/>
        <v>1</v>
      </c>
      <c r="Q68" s="128">
        <v>1811</v>
      </c>
      <c r="R68" s="134">
        <v>2187</v>
      </c>
      <c r="S68" s="130">
        <v>2187</v>
      </c>
      <c r="T68" s="130">
        <v>2187</v>
      </c>
      <c r="U68" s="129">
        <v>1</v>
      </c>
      <c r="V68" s="126">
        <f t="shared" si="30"/>
        <v>120.76200993926008</v>
      </c>
      <c r="W68" s="101">
        <f t="shared" si="31"/>
        <v>2</v>
      </c>
      <c r="X68" s="102">
        <f t="shared" si="32"/>
        <v>8</v>
      </c>
      <c r="Y68" s="130">
        <v>98</v>
      </c>
      <c r="Z68" s="103">
        <f t="shared" si="33"/>
        <v>2</v>
      </c>
      <c r="AA68" s="130">
        <v>98</v>
      </c>
      <c r="AB68" s="104">
        <f t="shared" si="34"/>
        <v>2</v>
      </c>
      <c r="AC68" s="130">
        <v>141424</v>
      </c>
      <c r="AD68" s="103">
        <f t="shared" si="35"/>
        <v>1</v>
      </c>
      <c r="AE68" s="130">
        <v>42416</v>
      </c>
      <c r="AF68" s="105">
        <f t="shared" si="36"/>
        <v>1</v>
      </c>
      <c r="AG68" s="130">
        <v>99</v>
      </c>
      <c r="AH68" s="104">
        <f t="shared" si="37"/>
        <v>1</v>
      </c>
      <c r="AI68" s="106">
        <f t="shared" si="38"/>
        <v>7</v>
      </c>
      <c r="AJ68" s="130">
        <v>20617</v>
      </c>
      <c r="AK68" s="107">
        <f t="shared" si="51"/>
        <v>8.1265273945605045</v>
      </c>
      <c r="AL68" s="108">
        <f t="shared" si="39"/>
        <v>1</v>
      </c>
      <c r="AM68" s="130">
        <v>10499</v>
      </c>
      <c r="AN68" s="96">
        <f t="shared" si="40"/>
        <v>5.9149295774647888</v>
      </c>
      <c r="AO68" s="109">
        <f t="shared" si="41"/>
        <v>0</v>
      </c>
      <c r="AP68" s="130">
        <v>8378</v>
      </c>
      <c r="AQ68" s="96">
        <f t="shared" si="42"/>
        <v>96.298850574712645</v>
      </c>
      <c r="AR68" s="110">
        <f t="shared" si="43"/>
        <v>1</v>
      </c>
      <c r="AS68" s="111">
        <f t="shared" si="44"/>
        <v>2</v>
      </c>
      <c r="AT68" s="100">
        <v>1</v>
      </c>
      <c r="AU68" s="96">
        <v>0</v>
      </c>
      <c r="AV68" s="96">
        <v>1</v>
      </c>
      <c r="AW68" s="111">
        <f t="shared" si="45"/>
        <v>2</v>
      </c>
      <c r="AX68" s="112">
        <f t="shared" si="46"/>
        <v>19</v>
      </c>
      <c r="AY68" s="113">
        <f t="shared" si="47"/>
        <v>0.90476190476190477</v>
      </c>
      <c r="AZ68" s="87" t="s">
        <v>82</v>
      </c>
      <c r="BA68" s="94" t="s">
        <v>193</v>
      </c>
      <c r="BB68" s="18"/>
      <c r="BC68" s="18"/>
      <c r="BD68" s="18"/>
    </row>
    <row r="69" spans="1:58" s="17" customFormat="1" hidden="1" x14ac:dyDescent="0.2">
      <c r="A69" s="36">
        <f t="shared" si="27"/>
        <v>65</v>
      </c>
      <c r="B69" s="81" t="s">
        <v>83</v>
      </c>
      <c r="C69" s="127">
        <v>70</v>
      </c>
      <c r="D69" s="130">
        <v>79</v>
      </c>
      <c r="E69" s="97">
        <f t="shared" si="28"/>
        <v>1</v>
      </c>
      <c r="F69" s="127">
        <v>1763</v>
      </c>
      <c r="G69" s="130">
        <v>1768</v>
      </c>
      <c r="H69" s="98">
        <f t="shared" si="29"/>
        <v>1</v>
      </c>
      <c r="I69" s="127">
        <v>61</v>
      </c>
      <c r="J69" s="130">
        <v>61</v>
      </c>
      <c r="K69" s="99">
        <f t="shared" si="48"/>
        <v>1</v>
      </c>
      <c r="L69" s="130">
        <v>2218</v>
      </c>
      <c r="M69" s="130">
        <v>98</v>
      </c>
      <c r="N69" s="101">
        <f t="shared" si="49"/>
        <v>2</v>
      </c>
      <c r="O69" s="130">
        <v>297</v>
      </c>
      <c r="P69" s="101">
        <f t="shared" si="50"/>
        <v>1</v>
      </c>
      <c r="Q69" s="128">
        <v>1915.5</v>
      </c>
      <c r="R69" s="134">
        <v>2303</v>
      </c>
      <c r="S69" s="130">
        <v>2303</v>
      </c>
      <c r="T69" s="130">
        <v>2303</v>
      </c>
      <c r="U69" s="130">
        <v>2303</v>
      </c>
      <c r="V69" s="126">
        <f t="shared" si="30"/>
        <v>120.22970503784913</v>
      </c>
      <c r="W69" s="101">
        <f t="shared" si="31"/>
        <v>2</v>
      </c>
      <c r="X69" s="102">
        <f t="shared" si="32"/>
        <v>8</v>
      </c>
      <c r="Y69" s="130">
        <v>98</v>
      </c>
      <c r="Z69" s="103">
        <f t="shared" si="33"/>
        <v>2</v>
      </c>
      <c r="AA69" s="130">
        <v>98</v>
      </c>
      <c r="AB69" s="104">
        <f t="shared" si="34"/>
        <v>2</v>
      </c>
      <c r="AC69" s="130">
        <v>142179</v>
      </c>
      <c r="AD69" s="103">
        <f t="shared" si="35"/>
        <v>1</v>
      </c>
      <c r="AE69" s="130">
        <v>42264</v>
      </c>
      <c r="AF69" s="105">
        <f t="shared" si="36"/>
        <v>1</v>
      </c>
      <c r="AG69" s="130">
        <v>97</v>
      </c>
      <c r="AH69" s="104">
        <f t="shared" si="37"/>
        <v>1</v>
      </c>
      <c r="AI69" s="106">
        <f t="shared" si="38"/>
        <v>7</v>
      </c>
      <c r="AJ69" s="130">
        <v>24497</v>
      </c>
      <c r="AK69" s="107">
        <f t="shared" si="51"/>
        <v>11.044634806131651</v>
      </c>
      <c r="AL69" s="108">
        <f t="shared" si="39"/>
        <v>1</v>
      </c>
      <c r="AM69" s="130">
        <v>9560</v>
      </c>
      <c r="AN69" s="96">
        <f t="shared" si="40"/>
        <v>5.4072398190045252</v>
      </c>
      <c r="AO69" s="109">
        <f t="shared" si="41"/>
        <v>0</v>
      </c>
      <c r="AP69" s="130">
        <v>5929</v>
      </c>
      <c r="AQ69" s="96">
        <f t="shared" si="42"/>
        <v>75.050632911392398</v>
      </c>
      <c r="AR69" s="110">
        <f t="shared" si="43"/>
        <v>1</v>
      </c>
      <c r="AS69" s="111">
        <f t="shared" si="44"/>
        <v>2</v>
      </c>
      <c r="AT69" s="100">
        <v>1</v>
      </c>
      <c r="AU69" s="96">
        <v>0</v>
      </c>
      <c r="AV69" s="96">
        <v>1</v>
      </c>
      <c r="AW69" s="111">
        <f t="shared" si="45"/>
        <v>2</v>
      </c>
      <c r="AX69" s="112">
        <f t="shared" si="46"/>
        <v>19</v>
      </c>
      <c r="AY69" s="113">
        <f t="shared" si="47"/>
        <v>0.90476190476190477</v>
      </c>
      <c r="AZ69" s="87" t="s">
        <v>83</v>
      </c>
      <c r="BA69" s="93" t="s">
        <v>194</v>
      </c>
    </row>
    <row r="70" spans="1:58" s="17" customFormat="1" hidden="1" x14ac:dyDescent="0.2">
      <c r="A70" s="36">
        <f t="shared" ref="A70:A93" si="52">A69+1</f>
        <v>66</v>
      </c>
      <c r="B70" s="81" t="s">
        <v>87</v>
      </c>
      <c r="C70" s="127">
        <v>65</v>
      </c>
      <c r="D70" s="130">
        <v>64</v>
      </c>
      <c r="E70" s="97">
        <f t="shared" ref="E70:E93" si="53">IF(OR(0.25&gt;=(C70-D70)/C70),(-0.25&lt;=(C70-D70)/C70)*1,0)</f>
        <v>1</v>
      </c>
      <c r="F70" s="127">
        <v>1308</v>
      </c>
      <c r="G70" s="130">
        <v>1360</v>
      </c>
      <c r="H70" s="98">
        <f t="shared" ref="H70:H93" si="54">IF(OR(0.04&gt;=(F70-G70)/F70),(-0.04&lt;=(F70-G70)/F70)*1,0)</f>
        <v>1</v>
      </c>
      <c r="I70" s="127">
        <v>48</v>
      </c>
      <c r="J70" s="130">
        <v>48</v>
      </c>
      <c r="K70" s="99">
        <f t="shared" si="48"/>
        <v>1</v>
      </c>
      <c r="L70" s="130">
        <v>1501</v>
      </c>
      <c r="M70" s="130">
        <v>97</v>
      </c>
      <c r="N70" s="101">
        <f t="shared" si="49"/>
        <v>2</v>
      </c>
      <c r="O70" s="130">
        <v>417</v>
      </c>
      <c r="P70" s="101">
        <f t="shared" si="50"/>
        <v>1</v>
      </c>
      <c r="Q70" s="128">
        <v>1491</v>
      </c>
      <c r="R70" s="134">
        <v>1779</v>
      </c>
      <c r="S70" s="130">
        <v>1779</v>
      </c>
      <c r="T70" s="130">
        <v>1779</v>
      </c>
      <c r="U70" s="130">
        <v>1779</v>
      </c>
      <c r="V70" s="126">
        <f t="shared" ref="V70:V93" si="55">R70*100/Q70</f>
        <v>119.3158953722334</v>
      </c>
      <c r="W70" s="101">
        <f t="shared" ref="W70:W93" si="56">IF((R70/Q70)&gt;=0.95,2,IF((R70/Q70)&gt;=0.9,1,0))</f>
        <v>2</v>
      </c>
      <c r="X70" s="102">
        <f t="shared" ref="X70:X93" si="57">E70+H70+K70+N70+P70+W70</f>
        <v>8</v>
      </c>
      <c r="Y70" s="130">
        <v>98</v>
      </c>
      <c r="Z70" s="103">
        <f t="shared" ref="Z70:Z93" si="58">IF(Y70&gt;=95,2,IF(Y70&gt;=85,1,0))</f>
        <v>2</v>
      </c>
      <c r="AA70" s="130">
        <v>97</v>
      </c>
      <c r="AB70" s="104">
        <f t="shared" ref="AB70:AB93" si="59">IF(AA70&gt;=90,2,IF(AA70&gt;=80,1,0))</f>
        <v>2</v>
      </c>
      <c r="AC70" s="130">
        <v>101336</v>
      </c>
      <c r="AD70" s="103">
        <f t="shared" ref="AD70:AD93" si="60">IF((AC70/G70/13)&gt;2,1,0)</f>
        <v>1</v>
      </c>
      <c r="AE70" s="130">
        <v>33852</v>
      </c>
      <c r="AF70" s="105">
        <f t="shared" ref="AF70:AF93" si="61">IF(AE70&gt;G70*3,1,0)</f>
        <v>1</v>
      </c>
      <c r="AG70" s="130">
        <v>98</v>
      </c>
      <c r="AH70" s="104">
        <f t="shared" ref="AH70:AH93" si="62">IF(AG70&gt;=90,1,0)</f>
        <v>1</v>
      </c>
      <c r="AI70" s="106">
        <f t="shared" ref="AI70:AI93" si="63">Z70+AB70+AD70+AF70+AH70</f>
        <v>7</v>
      </c>
      <c r="AJ70" s="130">
        <v>26726</v>
      </c>
      <c r="AK70" s="107">
        <f t="shared" si="51"/>
        <v>17.805463024650233</v>
      </c>
      <c r="AL70" s="108">
        <f t="shared" ref="AL70:AL93" si="64">IF(AK70&gt;=7.5,1,0)</f>
        <v>1</v>
      </c>
      <c r="AM70" s="130">
        <v>8099</v>
      </c>
      <c r="AN70" s="96">
        <f t="shared" ref="AN70:AN93" si="65">AM70/G70</f>
        <v>5.9551470588235293</v>
      </c>
      <c r="AO70" s="109">
        <f t="shared" ref="AO70:AO90" si="66">IF(AN70&gt;=7.5,1,0)</f>
        <v>0</v>
      </c>
      <c r="AP70" s="130">
        <v>4873</v>
      </c>
      <c r="AQ70" s="96">
        <f t="shared" ref="AQ70:AQ93" si="67">AP70/D70</f>
        <v>76.140625</v>
      </c>
      <c r="AR70" s="110">
        <f t="shared" ref="AR70:AR93" si="68">IF(AQ70&gt;=29.9,1,0)</f>
        <v>1</v>
      </c>
      <c r="AS70" s="111">
        <f t="shared" ref="AS70:AS93" si="69">AL70+AO70+AR70</f>
        <v>2</v>
      </c>
      <c r="AT70" s="100">
        <v>1</v>
      </c>
      <c r="AU70" s="96">
        <v>0</v>
      </c>
      <c r="AV70" s="96">
        <v>1</v>
      </c>
      <c r="AW70" s="111">
        <f t="shared" ref="AW70:AW93" si="70">AT70+AU70+AV70</f>
        <v>2</v>
      </c>
      <c r="AX70" s="112">
        <f t="shared" ref="AX70:AX93" si="71">X70+AI70+AS70+AW70</f>
        <v>19</v>
      </c>
      <c r="AY70" s="113">
        <f t="shared" ref="AY70:AY93" si="72">AX70/21</f>
        <v>0.90476190476190477</v>
      </c>
      <c r="AZ70" s="87" t="s">
        <v>87</v>
      </c>
      <c r="BA70" s="93" t="s">
        <v>198</v>
      </c>
    </row>
    <row r="71" spans="1:58" s="17" customFormat="1" x14ac:dyDescent="0.2">
      <c r="A71" s="36">
        <f t="shared" si="52"/>
        <v>67</v>
      </c>
      <c r="B71" s="81" t="s">
        <v>88</v>
      </c>
      <c r="C71" s="127">
        <v>38</v>
      </c>
      <c r="D71" s="130">
        <v>43</v>
      </c>
      <c r="E71" s="97">
        <f t="shared" si="53"/>
        <v>1</v>
      </c>
      <c r="F71" s="127">
        <v>762</v>
      </c>
      <c r="G71" s="130">
        <v>766</v>
      </c>
      <c r="H71" s="98">
        <f t="shared" si="54"/>
        <v>1</v>
      </c>
      <c r="I71" s="127">
        <v>31</v>
      </c>
      <c r="J71" s="130">
        <v>31</v>
      </c>
      <c r="K71" s="99">
        <f t="shared" si="48"/>
        <v>1</v>
      </c>
      <c r="L71" s="130">
        <v>1284</v>
      </c>
      <c r="M71" s="130">
        <v>100</v>
      </c>
      <c r="N71" s="101">
        <f t="shared" si="49"/>
        <v>2</v>
      </c>
      <c r="O71" s="130">
        <v>327</v>
      </c>
      <c r="P71" s="101">
        <f t="shared" si="50"/>
        <v>1</v>
      </c>
      <c r="Q71" s="128">
        <v>933</v>
      </c>
      <c r="R71" s="134">
        <v>1114</v>
      </c>
      <c r="S71" s="130">
        <v>1114</v>
      </c>
      <c r="T71" s="130">
        <v>1114</v>
      </c>
      <c r="U71" s="130">
        <v>1114</v>
      </c>
      <c r="V71" s="126">
        <f t="shared" si="55"/>
        <v>119.39978563772776</v>
      </c>
      <c r="W71" s="101">
        <f t="shared" si="56"/>
        <v>2</v>
      </c>
      <c r="X71" s="102">
        <f t="shared" si="57"/>
        <v>8</v>
      </c>
      <c r="Y71" s="130">
        <v>98</v>
      </c>
      <c r="Z71" s="103">
        <f t="shared" si="58"/>
        <v>2</v>
      </c>
      <c r="AA71" s="130">
        <v>99</v>
      </c>
      <c r="AB71" s="104">
        <f t="shared" si="59"/>
        <v>2</v>
      </c>
      <c r="AC71" s="130">
        <v>65988</v>
      </c>
      <c r="AD71" s="103">
        <f t="shared" si="60"/>
        <v>1</v>
      </c>
      <c r="AE71" s="130">
        <v>15380</v>
      </c>
      <c r="AF71" s="105">
        <f t="shared" si="61"/>
        <v>1</v>
      </c>
      <c r="AG71" s="130">
        <v>99</v>
      </c>
      <c r="AH71" s="104">
        <f t="shared" si="62"/>
        <v>1</v>
      </c>
      <c r="AI71" s="106">
        <f t="shared" si="63"/>
        <v>7</v>
      </c>
      <c r="AJ71" s="130">
        <v>3756</v>
      </c>
      <c r="AK71" s="107">
        <f t="shared" si="51"/>
        <v>2.9252336448598131</v>
      </c>
      <c r="AL71" s="108">
        <f t="shared" si="64"/>
        <v>0</v>
      </c>
      <c r="AM71" s="130">
        <v>3394</v>
      </c>
      <c r="AN71" s="96">
        <f t="shared" si="65"/>
        <v>4.4308093994778064</v>
      </c>
      <c r="AO71" s="109">
        <f t="shared" si="66"/>
        <v>0</v>
      </c>
      <c r="AP71" s="130">
        <v>2518</v>
      </c>
      <c r="AQ71" s="96">
        <f t="shared" si="67"/>
        <v>58.558139534883722</v>
      </c>
      <c r="AR71" s="110">
        <f t="shared" si="68"/>
        <v>1</v>
      </c>
      <c r="AS71" s="111">
        <f t="shared" si="69"/>
        <v>1</v>
      </c>
      <c r="AT71" s="100">
        <v>1</v>
      </c>
      <c r="AU71" s="96">
        <v>1</v>
      </c>
      <c r="AV71" s="96">
        <v>1</v>
      </c>
      <c r="AW71" s="111">
        <f t="shared" si="70"/>
        <v>3</v>
      </c>
      <c r="AX71" s="112">
        <f t="shared" si="71"/>
        <v>19</v>
      </c>
      <c r="AY71" s="113">
        <f t="shared" si="72"/>
        <v>0.90476190476190477</v>
      </c>
      <c r="AZ71" s="87" t="s">
        <v>88</v>
      </c>
      <c r="BA71" s="94" t="s">
        <v>199</v>
      </c>
      <c r="BB71" s="18"/>
      <c r="BC71" s="18"/>
      <c r="BD71" s="18"/>
    </row>
    <row r="72" spans="1:58" s="17" customFormat="1" hidden="1" x14ac:dyDescent="0.2">
      <c r="A72" s="36">
        <f t="shared" si="52"/>
        <v>68</v>
      </c>
      <c r="B72" s="81" t="s">
        <v>89</v>
      </c>
      <c r="C72" s="127">
        <v>79</v>
      </c>
      <c r="D72" s="130">
        <v>98</v>
      </c>
      <c r="E72" s="97">
        <f t="shared" si="53"/>
        <v>1</v>
      </c>
      <c r="F72" s="127">
        <v>1936</v>
      </c>
      <c r="G72" s="130">
        <v>1947</v>
      </c>
      <c r="H72" s="98">
        <f t="shared" si="54"/>
        <v>1</v>
      </c>
      <c r="I72" s="127">
        <v>63</v>
      </c>
      <c r="J72" s="130">
        <v>63</v>
      </c>
      <c r="K72" s="99">
        <f t="shared" si="48"/>
        <v>1</v>
      </c>
      <c r="L72" s="130">
        <v>2681</v>
      </c>
      <c r="M72" s="130">
        <v>97</v>
      </c>
      <c r="N72" s="101">
        <f t="shared" si="49"/>
        <v>2</v>
      </c>
      <c r="O72" s="130">
        <v>315</v>
      </c>
      <c r="P72" s="101">
        <f t="shared" si="50"/>
        <v>1</v>
      </c>
      <c r="Q72" s="128">
        <v>2032</v>
      </c>
      <c r="R72" s="134">
        <v>2399</v>
      </c>
      <c r="S72" s="130">
        <v>2399</v>
      </c>
      <c r="T72" s="130">
        <v>2399</v>
      </c>
      <c r="U72" s="130">
        <v>2399</v>
      </c>
      <c r="V72" s="126">
        <f t="shared" si="55"/>
        <v>118.06102362204724</v>
      </c>
      <c r="W72" s="101">
        <f t="shared" si="56"/>
        <v>2</v>
      </c>
      <c r="X72" s="102">
        <f t="shared" si="57"/>
        <v>8</v>
      </c>
      <c r="Y72" s="130">
        <v>98</v>
      </c>
      <c r="Z72" s="103">
        <f t="shared" si="58"/>
        <v>2</v>
      </c>
      <c r="AA72" s="130">
        <v>97</v>
      </c>
      <c r="AB72" s="104">
        <f t="shared" si="59"/>
        <v>2</v>
      </c>
      <c r="AC72" s="130">
        <v>140617</v>
      </c>
      <c r="AD72" s="103">
        <f t="shared" si="60"/>
        <v>1</v>
      </c>
      <c r="AE72" s="130">
        <v>44715</v>
      </c>
      <c r="AF72" s="105">
        <f t="shared" si="61"/>
        <v>1</v>
      </c>
      <c r="AG72" s="130">
        <v>99</v>
      </c>
      <c r="AH72" s="104">
        <f t="shared" si="62"/>
        <v>1</v>
      </c>
      <c r="AI72" s="106">
        <f t="shared" si="63"/>
        <v>7</v>
      </c>
      <c r="AJ72" s="130">
        <v>33530</v>
      </c>
      <c r="AK72" s="107">
        <f t="shared" si="51"/>
        <v>12.506527415143603</v>
      </c>
      <c r="AL72" s="108">
        <f t="shared" si="64"/>
        <v>1</v>
      </c>
      <c r="AM72" s="130">
        <v>14049</v>
      </c>
      <c r="AN72" s="96">
        <f t="shared" si="65"/>
        <v>7.2157164869029273</v>
      </c>
      <c r="AO72" s="109">
        <f t="shared" si="66"/>
        <v>0</v>
      </c>
      <c r="AP72" s="130">
        <v>6694</v>
      </c>
      <c r="AQ72" s="96">
        <f t="shared" si="67"/>
        <v>68.306122448979593</v>
      </c>
      <c r="AR72" s="110">
        <f t="shared" si="68"/>
        <v>1</v>
      </c>
      <c r="AS72" s="111">
        <f t="shared" si="69"/>
        <v>2</v>
      </c>
      <c r="AT72" s="100">
        <v>1</v>
      </c>
      <c r="AU72" s="96">
        <v>0</v>
      </c>
      <c r="AV72" s="96">
        <v>1</v>
      </c>
      <c r="AW72" s="111">
        <f t="shared" si="70"/>
        <v>2</v>
      </c>
      <c r="AX72" s="112">
        <f t="shared" si="71"/>
        <v>19</v>
      </c>
      <c r="AY72" s="113">
        <f t="shared" si="72"/>
        <v>0.90476190476190477</v>
      </c>
      <c r="AZ72" s="87" t="s">
        <v>89</v>
      </c>
      <c r="BA72" s="93" t="s">
        <v>200</v>
      </c>
    </row>
    <row r="73" spans="1:58" s="17" customFormat="1" x14ac:dyDescent="0.2">
      <c r="A73" s="36">
        <f t="shared" si="52"/>
        <v>69</v>
      </c>
      <c r="B73" s="81" t="s">
        <v>92</v>
      </c>
      <c r="C73" s="127">
        <v>46</v>
      </c>
      <c r="D73" s="130">
        <v>46</v>
      </c>
      <c r="E73" s="97">
        <f t="shared" si="53"/>
        <v>1</v>
      </c>
      <c r="F73" s="127">
        <v>715</v>
      </c>
      <c r="G73" s="130">
        <v>720</v>
      </c>
      <c r="H73" s="98">
        <f t="shared" si="54"/>
        <v>1</v>
      </c>
      <c r="I73" s="127">
        <v>29</v>
      </c>
      <c r="J73" s="130">
        <v>29</v>
      </c>
      <c r="K73" s="99">
        <f t="shared" si="48"/>
        <v>1</v>
      </c>
      <c r="L73" s="130">
        <v>1103</v>
      </c>
      <c r="M73" s="130">
        <v>98</v>
      </c>
      <c r="N73" s="101">
        <f t="shared" si="49"/>
        <v>2</v>
      </c>
      <c r="O73" s="130">
        <v>450</v>
      </c>
      <c r="P73" s="101">
        <f t="shared" si="50"/>
        <v>1</v>
      </c>
      <c r="Q73" s="128">
        <v>1008</v>
      </c>
      <c r="R73" s="134">
        <v>1148</v>
      </c>
      <c r="S73" s="130">
        <v>1148</v>
      </c>
      <c r="T73" s="130">
        <v>1148</v>
      </c>
      <c r="U73" s="130">
        <v>1148</v>
      </c>
      <c r="V73" s="126">
        <f t="shared" si="55"/>
        <v>113.88888888888889</v>
      </c>
      <c r="W73" s="101">
        <f t="shared" si="56"/>
        <v>2</v>
      </c>
      <c r="X73" s="102">
        <f t="shared" si="57"/>
        <v>8</v>
      </c>
      <c r="Y73" s="130">
        <v>98</v>
      </c>
      <c r="Z73" s="103">
        <f t="shared" si="58"/>
        <v>2</v>
      </c>
      <c r="AA73" s="130">
        <v>98</v>
      </c>
      <c r="AB73" s="104">
        <f t="shared" si="59"/>
        <v>2</v>
      </c>
      <c r="AC73" s="130">
        <v>55383</v>
      </c>
      <c r="AD73" s="103">
        <f t="shared" si="60"/>
        <v>1</v>
      </c>
      <c r="AE73" s="130">
        <v>14326</v>
      </c>
      <c r="AF73" s="105">
        <f t="shared" si="61"/>
        <v>1</v>
      </c>
      <c r="AG73" s="130">
        <v>99</v>
      </c>
      <c r="AH73" s="104">
        <f t="shared" si="62"/>
        <v>1</v>
      </c>
      <c r="AI73" s="106">
        <f t="shared" si="63"/>
        <v>7</v>
      </c>
      <c r="AJ73" s="130">
        <v>4068</v>
      </c>
      <c r="AK73" s="107">
        <f t="shared" si="51"/>
        <v>3.6881233000906617</v>
      </c>
      <c r="AL73" s="108">
        <f t="shared" si="64"/>
        <v>0</v>
      </c>
      <c r="AM73" s="130">
        <v>3140</v>
      </c>
      <c r="AN73" s="96">
        <f t="shared" si="65"/>
        <v>4.3611111111111107</v>
      </c>
      <c r="AO73" s="109">
        <f t="shared" si="66"/>
        <v>0</v>
      </c>
      <c r="AP73" s="130">
        <v>3163</v>
      </c>
      <c r="AQ73" s="96">
        <f t="shared" si="67"/>
        <v>68.760869565217391</v>
      </c>
      <c r="AR73" s="110">
        <f t="shared" si="68"/>
        <v>1</v>
      </c>
      <c r="AS73" s="111">
        <f t="shared" si="69"/>
        <v>1</v>
      </c>
      <c r="AT73" s="100">
        <v>1</v>
      </c>
      <c r="AU73" s="96">
        <v>1</v>
      </c>
      <c r="AV73" s="96">
        <v>1</v>
      </c>
      <c r="AW73" s="111">
        <f t="shared" si="70"/>
        <v>3</v>
      </c>
      <c r="AX73" s="112">
        <f t="shared" si="71"/>
        <v>19</v>
      </c>
      <c r="AY73" s="113">
        <f t="shared" si="72"/>
        <v>0.90476190476190477</v>
      </c>
      <c r="AZ73" s="87" t="s">
        <v>92</v>
      </c>
      <c r="BA73" s="94" t="s">
        <v>203</v>
      </c>
      <c r="BB73" s="18"/>
      <c r="BC73" s="18"/>
      <c r="BD73" s="18"/>
    </row>
    <row r="74" spans="1:58" s="17" customFormat="1" ht="16.5" hidden="1" customHeight="1" x14ac:dyDescent="0.2">
      <c r="A74" s="36">
        <f t="shared" si="52"/>
        <v>70</v>
      </c>
      <c r="B74" s="81" t="s">
        <v>97</v>
      </c>
      <c r="C74" s="127">
        <v>87</v>
      </c>
      <c r="D74" s="130">
        <v>100</v>
      </c>
      <c r="E74" s="97">
        <f t="shared" si="53"/>
        <v>1</v>
      </c>
      <c r="F74" s="127">
        <v>2322</v>
      </c>
      <c r="G74" s="130">
        <v>2342</v>
      </c>
      <c r="H74" s="98">
        <f t="shared" si="54"/>
        <v>1</v>
      </c>
      <c r="I74" s="127">
        <v>66</v>
      </c>
      <c r="J74" s="130">
        <v>66</v>
      </c>
      <c r="K74" s="99">
        <f t="shared" ref="K74:K93" si="73">IF(I74=J74,1,0)</f>
        <v>1</v>
      </c>
      <c r="L74" s="130">
        <v>4259</v>
      </c>
      <c r="M74" s="130">
        <v>99</v>
      </c>
      <c r="N74" s="101">
        <f t="shared" si="49"/>
        <v>2</v>
      </c>
      <c r="O74" s="130">
        <v>388</v>
      </c>
      <c r="P74" s="101">
        <f t="shared" si="50"/>
        <v>1</v>
      </c>
      <c r="Q74" s="128">
        <v>2164</v>
      </c>
      <c r="R74" s="134">
        <v>2556</v>
      </c>
      <c r="S74" s="130">
        <v>2556</v>
      </c>
      <c r="T74" s="130">
        <v>2556</v>
      </c>
      <c r="U74" s="130">
        <v>2556</v>
      </c>
      <c r="V74" s="126">
        <f t="shared" si="55"/>
        <v>118.11460258780036</v>
      </c>
      <c r="W74" s="101">
        <f t="shared" si="56"/>
        <v>2</v>
      </c>
      <c r="X74" s="102">
        <f t="shared" si="57"/>
        <v>8</v>
      </c>
      <c r="Y74" s="130">
        <v>100</v>
      </c>
      <c r="Z74" s="103">
        <f t="shared" si="58"/>
        <v>2</v>
      </c>
      <c r="AA74" s="130">
        <v>100</v>
      </c>
      <c r="AB74" s="104">
        <f t="shared" si="59"/>
        <v>2</v>
      </c>
      <c r="AC74" s="130">
        <v>171251</v>
      </c>
      <c r="AD74" s="103">
        <f t="shared" si="60"/>
        <v>1</v>
      </c>
      <c r="AE74" s="130">
        <v>55696</v>
      </c>
      <c r="AF74" s="105">
        <f t="shared" si="61"/>
        <v>1</v>
      </c>
      <c r="AG74" s="130">
        <v>100</v>
      </c>
      <c r="AH74" s="104">
        <f t="shared" si="62"/>
        <v>1</v>
      </c>
      <c r="AI74" s="106">
        <f t="shared" si="63"/>
        <v>7</v>
      </c>
      <c r="AJ74" s="130">
        <v>28566</v>
      </c>
      <c r="AK74" s="107">
        <f t="shared" si="51"/>
        <v>6.7072082648509044</v>
      </c>
      <c r="AL74" s="108">
        <f t="shared" si="64"/>
        <v>0</v>
      </c>
      <c r="AM74" s="130">
        <v>54546</v>
      </c>
      <c r="AN74" s="96">
        <f t="shared" si="65"/>
        <v>23.290350128095646</v>
      </c>
      <c r="AO74" s="109">
        <f t="shared" si="66"/>
        <v>1</v>
      </c>
      <c r="AP74" s="130">
        <v>12130</v>
      </c>
      <c r="AQ74" s="96">
        <f t="shared" si="67"/>
        <v>121.3</v>
      </c>
      <c r="AR74" s="110">
        <f t="shared" si="68"/>
        <v>1</v>
      </c>
      <c r="AS74" s="111">
        <f t="shared" si="69"/>
        <v>2</v>
      </c>
      <c r="AT74" s="100">
        <v>1</v>
      </c>
      <c r="AU74" s="96">
        <v>0</v>
      </c>
      <c r="AV74" s="96">
        <v>1</v>
      </c>
      <c r="AW74" s="111">
        <f t="shared" si="70"/>
        <v>2</v>
      </c>
      <c r="AX74" s="112">
        <f t="shared" si="71"/>
        <v>19</v>
      </c>
      <c r="AY74" s="113">
        <f t="shared" si="72"/>
        <v>0.90476190476190477</v>
      </c>
      <c r="AZ74" s="87" t="s">
        <v>97</v>
      </c>
      <c r="BA74" s="93" t="s">
        <v>208</v>
      </c>
      <c r="BE74" s="18"/>
      <c r="BF74" s="18"/>
    </row>
    <row r="75" spans="1:58" s="17" customFormat="1" ht="16.5" hidden="1" customHeight="1" x14ac:dyDescent="0.2">
      <c r="A75" s="36">
        <f t="shared" si="52"/>
        <v>71</v>
      </c>
      <c r="B75" s="81" t="s">
        <v>98</v>
      </c>
      <c r="C75" s="127">
        <v>73</v>
      </c>
      <c r="D75" s="130">
        <v>73</v>
      </c>
      <c r="E75" s="97">
        <f t="shared" si="53"/>
        <v>1</v>
      </c>
      <c r="F75" s="127">
        <v>1688</v>
      </c>
      <c r="G75" s="130">
        <v>1697</v>
      </c>
      <c r="H75" s="98">
        <f t="shared" si="54"/>
        <v>1</v>
      </c>
      <c r="I75" s="127">
        <v>48</v>
      </c>
      <c r="J75" s="130">
        <v>48</v>
      </c>
      <c r="K75" s="99">
        <f t="shared" si="73"/>
        <v>1</v>
      </c>
      <c r="L75" s="130">
        <v>2949</v>
      </c>
      <c r="M75" s="130">
        <v>100</v>
      </c>
      <c r="N75" s="101">
        <f t="shared" si="49"/>
        <v>2</v>
      </c>
      <c r="O75" s="130">
        <v>1174</v>
      </c>
      <c r="P75" s="101">
        <f t="shared" si="50"/>
        <v>1</v>
      </c>
      <c r="Q75" s="128">
        <v>1611</v>
      </c>
      <c r="R75" s="134">
        <v>1950</v>
      </c>
      <c r="S75" s="130">
        <v>1950</v>
      </c>
      <c r="T75" s="130">
        <v>1950</v>
      </c>
      <c r="U75" s="130">
        <v>1950</v>
      </c>
      <c r="V75" s="126">
        <f t="shared" si="55"/>
        <v>121.04283054003724</v>
      </c>
      <c r="W75" s="101">
        <f t="shared" si="56"/>
        <v>2</v>
      </c>
      <c r="X75" s="102">
        <f t="shared" si="57"/>
        <v>8</v>
      </c>
      <c r="Y75" s="130">
        <v>97</v>
      </c>
      <c r="Z75" s="103">
        <f t="shared" si="58"/>
        <v>2</v>
      </c>
      <c r="AA75" s="130">
        <v>97</v>
      </c>
      <c r="AB75" s="104">
        <f t="shared" si="59"/>
        <v>2</v>
      </c>
      <c r="AC75" s="130">
        <v>142123</v>
      </c>
      <c r="AD75" s="103">
        <f t="shared" si="60"/>
        <v>1</v>
      </c>
      <c r="AE75" s="130">
        <v>39944</v>
      </c>
      <c r="AF75" s="105">
        <f t="shared" si="61"/>
        <v>1</v>
      </c>
      <c r="AG75" s="130">
        <v>99</v>
      </c>
      <c r="AH75" s="104">
        <f t="shared" si="62"/>
        <v>1</v>
      </c>
      <c r="AI75" s="106">
        <f t="shared" si="63"/>
        <v>7</v>
      </c>
      <c r="AJ75" s="130">
        <v>41633</v>
      </c>
      <c r="AK75" s="107">
        <f t="shared" si="51"/>
        <v>14.117667005764666</v>
      </c>
      <c r="AL75" s="108">
        <f t="shared" si="64"/>
        <v>1</v>
      </c>
      <c r="AM75" s="130">
        <v>43162</v>
      </c>
      <c r="AN75" s="96">
        <f t="shared" si="65"/>
        <v>25.43429581614614</v>
      </c>
      <c r="AO75" s="109">
        <f t="shared" si="66"/>
        <v>1</v>
      </c>
      <c r="AP75" s="130">
        <v>8918</v>
      </c>
      <c r="AQ75" s="96">
        <f t="shared" si="67"/>
        <v>122.16438356164383</v>
      </c>
      <c r="AR75" s="110">
        <f t="shared" si="68"/>
        <v>1</v>
      </c>
      <c r="AS75" s="111">
        <f t="shared" si="69"/>
        <v>3</v>
      </c>
      <c r="AT75" s="100">
        <v>0</v>
      </c>
      <c r="AU75" s="96">
        <v>0</v>
      </c>
      <c r="AV75" s="96">
        <v>1</v>
      </c>
      <c r="AW75" s="111">
        <f t="shared" si="70"/>
        <v>1</v>
      </c>
      <c r="AX75" s="112">
        <f t="shared" si="71"/>
        <v>19</v>
      </c>
      <c r="AY75" s="113">
        <f t="shared" si="72"/>
        <v>0.90476190476190477</v>
      </c>
      <c r="AZ75" s="87" t="s">
        <v>98</v>
      </c>
      <c r="BA75" s="93" t="s">
        <v>209</v>
      </c>
    </row>
    <row r="76" spans="1:58" s="17" customFormat="1" hidden="1" x14ac:dyDescent="0.2">
      <c r="A76" s="36">
        <f t="shared" si="52"/>
        <v>72</v>
      </c>
      <c r="B76" s="81" t="s">
        <v>99</v>
      </c>
      <c r="C76" s="127">
        <v>77</v>
      </c>
      <c r="D76" s="130">
        <v>83</v>
      </c>
      <c r="E76" s="97">
        <f t="shared" si="53"/>
        <v>1</v>
      </c>
      <c r="F76" s="127">
        <v>2191</v>
      </c>
      <c r="G76" s="130">
        <v>2186</v>
      </c>
      <c r="H76" s="98">
        <f t="shared" si="54"/>
        <v>1</v>
      </c>
      <c r="I76" s="127">
        <v>62</v>
      </c>
      <c r="J76" s="130">
        <v>62</v>
      </c>
      <c r="K76" s="99">
        <f t="shared" si="73"/>
        <v>1</v>
      </c>
      <c r="L76" s="130">
        <v>3244</v>
      </c>
      <c r="M76" s="130">
        <v>99</v>
      </c>
      <c r="N76" s="101">
        <f t="shared" si="49"/>
        <v>2</v>
      </c>
      <c r="O76" s="130">
        <v>276</v>
      </c>
      <c r="P76" s="101">
        <f t="shared" si="50"/>
        <v>1</v>
      </c>
      <c r="Q76" s="128">
        <v>1882</v>
      </c>
      <c r="R76" s="134">
        <v>2217</v>
      </c>
      <c r="S76" s="130">
        <v>2217</v>
      </c>
      <c r="T76" s="130">
        <v>2217</v>
      </c>
      <c r="U76" s="130">
        <v>2217</v>
      </c>
      <c r="V76" s="126">
        <f t="shared" si="55"/>
        <v>117.80021253985122</v>
      </c>
      <c r="W76" s="101">
        <f t="shared" si="56"/>
        <v>2</v>
      </c>
      <c r="X76" s="102">
        <f t="shared" si="57"/>
        <v>8</v>
      </c>
      <c r="Y76" s="130">
        <v>98</v>
      </c>
      <c r="Z76" s="103">
        <f t="shared" si="58"/>
        <v>2</v>
      </c>
      <c r="AA76" s="130">
        <v>99</v>
      </c>
      <c r="AB76" s="104">
        <f t="shared" si="59"/>
        <v>2</v>
      </c>
      <c r="AC76" s="130">
        <v>185336</v>
      </c>
      <c r="AD76" s="103">
        <f t="shared" si="60"/>
        <v>1</v>
      </c>
      <c r="AE76" s="130">
        <v>58720</v>
      </c>
      <c r="AF76" s="105">
        <f t="shared" si="61"/>
        <v>1</v>
      </c>
      <c r="AG76" s="130">
        <v>100</v>
      </c>
      <c r="AH76" s="104">
        <f t="shared" si="62"/>
        <v>1</v>
      </c>
      <c r="AI76" s="106">
        <f t="shared" si="63"/>
        <v>7</v>
      </c>
      <c r="AJ76" s="130">
        <v>36997</v>
      </c>
      <c r="AK76" s="107">
        <f t="shared" si="51"/>
        <v>11.404747225647348</v>
      </c>
      <c r="AL76" s="108">
        <f t="shared" si="64"/>
        <v>1</v>
      </c>
      <c r="AM76" s="130">
        <v>20652</v>
      </c>
      <c r="AN76" s="96">
        <f t="shared" si="65"/>
        <v>9.4473924977127179</v>
      </c>
      <c r="AO76" s="109">
        <f t="shared" si="66"/>
        <v>1</v>
      </c>
      <c r="AP76" s="130">
        <v>6546</v>
      </c>
      <c r="AQ76" s="96">
        <f t="shared" si="67"/>
        <v>78.867469879518069</v>
      </c>
      <c r="AR76" s="110">
        <f t="shared" si="68"/>
        <v>1</v>
      </c>
      <c r="AS76" s="111">
        <f t="shared" si="69"/>
        <v>3</v>
      </c>
      <c r="AT76" s="100">
        <v>1</v>
      </c>
      <c r="AU76" s="96">
        <v>0</v>
      </c>
      <c r="AV76" s="96">
        <v>0</v>
      </c>
      <c r="AW76" s="111">
        <f t="shared" si="70"/>
        <v>1</v>
      </c>
      <c r="AX76" s="112">
        <f t="shared" si="71"/>
        <v>19</v>
      </c>
      <c r="AY76" s="113">
        <f t="shared" si="72"/>
        <v>0.90476190476190477</v>
      </c>
      <c r="AZ76" s="87" t="s">
        <v>99</v>
      </c>
      <c r="BA76" s="94" t="s">
        <v>210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52"/>
        <v>73</v>
      </c>
      <c r="B77" s="81" t="s">
        <v>25</v>
      </c>
      <c r="C77" s="127">
        <v>46</v>
      </c>
      <c r="D77" s="130">
        <v>54</v>
      </c>
      <c r="E77" s="97">
        <f t="shared" si="53"/>
        <v>1</v>
      </c>
      <c r="F77" s="127">
        <v>956</v>
      </c>
      <c r="G77" s="130">
        <v>959</v>
      </c>
      <c r="H77" s="98">
        <f t="shared" si="54"/>
        <v>1</v>
      </c>
      <c r="I77" s="127">
        <v>33</v>
      </c>
      <c r="J77" s="130">
        <v>33</v>
      </c>
      <c r="K77" s="99">
        <f t="shared" si="73"/>
        <v>1</v>
      </c>
      <c r="L77" s="130">
        <v>1321</v>
      </c>
      <c r="M77" s="130">
        <v>99</v>
      </c>
      <c r="N77" s="101">
        <f t="shared" si="49"/>
        <v>2</v>
      </c>
      <c r="O77" s="130">
        <v>522</v>
      </c>
      <c r="P77" s="101">
        <f t="shared" si="50"/>
        <v>1</v>
      </c>
      <c r="Q77" s="128">
        <v>1086</v>
      </c>
      <c r="R77" s="134">
        <v>1271</v>
      </c>
      <c r="S77" s="130">
        <v>1271</v>
      </c>
      <c r="T77" s="130">
        <v>1271</v>
      </c>
      <c r="U77" s="130">
        <v>1271</v>
      </c>
      <c r="V77" s="126">
        <f t="shared" si="55"/>
        <v>117.03499079189687</v>
      </c>
      <c r="W77" s="101">
        <f t="shared" si="56"/>
        <v>2</v>
      </c>
      <c r="X77" s="102">
        <f t="shared" si="57"/>
        <v>8</v>
      </c>
      <c r="Y77" s="130">
        <v>94</v>
      </c>
      <c r="Z77" s="103">
        <f t="shared" si="58"/>
        <v>1</v>
      </c>
      <c r="AA77" s="130">
        <v>93</v>
      </c>
      <c r="AB77" s="104">
        <f t="shared" si="59"/>
        <v>2</v>
      </c>
      <c r="AC77" s="130">
        <v>80014</v>
      </c>
      <c r="AD77" s="103">
        <f t="shared" si="60"/>
        <v>1</v>
      </c>
      <c r="AE77" s="130">
        <v>16645</v>
      </c>
      <c r="AF77" s="105">
        <f t="shared" si="61"/>
        <v>1</v>
      </c>
      <c r="AG77" s="130">
        <v>95</v>
      </c>
      <c r="AH77" s="104">
        <f t="shared" si="62"/>
        <v>1</v>
      </c>
      <c r="AI77" s="106">
        <f t="shared" si="63"/>
        <v>6</v>
      </c>
      <c r="AJ77" s="130">
        <v>17818</v>
      </c>
      <c r="AK77" s="107">
        <f t="shared" si="51"/>
        <v>13.488266464799395</v>
      </c>
      <c r="AL77" s="108">
        <f t="shared" si="64"/>
        <v>1</v>
      </c>
      <c r="AM77" s="130">
        <v>4907</v>
      </c>
      <c r="AN77" s="96">
        <f t="shared" si="65"/>
        <v>5.1167883211678831</v>
      </c>
      <c r="AO77" s="109">
        <f t="shared" si="66"/>
        <v>0</v>
      </c>
      <c r="AP77" s="130">
        <v>4227</v>
      </c>
      <c r="AQ77" s="96">
        <f t="shared" si="67"/>
        <v>78.277777777777771</v>
      </c>
      <c r="AR77" s="110">
        <f t="shared" si="68"/>
        <v>1</v>
      </c>
      <c r="AS77" s="111">
        <f t="shared" si="69"/>
        <v>2</v>
      </c>
      <c r="AT77" s="100">
        <v>1</v>
      </c>
      <c r="AU77" s="135">
        <v>0</v>
      </c>
      <c r="AV77" s="96">
        <v>1</v>
      </c>
      <c r="AW77" s="111">
        <f t="shared" si="70"/>
        <v>2</v>
      </c>
      <c r="AX77" s="112">
        <f t="shared" si="71"/>
        <v>18</v>
      </c>
      <c r="AY77" s="113">
        <f t="shared" si="72"/>
        <v>0.8571428571428571</v>
      </c>
      <c r="AZ77" s="87" t="s">
        <v>25</v>
      </c>
      <c r="BA77" s="93" t="s">
        <v>136</v>
      </c>
    </row>
    <row r="78" spans="1:58" s="17" customFormat="1" hidden="1" x14ac:dyDescent="0.2">
      <c r="A78" s="36">
        <f t="shared" si="52"/>
        <v>74</v>
      </c>
      <c r="B78" s="81" t="s">
        <v>37</v>
      </c>
      <c r="C78" s="127">
        <v>47</v>
      </c>
      <c r="D78" s="130">
        <v>52</v>
      </c>
      <c r="E78" s="97">
        <f t="shared" si="53"/>
        <v>1</v>
      </c>
      <c r="F78" s="127">
        <v>950</v>
      </c>
      <c r="G78" s="130">
        <v>941</v>
      </c>
      <c r="H78" s="98">
        <f t="shared" si="54"/>
        <v>1</v>
      </c>
      <c r="I78" s="127">
        <v>31</v>
      </c>
      <c r="J78" s="130">
        <v>31</v>
      </c>
      <c r="K78" s="99">
        <f t="shared" si="73"/>
        <v>1</v>
      </c>
      <c r="L78" s="130">
        <v>1196</v>
      </c>
      <c r="M78" s="130">
        <v>98</v>
      </c>
      <c r="N78" s="101">
        <f t="shared" si="49"/>
        <v>2</v>
      </c>
      <c r="O78" s="130">
        <v>341</v>
      </c>
      <c r="P78" s="101">
        <f t="shared" si="50"/>
        <v>1</v>
      </c>
      <c r="Q78" s="128">
        <v>1015.5</v>
      </c>
      <c r="R78" s="134">
        <v>1202</v>
      </c>
      <c r="S78" s="130">
        <v>1200</v>
      </c>
      <c r="T78" s="130">
        <v>1200</v>
      </c>
      <c r="U78" s="129">
        <v>1</v>
      </c>
      <c r="V78" s="126">
        <f t="shared" si="55"/>
        <v>118.36533727227966</v>
      </c>
      <c r="W78" s="101">
        <f t="shared" si="56"/>
        <v>2</v>
      </c>
      <c r="X78" s="102">
        <f t="shared" si="57"/>
        <v>8</v>
      </c>
      <c r="Y78" s="130">
        <v>97</v>
      </c>
      <c r="Z78" s="103">
        <f t="shared" si="58"/>
        <v>2</v>
      </c>
      <c r="AA78" s="130">
        <v>94</v>
      </c>
      <c r="AB78" s="104">
        <f t="shared" si="59"/>
        <v>2</v>
      </c>
      <c r="AC78" s="130">
        <v>80650</v>
      </c>
      <c r="AD78" s="103">
        <f t="shared" si="60"/>
        <v>1</v>
      </c>
      <c r="AE78" s="130">
        <v>23583</v>
      </c>
      <c r="AF78" s="105">
        <f t="shared" si="61"/>
        <v>1</v>
      </c>
      <c r="AG78" s="130">
        <v>95</v>
      </c>
      <c r="AH78" s="104">
        <f t="shared" si="62"/>
        <v>1</v>
      </c>
      <c r="AI78" s="106">
        <f t="shared" si="63"/>
        <v>7</v>
      </c>
      <c r="AJ78" s="130">
        <v>7889</v>
      </c>
      <c r="AK78" s="107">
        <f t="shared" si="51"/>
        <v>6.5961538461538458</v>
      </c>
      <c r="AL78" s="108">
        <f t="shared" si="64"/>
        <v>0</v>
      </c>
      <c r="AM78" s="130">
        <v>4947</v>
      </c>
      <c r="AN78" s="96">
        <f t="shared" si="65"/>
        <v>5.2571732199787462</v>
      </c>
      <c r="AO78" s="109">
        <f t="shared" si="66"/>
        <v>0</v>
      </c>
      <c r="AP78" s="130">
        <v>2287</v>
      </c>
      <c r="AQ78" s="96">
        <f t="shared" si="67"/>
        <v>43.980769230769234</v>
      </c>
      <c r="AR78" s="110">
        <f t="shared" si="68"/>
        <v>1</v>
      </c>
      <c r="AS78" s="111">
        <f t="shared" si="69"/>
        <v>1</v>
      </c>
      <c r="AT78" s="100">
        <v>1</v>
      </c>
      <c r="AU78" s="135">
        <v>0</v>
      </c>
      <c r="AV78" s="96">
        <v>1</v>
      </c>
      <c r="AW78" s="111">
        <f t="shared" si="70"/>
        <v>2</v>
      </c>
      <c r="AX78" s="112">
        <f t="shared" si="71"/>
        <v>18</v>
      </c>
      <c r="AY78" s="113">
        <f t="shared" si="72"/>
        <v>0.8571428571428571</v>
      </c>
      <c r="AZ78" s="87" t="s">
        <v>37</v>
      </c>
      <c r="BA78" s="94" t="s">
        <v>148</v>
      </c>
      <c r="BB78" s="18"/>
      <c r="BC78" s="18"/>
      <c r="BD78" s="18"/>
    </row>
    <row r="79" spans="1:58" s="17" customFormat="1" hidden="1" x14ac:dyDescent="0.2">
      <c r="A79" s="36">
        <f t="shared" si="52"/>
        <v>75</v>
      </c>
      <c r="B79" s="81" t="s">
        <v>39</v>
      </c>
      <c r="C79" s="127">
        <v>60</v>
      </c>
      <c r="D79" s="130">
        <v>73</v>
      </c>
      <c r="E79" s="97">
        <f t="shared" si="53"/>
        <v>1</v>
      </c>
      <c r="F79" s="127">
        <v>1692</v>
      </c>
      <c r="G79" s="130">
        <v>1707</v>
      </c>
      <c r="H79" s="98">
        <f t="shared" si="54"/>
        <v>1</v>
      </c>
      <c r="I79" s="127">
        <v>48</v>
      </c>
      <c r="J79" s="130">
        <v>48</v>
      </c>
      <c r="K79" s="99">
        <f t="shared" si="73"/>
        <v>1</v>
      </c>
      <c r="L79" s="130">
        <v>1923</v>
      </c>
      <c r="M79" s="130">
        <v>97</v>
      </c>
      <c r="N79" s="101">
        <f t="shared" si="49"/>
        <v>2</v>
      </c>
      <c r="O79" s="130">
        <v>465</v>
      </c>
      <c r="P79" s="101">
        <f t="shared" si="50"/>
        <v>1</v>
      </c>
      <c r="Q79" s="128">
        <v>1636</v>
      </c>
      <c r="R79" s="134">
        <v>2024</v>
      </c>
      <c r="S79" s="130">
        <v>2024</v>
      </c>
      <c r="T79" s="130">
        <v>2024</v>
      </c>
      <c r="U79" s="130">
        <v>2024</v>
      </c>
      <c r="V79" s="126">
        <f t="shared" si="55"/>
        <v>123.71638141809291</v>
      </c>
      <c r="W79" s="101">
        <f t="shared" si="56"/>
        <v>2</v>
      </c>
      <c r="X79" s="102">
        <f t="shared" si="57"/>
        <v>8</v>
      </c>
      <c r="Y79" s="130">
        <v>92</v>
      </c>
      <c r="Z79" s="103">
        <f t="shared" si="58"/>
        <v>1</v>
      </c>
      <c r="AA79" s="130">
        <v>88</v>
      </c>
      <c r="AB79" s="104">
        <f t="shared" si="59"/>
        <v>1</v>
      </c>
      <c r="AC79" s="130">
        <v>149326</v>
      </c>
      <c r="AD79" s="103">
        <f t="shared" si="60"/>
        <v>1</v>
      </c>
      <c r="AE79" s="130">
        <v>50902</v>
      </c>
      <c r="AF79" s="105">
        <f t="shared" si="61"/>
        <v>1</v>
      </c>
      <c r="AG79" s="130">
        <v>98</v>
      </c>
      <c r="AH79" s="104">
        <f t="shared" si="62"/>
        <v>1</v>
      </c>
      <c r="AI79" s="106">
        <f t="shared" si="63"/>
        <v>5</v>
      </c>
      <c r="AJ79" s="130">
        <v>37102</v>
      </c>
      <c r="AK79" s="107">
        <f t="shared" si="51"/>
        <v>19.293811752470098</v>
      </c>
      <c r="AL79" s="108">
        <f t="shared" si="64"/>
        <v>1</v>
      </c>
      <c r="AM79" s="130">
        <v>30133</v>
      </c>
      <c r="AN79" s="96">
        <f t="shared" si="65"/>
        <v>17.652606912712361</v>
      </c>
      <c r="AO79" s="109">
        <f t="shared" si="66"/>
        <v>1</v>
      </c>
      <c r="AP79" s="130">
        <v>6584</v>
      </c>
      <c r="AQ79" s="96">
        <f t="shared" si="67"/>
        <v>90.191780821917803</v>
      </c>
      <c r="AR79" s="110">
        <f t="shared" si="68"/>
        <v>1</v>
      </c>
      <c r="AS79" s="111">
        <f t="shared" si="69"/>
        <v>3</v>
      </c>
      <c r="AT79" s="100">
        <v>1</v>
      </c>
      <c r="AU79" s="96">
        <v>0</v>
      </c>
      <c r="AV79" s="96">
        <v>1</v>
      </c>
      <c r="AW79" s="111">
        <f t="shared" si="70"/>
        <v>2</v>
      </c>
      <c r="AX79" s="112">
        <f t="shared" si="71"/>
        <v>18</v>
      </c>
      <c r="AY79" s="113">
        <f t="shared" si="72"/>
        <v>0.8571428571428571</v>
      </c>
      <c r="AZ79" s="87" t="s">
        <v>39</v>
      </c>
      <c r="BA79" s="93" t="s">
        <v>150</v>
      </c>
    </row>
    <row r="80" spans="1:58" s="17" customFormat="1" hidden="1" x14ac:dyDescent="0.2">
      <c r="A80" s="36">
        <f t="shared" si="52"/>
        <v>76</v>
      </c>
      <c r="B80" s="81" t="s">
        <v>42</v>
      </c>
      <c r="C80" s="127">
        <v>60</v>
      </c>
      <c r="D80" s="130">
        <v>64</v>
      </c>
      <c r="E80" s="97">
        <f t="shared" si="53"/>
        <v>1</v>
      </c>
      <c r="F80" s="127">
        <v>1320</v>
      </c>
      <c r="G80" s="130">
        <v>1344</v>
      </c>
      <c r="H80" s="98">
        <f t="shared" si="54"/>
        <v>1</v>
      </c>
      <c r="I80" s="127">
        <v>45</v>
      </c>
      <c r="J80" s="130">
        <v>45</v>
      </c>
      <c r="K80" s="99">
        <f t="shared" si="73"/>
        <v>1</v>
      </c>
      <c r="L80" s="130">
        <v>1869</v>
      </c>
      <c r="M80" s="130">
        <v>93</v>
      </c>
      <c r="N80" s="101">
        <f t="shared" si="49"/>
        <v>1</v>
      </c>
      <c r="O80" s="130">
        <v>1447</v>
      </c>
      <c r="P80" s="133">
        <f t="shared" si="50"/>
        <v>1</v>
      </c>
      <c r="Q80" s="128">
        <v>1460</v>
      </c>
      <c r="R80" s="134">
        <v>1809</v>
      </c>
      <c r="S80" s="130">
        <v>1809</v>
      </c>
      <c r="T80" s="130">
        <v>1809</v>
      </c>
      <c r="U80" s="130">
        <v>1809</v>
      </c>
      <c r="V80" s="126">
        <f t="shared" si="55"/>
        <v>123.9041095890411</v>
      </c>
      <c r="W80" s="101">
        <f t="shared" si="56"/>
        <v>2</v>
      </c>
      <c r="X80" s="102">
        <f t="shared" si="57"/>
        <v>7</v>
      </c>
      <c r="Y80" s="130">
        <v>99</v>
      </c>
      <c r="Z80" s="103">
        <f t="shared" si="58"/>
        <v>2</v>
      </c>
      <c r="AA80" s="130">
        <v>97</v>
      </c>
      <c r="AB80" s="104">
        <f t="shared" si="59"/>
        <v>2</v>
      </c>
      <c r="AC80" s="130">
        <v>95858</v>
      </c>
      <c r="AD80" s="103">
        <f t="shared" si="60"/>
        <v>1</v>
      </c>
      <c r="AE80" s="130">
        <v>28383</v>
      </c>
      <c r="AF80" s="105">
        <f t="shared" si="61"/>
        <v>1</v>
      </c>
      <c r="AG80" s="130">
        <v>95</v>
      </c>
      <c r="AH80" s="104">
        <f t="shared" si="62"/>
        <v>1</v>
      </c>
      <c r="AI80" s="106">
        <f t="shared" si="63"/>
        <v>7</v>
      </c>
      <c r="AJ80" s="130">
        <v>12174</v>
      </c>
      <c r="AK80" s="107">
        <f t="shared" si="51"/>
        <v>6.5136436597110752</v>
      </c>
      <c r="AL80" s="108">
        <f t="shared" si="64"/>
        <v>0</v>
      </c>
      <c r="AM80" s="130">
        <v>13849</v>
      </c>
      <c r="AN80" s="96">
        <f t="shared" si="65"/>
        <v>10.304315476190476</v>
      </c>
      <c r="AO80" s="109">
        <f t="shared" si="66"/>
        <v>1</v>
      </c>
      <c r="AP80" s="130">
        <v>3176</v>
      </c>
      <c r="AQ80" s="96">
        <f t="shared" si="67"/>
        <v>49.625</v>
      </c>
      <c r="AR80" s="110">
        <f t="shared" si="68"/>
        <v>1</v>
      </c>
      <c r="AS80" s="111">
        <f t="shared" si="69"/>
        <v>2</v>
      </c>
      <c r="AT80" s="100">
        <v>1</v>
      </c>
      <c r="AU80" s="96">
        <v>0</v>
      </c>
      <c r="AV80" s="96">
        <v>1</v>
      </c>
      <c r="AW80" s="111">
        <f t="shared" si="70"/>
        <v>2</v>
      </c>
      <c r="AX80" s="112">
        <f t="shared" si="71"/>
        <v>18</v>
      </c>
      <c r="AY80" s="113">
        <f t="shared" si="72"/>
        <v>0.8571428571428571</v>
      </c>
      <c r="AZ80" s="87" t="s">
        <v>42</v>
      </c>
      <c r="BA80" s="94" t="s">
        <v>153</v>
      </c>
      <c r="BB80" s="18"/>
      <c r="BC80" s="18"/>
      <c r="BD80" s="18"/>
    </row>
    <row r="81" spans="1:58" s="17" customFormat="1" hidden="1" x14ac:dyDescent="0.2">
      <c r="A81" s="36">
        <f t="shared" si="52"/>
        <v>77</v>
      </c>
      <c r="B81" s="81" t="s">
        <v>45</v>
      </c>
      <c r="C81" s="127">
        <v>32</v>
      </c>
      <c r="D81" s="130">
        <v>37</v>
      </c>
      <c r="E81" s="97">
        <f t="shared" si="53"/>
        <v>1</v>
      </c>
      <c r="F81" s="127">
        <v>625</v>
      </c>
      <c r="G81" s="130">
        <v>626</v>
      </c>
      <c r="H81" s="98">
        <f t="shared" si="54"/>
        <v>1</v>
      </c>
      <c r="I81" s="127">
        <v>26</v>
      </c>
      <c r="J81" s="130">
        <v>26</v>
      </c>
      <c r="K81" s="99">
        <f t="shared" si="73"/>
        <v>1</v>
      </c>
      <c r="L81" s="130">
        <v>886</v>
      </c>
      <c r="M81" s="130">
        <v>100</v>
      </c>
      <c r="N81" s="101">
        <f t="shared" si="49"/>
        <v>2</v>
      </c>
      <c r="O81" s="130">
        <v>330</v>
      </c>
      <c r="P81" s="101">
        <f t="shared" si="50"/>
        <v>1</v>
      </c>
      <c r="Q81" s="128">
        <v>817</v>
      </c>
      <c r="R81" s="134">
        <v>960</v>
      </c>
      <c r="S81" s="130">
        <v>960</v>
      </c>
      <c r="T81" s="130">
        <v>960</v>
      </c>
      <c r="U81" s="130">
        <v>960</v>
      </c>
      <c r="V81" s="126">
        <f t="shared" si="55"/>
        <v>117.5030599755202</v>
      </c>
      <c r="W81" s="101">
        <f t="shared" si="56"/>
        <v>2</v>
      </c>
      <c r="X81" s="102">
        <f t="shared" si="57"/>
        <v>8</v>
      </c>
      <c r="Y81" s="130">
        <v>98</v>
      </c>
      <c r="Z81" s="103">
        <f t="shared" si="58"/>
        <v>2</v>
      </c>
      <c r="AA81" s="130">
        <v>96</v>
      </c>
      <c r="AB81" s="104">
        <f t="shared" si="59"/>
        <v>2</v>
      </c>
      <c r="AC81" s="130">
        <v>55532</v>
      </c>
      <c r="AD81" s="103">
        <f t="shared" si="60"/>
        <v>1</v>
      </c>
      <c r="AE81" s="130">
        <v>9888</v>
      </c>
      <c r="AF81" s="105">
        <f t="shared" si="61"/>
        <v>1</v>
      </c>
      <c r="AG81" s="130">
        <v>99</v>
      </c>
      <c r="AH81" s="104">
        <f t="shared" si="62"/>
        <v>1</v>
      </c>
      <c r="AI81" s="106">
        <f t="shared" si="63"/>
        <v>7</v>
      </c>
      <c r="AJ81" s="130">
        <v>977</v>
      </c>
      <c r="AK81" s="107">
        <f t="shared" si="51"/>
        <v>1.1027088036117381</v>
      </c>
      <c r="AL81" s="108">
        <f t="shared" si="64"/>
        <v>0</v>
      </c>
      <c r="AM81" s="130">
        <v>3049</v>
      </c>
      <c r="AN81" s="96">
        <f t="shared" si="65"/>
        <v>4.8706070287539935</v>
      </c>
      <c r="AO81" s="109">
        <f t="shared" si="66"/>
        <v>0</v>
      </c>
      <c r="AP81" s="130">
        <v>1901</v>
      </c>
      <c r="AQ81" s="96">
        <f t="shared" si="67"/>
        <v>51.378378378378379</v>
      </c>
      <c r="AR81" s="110">
        <f t="shared" si="68"/>
        <v>1</v>
      </c>
      <c r="AS81" s="111">
        <f t="shared" si="69"/>
        <v>1</v>
      </c>
      <c r="AT81" s="100">
        <v>1</v>
      </c>
      <c r="AU81" s="96">
        <v>0</v>
      </c>
      <c r="AV81" s="96">
        <v>1</v>
      </c>
      <c r="AW81" s="111">
        <f t="shared" si="70"/>
        <v>2</v>
      </c>
      <c r="AX81" s="112">
        <f t="shared" si="71"/>
        <v>18</v>
      </c>
      <c r="AY81" s="113">
        <f t="shared" si="72"/>
        <v>0.8571428571428571</v>
      </c>
      <c r="AZ81" s="87" t="s">
        <v>45</v>
      </c>
      <c r="BA81" s="93" t="s">
        <v>156</v>
      </c>
    </row>
    <row r="82" spans="1:58" s="17" customFormat="1" hidden="1" x14ac:dyDescent="0.2">
      <c r="A82" s="36">
        <f t="shared" si="52"/>
        <v>78</v>
      </c>
      <c r="B82" s="81" t="s">
        <v>49</v>
      </c>
      <c r="C82" s="127">
        <v>54</v>
      </c>
      <c r="D82" s="130">
        <v>65</v>
      </c>
      <c r="E82" s="97">
        <f t="shared" si="53"/>
        <v>1</v>
      </c>
      <c r="F82" s="127">
        <v>1339</v>
      </c>
      <c r="G82" s="130">
        <v>1344</v>
      </c>
      <c r="H82" s="98">
        <f t="shared" si="54"/>
        <v>1</v>
      </c>
      <c r="I82" s="127">
        <v>43</v>
      </c>
      <c r="J82" s="130">
        <v>43</v>
      </c>
      <c r="K82" s="99">
        <f t="shared" si="73"/>
        <v>1</v>
      </c>
      <c r="L82" s="130">
        <v>1938</v>
      </c>
      <c r="M82" s="130">
        <v>99</v>
      </c>
      <c r="N82" s="101">
        <f t="shared" si="49"/>
        <v>2</v>
      </c>
      <c r="O82" s="130">
        <v>327</v>
      </c>
      <c r="P82" s="101">
        <f t="shared" si="50"/>
        <v>1</v>
      </c>
      <c r="Q82" s="128">
        <v>1459.5</v>
      </c>
      <c r="R82" s="134">
        <v>1685</v>
      </c>
      <c r="S82" s="130">
        <v>1685</v>
      </c>
      <c r="T82" s="130">
        <v>1685</v>
      </c>
      <c r="U82" s="130">
        <v>1685</v>
      </c>
      <c r="V82" s="126">
        <f t="shared" si="55"/>
        <v>115.45049674546077</v>
      </c>
      <c r="W82" s="101">
        <f t="shared" si="56"/>
        <v>2</v>
      </c>
      <c r="X82" s="102">
        <f t="shared" si="57"/>
        <v>8</v>
      </c>
      <c r="Y82" s="130">
        <v>99</v>
      </c>
      <c r="Z82" s="103">
        <f t="shared" si="58"/>
        <v>2</v>
      </c>
      <c r="AA82" s="130">
        <v>99</v>
      </c>
      <c r="AB82" s="104">
        <f t="shared" si="59"/>
        <v>2</v>
      </c>
      <c r="AC82" s="130">
        <v>90898</v>
      </c>
      <c r="AD82" s="103">
        <f t="shared" si="60"/>
        <v>1</v>
      </c>
      <c r="AE82" s="130">
        <v>32038</v>
      </c>
      <c r="AF82" s="105">
        <f t="shared" si="61"/>
        <v>1</v>
      </c>
      <c r="AG82" s="130">
        <v>99</v>
      </c>
      <c r="AH82" s="104">
        <f t="shared" si="62"/>
        <v>1</v>
      </c>
      <c r="AI82" s="106">
        <f t="shared" si="63"/>
        <v>7</v>
      </c>
      <c r="AJ82" s="130">
        <v>29257</v>
      </c>
      <c r="AK82" s="107">
        <f t="shared" si="51"/>
        <v>15.096491228070175</v>
      </c>
      <c r="AL82" s="108">
        <f t="shared" si="64"/>
        <v>1</v>
      </c>
      <c r="AM82" s="130">
        <v>19663</v>
      </c>
      <c r="AN82" s="96">
        <f t="shared" si="65"/>
        <v>14.630208333333334</v>
      </c>
      <c r="AO82" s="109">
        <f t="shared" si="66"/>
        <v>1</v>
      </c>
      <c r="AP82" s="130">
        <v>5303</v>
      </c>
      <c r="AQ82" s="96">
        <f t="shared" si="67"/>
        <v>81.58461538461539</v>
      </c>
      <c r="AR82" s="110">
        <f t="shared" si="68"/>
        <v>1</v>
      </c>
      <c r="AS82" s="111">
        <f t="shared" si="69"/>
        <v>3</v>
      </c>
      <c r="AT82" s="100">
        <v>0</v>
      </c>
      <c r="AU82" s="96">
        <v>0</v>
      </c>
      <c r="AV82" s="96">
        <v>0</v>
      </c>
      <c r="AW82" s="111">
        <f t="shared" si="70"/>
        <v>0</v>
      </c>
      <c r="AX82" s="112">
        <f t="shared" si="71"/>
        <v>18</v>
      </c>
      <c r="AY82" s="113">
        <f t="shared" si="72"/>
        <v>0.8571428571428571</v>
      </c>
      <c r="AZ82" s="87" t="s">
        <v>49</v>
      </c>
      <c r="BA82" s="93" t="s">
        <v>160</v>
      </c>
      <c r="BE82" s="18"/>
      <c r="BF82" s="18"/>
    </row>
    <row r="83" spans="1:58" s="17" customFormat="1" hidden="1" x14ac:dyDescent="0.2">
      <c r="A83" s="36">
        <f t="shared" si="52"/>
        <v>79</v>
      </c>
      <c r="B83" s="81" t="s">
        <v>50</v>
      </c>
      <c r="C83" s="127">
        <v>63</v>
      </c>
      <c r="D83" s="130">
        <v>73</v>
      </c>
      <c r="E83" s="97">
        <f t="shared" si="53"/>
        <v>1</v>
      </c>
      <c r="F83" s="127">
        <v>1385</v>
      </c>
      <c r="G83" s="130">
        <v>1393</v>
      </c>
      <c r="H83" s="98">
        <f t="shared" si="54"/>
        <v>1</v>
      </c>
      <c r="I83" s="127">
        <v>50</v>
      </c>
      <c r="J83" s="130">
        <v>50</v>
      </c>
      <c r="K83" s="99">
        <f t="shared" si="73"/>
        <v>1</v>
      </c>
      <c r="L83" s="130">
        <v>1850</v>
      </c>
      <c r="M83" s="130">
        <v>96</v>
      </c>
      <c r="N83" s="101">
        <f t="shared" si="49"/>
        <v>2</v>
      </c>
      <c r="O83" s="130">
        <v>731</v>
      </c>
      <c r="P83" s="101">
        <f t="shared" si="50"/>
        <v>1</v>
      </c>
      <c r="Q83" s="128">
        <v>1773.5</v>
      </c>
      <c r="R83" s="134">
        <v>1759</v>
      </c>
      <c r="S83" s="129">
        <v>588</v>
      </c>
      <c r="T83" s="130">
        <v>588</v>
      </c>
      <c r="U83" s="130">
        <v>588</v>
      </c>
      <c r="V83" s="126">
        <f t="shared" si="55"/>
        <v>99.182407668452214</v>
      </c>
      <c r="W83" s="101">
        <f t="shared" si="56"/>
        <v>2</v>
      </c>
      <c r="X83" s="102">
        <f t="shared" si="57"/>
        <v>8</v>
      </c>
      <c r="Y83" s="130">
        <v>98</v>
      </c>
      <c r="Z83" s="103">
        <f t="shared" si="58"/>
        <v>2</v>
      </c>
      <c r="AA83" s="130">
        <v>95</v>
      </c>
      <c r="AB83" s="104">
        <f t="shared" si="59"/>
        <v>2</v>
      </c>
      <c r="AC83" s="130">
        <v>108126</v>
      </c>
      <c r="AD83" s="103">
        <f t="shared" si="60"/>
        <v>1</v>
      </c>
      <c r="AE83" s="130">
        <v>30605</v>
      </c>
      <c r="AF83" s="105">
        <f t="shared" si="61"/>
        <v>1</v>
      </c>
      <c r="AG83" s="130">
        <v>98</v>
      </c>
      <c r="AH83" s="104">
        <f t="shared" si="62"/>
        <v>1</v>
      </c>
      <c r="AI83" s="106">
        <f t="shared" si="63"/>
        <v>7</v>
      </c>
      <c r="AJ83" s="130">
        <v>11224</v>
      </c>
      <c r="AK83" s="107">
        <f t="shared" si="51"/>
        <v>6.0670270270270272</v>
      </c>
      <c r="AL83" s="108">
        <f t="shared" si="64"/>
        <v>0</v>
      </c>
      <c r="AM83" s="130">
        <v>7535</v>
      </c>
      <c r="AN83" s="96">
        <f t="shared" si="65"/>
        <v>5.4091888011486002</v>
      </c>
      <c r="AO83" s="109">
        <f t="shared" si="66"/>
        <v>0</v>
      </c>
      <c r="AP83" s="130">
        <v>3527</v>
      </c>
      <c r="AQ83" s="96">
        <f t="shared" si="67"/>
        <v>48.315068493150683</v>
      </c>
      <c r="AR83" s="110">
        <f t="shared" si="68"/>
        <v>1</v>
      </c>
      <c r="AS83" s="111">
        <f t="shared" si="69"/>
        <v>1</v>
      </c>
      <c r="AT83" s="100">
        <v>1</v>
      </c>
      <c r="AU83" s="96">
        <v>0</v>
      </c>
      <c r="AV83" s="96">
        <v>1</v>
      </c>
      <c r="AW83" s="111">
        <f t="shared" si="70"/>
        <v>2</v>
      </c>
      <c r="AX83" s="112">
        <f t="shared" si="71"/>
        <v>18</v>
      </c>
      <c r="AY83" s="113">
        <f t="shared" si="72"/>
        <v>0.8571428571428571</v>
      </c>
      <c r="AZ83" s="87" t="s">
        <v>50</v>
      </c>
      <c r="BA83" s="93" t="s">
        <v>161</v>
      </c>
    </row>
    <row r="84" spans="1:58" s="17" customFormat="1" hidden="1" x14ac:dyDescent="0.2">
      <c r="A84" s="36">
        <f t="shared" si="52"/>
        <v>80</v>
      </c>
      <c r="B84" s="81" t="s">
        <v>54</v>
      </c>
      <c r="C84" s="127">
        <v>58</v>
      </c>
      <c r="D84" s="130">
        <v>71</v>
      </c>
      <c r="E84" s="97">
        <f t="shared" si="53"/>
        <v>1</v>
      </c>
      <c r="F84" s="127">
        <v>2006</v>
      </c>
      <c r="G84" s="130">
        <v>2057</v>
      </c>
      <c r="H84" s="98">
        <f t="shared" si="54"/>
        <v>1</v>
      </c>
      <c r="I84" s="127">
        <v>60</v>
      </c>
      <c r="J84" s="130">
        <v>60</v>
      </c>
      <c r="K84" s="99">
        <f t="shared" si="73"/>
        <v>1</v>
      </c>
      <c r="L84" s="130">
        <v>3015</v>
      </c>
      <c r="M84" s="130">
        <v>97</v>
      </c>
      <c r="N84" s="101">
        <f t="shared" si="49"/>
        <v>2</v>
      </c>
      <c r="O84" s="130">
        <v>429</v>
      </c>
      <c r="P84" s="101">
        <f t="shared" si="50"/>
        <v>1</v>
      </c>
      <c r="Q84" s="128">
        <v>1904</v>
      </c>
      <c r="R84" s="134">
        <v>2217</v>
      </c>
      <c r="S84" s="130">
        <v>2217</v>
      </c>
      <c r="T84" s="130">
        <v>2217</v>
      </c>
      <c r="U84" s="130">
        <v>2217</v>
      </c>
      <c r="V84" s="126">
        <f t="shared" si="55"/>
        <v>116.43907563025211</v>
      </c>
      <c r="W84" s="101">
        <f t="shared" si="56"/>
        <v>2</v>
      </c>
      <c r="X84" s="102">
        <f t="shared" si="57"/>
        <v>8</v>
      </c>
      <c r="Y84" s="130">
        <v>96</v>
      </c>
      <c r="Z84" s="103">
        <f t="shared" si="58"/>
        <v>2</v>
      </c>
      <c r="AA84" s="130">
        <v>95</v>
      </c>
      <c r="AB84" s="104">
        <f t="shared" si="59"/>
        <v>2</v>
      </c>
      <c r="AC84" s="130">
        <v>156501</v>
      </c>
      <c r="AD84" s="103">
        <f t="shared" si="60"/>
        <v>1</v>
      </c>
      <c r="AE84" s="130">
        <v>42159</v>
      </c>
      <c r="AF84" s="105">
        <f t="shared" si="61"/>
        <v>1</v>
      </c>
      <c r="AG84" s="130">
        <v>96</v>
      </c>
      <c r="AH84" s="104">
        <f t="shared" si="62"/>
        <v>1</v>
      </c>
      <c r="AI84" s="106">
        <f t="shared" si="63"/>
        <v>7</v>
      </c>
      <c r="AJ84" s="130">
        <v>9170</v>
      </c>
      <c r="AK84" s="107">
        <f t="shared" si="51"/>
        <v>3.0414593698175789</v>
      </c>
      <c r="AL84" s="108">
        <f t="shared" si="64"/>
        <v>0</v>
      </c>
      <c r="AM84" s="130">
        <v>9910</v>
      </c>
      <c r="AN84" s="96">
        <f t="shared" si="65"/>
        <v>4.8176956733106469</v>
      </c>
      <c r="AO84" s="109">
        <f t="shared" si="66"/>
        <v>0</v>
      </c>
      <c r="AP84" s="130">
        <v>4900</v>
      </c>
      <c r="AQ84" s="96">
        <f t="shared" si="67"/>
        <v>69.014084507042256</v>
      </c>
      <c r="AR84" s="110">
        <f t="shared" si="68"/>
        <v>1</v>
      </c>
      <c r="AS84" s="111">
        <f t="shared" si="69"/>
        <v>1</v>
      </c>
      <c r="AT84" s="100">
        <v>1</v>
      </c>
      <c r="AU84" s="96">
        <v>0</v>
      </c>
      <c r="AV84" s="96">
        <v>1</v>
      </c>
      <c r="AW84" s="111">
        <f t="shared" si="70"/>
        <v>2</v>
      </c>
      <c r="AX84" s="112">
        <f t="shared" si="71"/>
        <v>18</v>
      </c>
      <c r="AY84" s="113">
        <f t="shared" si="72"/>
        <v>0.8571428571428571</v>
      </c>
      <c r="AZ84" s="87" t="s">
        <v>54</v>
      </c>
      <c r="BA84" s="93" t="s">
        <v>165</v>
      </c>
    </row>
    <row r="85" spans="1:58" s="18" customFormat="1" ht="16.5" hidden="1" customHeight="1" x14ac:dyDescent="0.2">
      <c r="A85" s="36">
        <f t="shared" si="52"/>
        <v>81</v>
      </c>
      <c r="B85" s="81" t="s">
        <v>59</v>
      </c>
      <c r="C85" s="127">
        <v>34</v>
      </c>
      <c r="D85" s="130">
        <v>40</v>
      </c>
      <c r="E85" s="97">
        <f t="shared" si="53"/>
        <v>1</v>
      </c>
      <c r="F85" s="127">
        <v>843</v>
      </c>
      <c r="G85" s="130">
        <v>861</v>
      </c>
      <c r="H85" s="98">
        <f t="shared" si="54"/>
        <v>1</v>
      </c>
      <c r="I85" s="127">
        <v>32</v>
      </c>
      <c r="J85" s="130">
        <v>32</v>
      </c>
      <c r="K85" s="99">
        <f t="shared" si="73"/>
        <v>1</v>
      </c>
      <c r="L85" s="130">
        <v>1016</v>
      </c>
      <c r="M85" s="130">
        <v>93</v>
      </c>
      <c r="N85" s="101">
        <f t="shared" si="49"/>
        <v>1</v>
      </c>
      <c r="O85" s="130">
        <v>383</v>
      </c>
      <c r="P85" s="101">
        <f t="shared" si="50"/>
        <v>1</v>
      </c>
      <c r="Q85" s="128">
        <v>1024</v>
      </c>
      <c r="R85" s="134">
        <v>1221</v>
      </c>
      <c r="S85" s="130">
        <v>1216</v>
      </c>
      <c r="T85" s="130">
        <v>1216</v>
      </c>
      <c r="U85" s="130">
        <v>1216</v>
      </c>
      <c r="V85" s="126">
        <f t="shared" si="55"/>
        <v>119.23828125</v>
      </c>
      <c r="W85" s="101">
        <f t="shared" si="56"/>
        <v>2</v>
      </c>
      <c r="X85" s="102">
        <f t="shared" si="57"/>
        <v>7</v>
      </c>
      <c r="Y85" s="130">
        <v>100</v>
      </c>
      <c r="Z85" s="103">
        <f t="shared" si="58"/>
        <v>2</v>
      </c>
      <c r="AA85" s="130">
        <v>100</v>
      </c>
      <c r="AB85" s="104">
        <f t="shared" si="59"/>
        <v>2</v>
      </c>
      <c r="AC85" s="130">
        <v>67328</v>
      </c>
      <c r="AD85" s="103">
        <f t="shared" si="60"/>
        <v>1</v>
      </c>
      <c r="AE85" s="130">
        <v>26688</v>
      </c>
      <c r="AF85" s="105">
        <f t="shared" si="61"/>
        <v>1</v>
      </c>
      <c r="AG85" s="130">
        <v>98</v>
      </c>
      <c r="AH85" s="104">
        <f t="shared" si="62"/>
        <v>1</v>
      </c>
      <c r="AI85" s="106">
        <f t="shared" si="63"/>
        <v>7</v>
      </c>
      <c r="AJ85" s="130">
        <v>6183</v>
      </c>
      <c r="AK85" s="107">
        <f t="shared" si="51"/>
        <v>6.0856299212598426</v>
      </c>
      <c r="AL85" s="108">
        <f t="shared" si="64"/>
        <v>0</v>
      </c>
      <c r="AM85" s="130">
        <v>15028</v>
      </c>
      <c r="AN85" s="96">
        <f t="shared" si="65"/>
        <v>17.454123112659698</v>
      </c>
      <c r="AO85" s="109">
        <f t="shared" si="66"/>
        <v>1</v>
      </c>
      <c r="AP85" s="130">
        <v>3401</v>
      </c>
      <c r="AQ85" s="96">
        <f t="shared" si="67"/>
        <v>85.025000000000006</v>
      </c>
      <c r="AR85" s="110">
        <f t="shared" si="68"/>
        <v>1</v>
      </c>
      <c r="AS85" s="111">
        <f t="shared" si="69"/>
        <v>2</v>
      </c>
      <c r="AT85" s="100">
        <v>1</v>
      </c>
      <c r="AU85" s="96">
        <v>0</v>
      </c>
      <c r="AV85" s="96">
        <v>1</v>
      </c>
      <c r="AW85" s="111">
        <f t="shared" si="70"/>
        <v>2</v>
      </c>
      <c r="AX85" s="112">
        <f t="shared" si="71"/>
        <v>18</v>
      </c>
      <c r="AY85" s="113">
        <f t="shared" si="72"/>
        <v>0.8571428571428571</v>
      </c>
      <c r="AZ85" s="87" t="s">
        <v>59</v>
      </c>
      <c r="BA85" s="93" t="s">
        <v>170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52"/>
        <v>82</v>
      </c>
      <c r="B86" s="81" t="s">
        <v>69</v>
      </c>
      <c r="C86" s="127">
        <v>32</v>
      </c>
      <c r="D86" s="130">
        <v>38</v>
      </c>
      <c r="E86" s="97">
        <f t="shared" si="53"/>
        <v>1</v>
      </c>
      <c r="F86" s="127">
        <v>777</v>
      </c>
      <c r="G86" s="130">
        <v>795</v>
      </c>
      <c r="H86" s="98">
        <f t="shared" si="54"/>
        <v>1</v>
      </c>
      <c r="I86" s="127">
        <v>27</v>
      </c>
      <c r="J86" s="130">
        <v>27</v>
      </c>
      <c r="K86" s="99">
        <f t="shared" si="73"/>
        <v>1</v>
      </c>
      <c r="L86" s="130">
        <v>1115</v>
      </c>
      <c r="M86" s="130">
        <v>99</v>
      </c>
      <c r="N86" s="101">
        <f t="shared" si="49"/>
        <v>2</v>
      </c>
      <c r="O86" s="130">
        <v>747</v>
      </c>
      <c r="P86" s="101">
        <f t="shared" si="50"/>
        <v>1</v>
      </c>
      <c r="Q86" s="128">
        <v>832</v>
      </c>
      <c r="R86" s="134">
        <v>985</v>
      </c>
      <c r="S86" s="130">
        <v>985</v>
      </c>
      <c r="T86" s="130">
        <v>985</v>
      </c>
      <c r="U86" s="130">
        <v>985</v>
      </c>
      <c r="V86" s="126">
        <f t="shared" si="55"/>
        <v>118.38942307692308</v>
      </c>
      <c r="W86" s="101">
        <f t="shared" si="56"/>
        <v>2</v>
      </c>
      <c r="X86" s="102">
        <f t="shared" si="57"/>
        <v>8</v>
      </c>
      <c r="Y86" s="130">
        <v>99</v>
      </c>
      <c r="Z86" s="103">
        <f t="shared" si="58"/>
        <v>2</v>
      </c>
      <c r="AA86" s="130">
        <v>99</v>
      </c>
      <c r="AB86" s="104">
        <f t="shared" si="59"/>
        <v>2</v>
      </c>
      <c r="AC86" s="130">
        <v>61072</v>
      </c>
      <c r="AD86" s="103">
        <f t="shared" si="60"/>
        <v>1</v>
      </c>
      <c r="AE86" s="130">
        <v>13443</v>
      </c>
      <c r="AF86" s="105">
        <f t="shared" si="61"/>
        <v>1</v>
      </c>
      <c r="AG86" s="130">
        <v>100</v>
      </c>
      <c r="AH86" s="104">
        <f t="shared" si="62"/>
        <v>1</v>
      </c>
      <c r="AI86" s="106">
        <f t="shared" si="63"/>
        <v>7</v>
      </c>
      <c r="AJ86" s="130">
        <v>5923</v>
      </c>
      <c r="AK86" s="107">
        <f t="shared" si="51"/>
        <v>5.3121076233183855</v>
      </c>
      <c r="AL86" s="108">
        <f t="shared" si="64"/>
        <v>0</v>
      </c>
      <c r="AM86" s="130">
        <v>474</v>
      </c>
      <c r="AN86" s="96">
        <f t="shared" si="65"/>
        <v>0.5962264150943396</v>
      </c>
      <c r="AO86" s="109">
        <f t="shared" si="66"/>
        <v>0</v>
      </c>
      <c r="AP86" s="130">
        <v>2606</v>
      </c>
      <c r="AQ86" s="96">
        <f t="shared" si="67"/>
        <v>68.578947368421055</v>
      </c>
      <c r="AR86" s="110">
        <f t="shared" si="68"/>
        <v>1</v>
      </c>
      <c r="AS86" s="111">
        <f t="shared" si="69"/>
        <v>1</v>
      </c>
      <c r="AT86" s="100">
        <v>1</v>
      </c>
      <c r="AU86" s="96">
        <v>0</v>
      </c>
      <c r="AV86" s="96">
        <v>1</v>
      </c>
      <c r="AW86" s="111">
        <f t="shared" si="70"/>
        <v>2</v>
      </c>
      <c r="AX86" s="112">
        <f t="shared" si="71"/>
        <v>18</v>
      </c>
      <c r="AY86" s="113">
        <f t="shared" si="72"/>
        <v>0.8571428571428571</v>
      </c>
      <c r="AZ86" s="87" t="s">
        <v>69</v>
      </c>
      <c r="BA86" s="93" t="s">
        <v>180</v>
      </c>
      <c r="BB86" s="17"/>
      <c r="BC86" s="17"/>
      <c r="BD86" s="17"/>
    </row>
    <row r="87" spans="1:58" s="18" customFormat="1" hidden="1" x14ac:dyDescent="0.2">
      <c r="A87" s="36">
        <f t="shared" si="52"/>
        <v>83</v>
      </c>
      <c r="B87" s="81" t="s">
        <v>73</v>
      </c>
      <c r="C87" s="127">
        <v>53</v>
      </c>
      <c r="D87" s="130">
        <v>60</v>
      </c>
      <c r="E87" s="97">
        <f t="shared" si="53"/>
        <v>1</v>
      </c>
      <c r="F87" s="127">
        <v>1251</v>
      </c>
      <c r="G87" s="130">
        <v>1252</v>
      </c>
      <c r="H87" s="98">
        <f t="shared" si="54"/>
        <v>1</v>
      </c>
      <c r="I87" s="127">
        <v>43</v>
      </c>
      <c r="J87" s="130">
        <v>43</v>
      </c>
      <c r="K87" s="99">
        <f t="shared" si="73"/>
        <v>1</v>
      </c>
      <c r="L87" s="130">
        <v>1455</v>
      </c>
      <c r="M87" s="130">
        <v>100</v>
      </c>
      <c r="N87" s="101">
        <f t="shared" si="49"/>
        <v>2</v>
      </c>
      <c r="O87" s="130">
        <v>302</v>
      </c>
      <c r="P87" s="101">
        <f t="shared" si="50"/>
        <v>1</v>
      </c>
      <c r="Q87" s="128">
        <v>1353</v>
      </c>
      <c r="R87" s="134">
        <v>1634</v>
      </c>
      <c r="S87" s="130">
        <v>1634</v>
      </c>
      <c r="T87" s="130">
        <v>1634</v>
      </c>
      <c r="U87" s="130">
        <v>1634</v>
      </c>
      <c r="V87" s="126">
        <f t="shared" si="55"/>
        <v>120.76866223207686</v>
      </c>
      <c r="W87" s="101">
        <f t="shared" si="56"/>
        <v>2</v>
      </c>
      <c r="X87" s="102">
        <f t="shared" si="57"/>
        <v>8</v>
      </c>
      <c r="Y87" s="130">
        <v>98</v>
      </c>
      <c r="Z87" s="103">
        <f t="shared" si="58"/>
        <v>2</v>
      </c>
      <c r="AA87" s="130">
        <v>100</v>
      </c>
      <c r="AB87" s="104">
        <f t="shared" si="59"/>
        <v>2</v>
      </c>
      <c r="AC87" s="130">
        <v>116322</v>
      </c>
      <c r="AD87" s="103">
        <f t="shared" si="60"/>
        <v>1</v>
      </c>
      <c r="AE87" s="130">
        <v>28235</v>
      </c>
      <c r="AF87" s="105">
        <f t="shared" si="61"/>
        <v>1</v>
      </c>
      <c r="AG87" s="130">
        <v>100</v>
      </c>
      <c r="AH87" s="104">
        <f t="shared" si="62"/>
        <v>1</v>
      </c>
      <c r="AI87" s="106">
        <f t="shared" si="63"/>
        <v>7</v>
      </c>
      <c r="AJ87" s="130">
        <v>19458</v>
      </c>
      <c r="AK87" s="107">
        <f t="shared" si="51"/>
        <v>13.37319587628866</v>
      </c>
      <c r="AL87" s="108">
        <f t="shared" si="64"/>
        <v>1</v>
      </c>
      <c r="AM87" s="130">
        <v>3925</v>
      </c>
      <c r="AN87" s="96">
        <f t="shared" si="65"/>
        <v>3.1349840255591053</v>
      </c>
      <c r="AO87" s="109">
        <f t="shared" si="66"/>
        <v>0</v>
      </c>
      <c r="AP87" s="130">
        <v>4602</v>
      </c>
      <c r="AQ87" s="96">
        <f t="shared" si="67"/>
        <v>76.7</v>
      </c>
      <c r="AR87" s="110">
        <f t="shared" si="68"/>
        <v>1</v>
      </c>
      <c r="AS87" s="111">
        <f t="shared" si="69"/>
        <v>2</v>
      </c>
      <c r="AT87" s="100">
        <v>0</v>
      </c>
      <c r="AU87" s="96">
        <v>0</v>
      </c>
      <c r="AV87" s="96">
        <v>1</v>
      </c>
      <c r="AW87" s="111">
        <f t="shared" si="70"/>
        <v>1</v>
      </c>
      <c r="AX87" s="112">
        <f t="shared" si="71"/>
        <v>18</v>
      </c>
      <c r="AY87" s="113">
        <f t="shared" si="72"/>
        <v>0.8571428571428571</v>
      </c>
      <c r="AZ87" s="87" t="s">
        <v>73</v>
      </c>
      <c r="BA87" s="93" t="s">
        <v>184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52"/>
        <v>84</v>
      </c>
      <c r="B88" s="81" t="s">
        <v>76</v>
      </c>
      <c r="C88" s="127">
        <v>28</v>
      </c>
      <c r="D88" s="130">
        <v>33</v>
      </c>
      <c r="E88" s="97">
        <f t="shared" si="53"/>
        <v>1</v>
      </c>
      <c r="F88" s="127">
        <v>608</v>
      </c>
      <c r="G88" s="130">
        <v>623</v>
      </c>
      <c r="H88" s="98">
        <f t="shared" si="54"/>
        <v>1</v>
      </c>
      <c r="I88" s="127">
        <v>24</v>
      </c>
      <c r="J88" s="130">
        <v>24</v>
      </c>
      <c r="K88" s="99">
        <f t="shared" si="73"/>
        <v>1</v>
      </c>
      <c r="L88" s="130">
        <v>954</v>
      </c>
      <c r="M88" s="130">
        <v>96</v>
      </c>
      <c r="N88" s="101">
        <f t="shared" si="49"/>
        <v>2</v>
      </c>
      <c r="O88" s="130">
        <v>359</v>
      </c>
      <c r="P88" s="101">
        <f t="shared" si="50"/>
        <v>1</v>
      </c>
      <c r="Q88" s="128">
        <v>734</v>
      </c>
      <c r="R88" s="134">
        <v>871</v>
      </c>
      <c r="S88" s="130">
        <v>871</v>
      </c>
      <c r="T88" s="130">
        <v>871</v>
      </c>
      <c r="U88" s="130">
        <v>871</v>
      </c>
      <c r="V88" s="126">
        <f t="shared" si="55"/>
        <v>118.66485013623978</v>
      </c>
      <c r="W88" s="101">
        <f t="shared" si="56"/>
        <v>2</v>
      </c>
      <c r="X88" s="102">
        <f t="shared" si="57"/>
        <v>8</v>
      </c>
      <c r="Y88" s="130">
        <v>99</v>
      </c>
      <c r="Z88" s="103">
        <f t="shared" si="58"/>
        <v>2</v>
      </c>
      <c r="AA88" s="130">
        <v>97</v>
      </c>
      <c r="AB88" s="104">
        <f t="shared" si="59"/>
        <v>2</v>
      </c>
      <c r="AC88" s="130">
        <v>47863</v>
      </c>
      <c r="AD88" s="103">
        <f t="shared" si="60"/>
        <v>1</v>
      </c>
      <c r="AE88" s="130">
        <v>11155</v>
      </c>
      <c r="AF88" s="105">
        <f t="shared" si="61"/>
        <v>1</v>
      </c>
      <c r="AG88" s="130">
        <v>100</v>
      </c>
      <c r="AH88" s="104">
        <f t="shared" si="62"/>
        <v>1</v>
      </c>
      <c r="AI88" s="106">
        <f t="shared" si="63"/>
        <v>7</v>
      </c>
      <c r="AJ88" s="130">
        <v>5449</v>
      </c>
      <c r="AK88" s="107">
        <f t="shared" si="51"/>
        <v>5.7117400419287208</v>
      </c>
      <c r="AL88" s="108">
        <f t="shared" si="64"/>
        <v>0</v>
      </c>
      <c r="AM88" s="130">
        <v>3264</v>
      </c>
      <c r="AN88" s="96">
        <f t="shared" si="65"/>
        <v>5.2391653290529696</v>
      </c>
      <c r="AO88" s="109">
        <f t="shared" si="66"/>
        <v>0</v>
      </c>
      <c r="AP88" s="130">
        <v>2542</v>
      </c>
      <c r="AQ88" s="96">
        <f t="shared" si="67"/>
        <v>77.030303030303031</v>
      </c>
      <c r="AR88" s="110">
        <f t="shared" si="68"/>
        <v>1</v>
      </c>
      <c r="AS88" s="111">
        <f t="shared" si="69"/>
        <v>1</v>
      </c>
      <c r="AT88" s="100">
        <v>1</v>
      </c>
      <c r="AU88" s="96">
        <v>0</v>
      </c>
      <c r="AV88" s="96">
        <v>1</v>
      </c>
      <c r="AW88" s="111">
        <f t="shared" si="70"/>
        <v>2</v>
      </c>
      <c r="AX88" s="112">
        <f t="shared" si="71"/>
        <v>18</v>
      </c>
      <c r="AY88" s="113">
        <f t="shared" si="72"/>
        <v>0.8571428571428571</v>
      </c>
      <c r="AZ88" s="87" t="s">
        <v>76</v>
      </c>
      <c r="BA88" s="93" t="s">
        <v>187</v>
      </c>
    </row>
    <row r="89" spans="1:58" s="17" customFormat="1" hidden="1" x14ac:dyDescent="0.2">
      <c r="A89" s="36">
        <f t="shared" si="52"/>
        <v>85</v>
      </c>
      <c r="B89" s="81" t="s">
        <v>91</v>
      </c>
      <c r="C89" s="127">
        <v>46</v>
      </c>
      <c r="D89" s="130">
        <v>52</v>
      </c>
      <c r="E89" s="97">
        <f t="shared" si="53"/>
        <v>1</v>
      </c>
      <c r="F89" s="127">
        <v>962</v>
      </c>
      <c r="G89" s="130">
        <v>962</v>
      </c>
      <c r="H89" s="98">
        <f t="shared" si="54"/>
        <v>1</v>
      </c>
      <c r="I89" s="127">
        <v>35</v>
      </c>
      <c r="J89" s="130">
        <v>35</v>
      </c>
      <c r="K89" s="99">
        <f t="shared" si="73"/>
        <v>1</v>
      </c>
      <c r="L89" s="130">
        <v>1391</v>
      </c>
      <c r="M89" s="130">
        <v>96</v>
      </c>
      <c r="N89" s="101">
        <f t="shared" si="49"/>
        <v>2</v>
      </c>
      <c r="O89" s="130">
        <v>602</v>
      </c>
      <c r="P89" s="101">
        <f t="shared" si="50"/>
        <v>1</v>
      </c>
      <c r="Q89" s="128">
        <v>1096</v>
      </c>
      <c r="R89" s="134">
        <v>1285</v>
      </c>
      <c r="S89" s="130">
        <v>1285</v>
      </c>
      <c r="T89" s="130">
        <v>1285</v>
      </c>
      <c r="U89" s="130">
        <v>1285</v>
      </c>
      <c r="V89" s="126">
        <f t="shared" si="55"/>
        <v>117.24452554744525</v>
      </c>
      <c r="W89" s="101">
        <f t="shared" si="56"/>
        <v>2</v>
      </c>
      <c r="X89" s="102">
        <f t="shared" si="57"/>
        <v>8</v>
      </c>
      <c r="Y89" s="130">
        <v>98</v>
      </c>
      <c r="Z89" s="103">
        <f t="shared" si="58"/>
        <v>2</v>
      </c>
      <c r="AA89" s="130">
        <v>98</v>
      </c>
      <c r="AB89" s="104">
        <f t="shared" si="59"/>
        <v>2</v>
      </c>
      <c r="AC89" s="130">
        <v>81125</v>
      </c>
      <c r="AD89" s="103">
        <f t="shared" si="60"/>
        <v>1</v>
      </c>
      <c r="AE89" s="130">
        <v>20668</v>
      </c>
      <c r="AF89" s="105">
        <f t="shared" si="61"/>
        <v>1</v>
      </c>
      <c r="AG89" s="130">
        <v>100</v>
      </c>
      <c r="AH89" s="104">
        <f t="shared" si="62"/>
        <v>1</v>
      </c>
      <c r="AI89" s="106">
        <f t="shared" si="63"/>
        <v>7</v>
      </c>
      <c r="AJ89" s="130">
        <v>5849</v>
      </c>
      <c r="AK89" s="107">
        <f t="shared" si="51"/>
        <v>4.2048885693745506</v>
      </c>
      <c r="AL89" s="108">
        <f t="shared" si="64"/>
        <v>0</v>
      </c>
      <c r="AM89" s="130">
        <v>5975</v>
      </c>
      <c r="AN89" s="96">
        <f t="shared" si="65"/>
        <v>6.2110187110187107</v>
      </c>
      <c r="AO89" s="109">
        <f t="shared" si="66"/>
        <v>0</v>
      </c>
      <c r="AP89" s="130">
        <v>3392</v>
      </c>
      <c r="AQ89" s="96">
        <f t="shared" si="67"/>
        <v>65.230769230769226</v>
      </c>
      <c r="AR89" s="110">
        <f t="shared" si="68"/>
        <v>1</v>
      </c>
      <c r="AS89" s="111">
        <f t="shared" si="69"/>
        <v>1</v>
      </c>
      <c r="AT89" s="100">
        <v>1</v>
      </c>
      <c r="AU89" s="96">
        <v>0</v>
      </c>
      <c r="AV89" s="96">
        <v>1</v>
      </c>
      <c r="AW89" s="111">
        <f t="shared" si="70"/>
        <v>2</v>
      </c>
      <c r="AX89" s="112">
        <f t="shared" si="71"/>
        <v>18</v>
      </c>
      <c r="AY89" s="113">
        <f t="shared" si="72"/>
        <v>0.8571428571428571</v>
      </c>
      <c r="AZ89" s="87" t="s">
        <v>91</v>
      </c>
      <c r="BA89" s="93" t="s">
        <v>202</v>
      </c>
      <c r="BE89" s="18"/>
      <c r="BF89" s="18"/>
    </row>
    <row r="90" spans="1:58" s="17" customFormat="1" hidden="1" x14ac:dyDescent="0.2">
      <c r="A90" s="36">
        <f t="shared" si="52"/>
        <v>86</v>
      </c>
      <c r="B90" s="81" t="s">
        <v>32</v>
      </c>
      <c r="C90" s="127">
        <v>31</v>
      </c>
      <c r="D90" s="130">
        <v>39</v>
      </c>
      <c r="E90" s="97">
        <f t="shared" si="53"/>
        <v>0</v>
      </c>
      <c r="F90" s="127">
        <v>758</v>
      </c>
      <c r="G90" s="130">
        <v>765</v>
      </c>
      <c r="H90" s="98">
        <f t="shared" si="54"/>
        <v>1</v>
      </c>
      <c r="I90" s="127">
        <v>27</v>
      </c>
      <c r="J90" s="130">
        <v>27</v>
      </c>
      <c r="K90" s="99">
        <f t="shared" si="73"/>
        <v>1</v>
      </c>
      <c r="L90" s="130">
        <v>1012</v>
      </c>
      <c r="M90" s="130">
        <v>95</v>
      </c>
      <c r="N90" s="101">
        <f t="shared" si="49"/>
        <v>2</v>
      </c>
      <c r="O90" s="130">
        <v>214</v>
      </c>
      <c r="P90" s="101">
        <f t="shared" si="50"/>
        <v>1</v>
      </c>
      <c r="Q90" s="128">
        <v>789</v>
      </c>
      <c r="R90" s="134">
        <v>951</v>
      </c>
      <c r="S90" s="130">
        <v>951</v>
      </c>
      <c r="T90" s="130">
        <v>951</v>
      </c>
      <c r="U90" s="130">
        <v>951</v>
      </c>
      <c r="V90" s="126">
        <f t="shared" si="55"/>
        <v>120.53231939163499</v>
      </c>
      <c r="W90" s="101">
        <f t="shared" si="56"/>
        <v>2</v>
      </c>
      <c r="X90" s="102">
        <f t="shared" si="57"/>
        <v>7</v>
      </c>
      <c r="Y90" s="130">
        <v>99</v>
      </c>
      <c r="Z90" s="103">
        <f t="shared" si="58"/>
        <v>2</v>
      </c>
      <c r="AA90" s="130">
        <v>99</v>
      </c>
      <c r="AB90" s="104">
        <f t="shared" si="59"/>
        <v>2</v>
      </c>
      <c r="AC90" s="130">
        <v>48213</v>
      </c>
      <c r="AD90" s="103">
        <f t="shared" si="60"/>
        <v>1</v>
      </c>
      <c r="AE90" s="130">
        <v>17201</v>
      </c>
      <c r="AF90" s="105">
        <f t="shared" si="61"/>
        <v>1</v>
      </c>
      <c r="AG90" s="130">
        <v>97</v>
      </c>
      <c r="AH90" s="104">
        <f t="shared" si="62"/>
        <v>1</v>
      </c>
      <c r="AI90" s="106">
        <f t="shared" si="63"/>
        <v>7</v>
      </c>
      <c r="AJ90" s="130">
        <v>3345</v>
      </c>
      <c r="AK90" s="107">
        <f t="shared" si="51"/>
        <v>3.3053359683794468</v>
      </c>
      <c r="AL90" s="108">
        <f t="shared" si="64"/>
        <v>0</v>
      </c>
      <c r="AM90" s="130">
        <v>15400</v>
      </c>
      <c r="AN90" s="96">
        <f t="shared" si="65"/>
        <v>20.130718954248366</v>
      </c>
      <c r="AO90" s="109">
        <f t="shared" si="66"/>
        <v>1</v>
      </c>
      <c r="AP90" s="130">
        <v>2937</v>
      </c>
      <c r="AQ90" s="96">
        <f t="shared" si="67"/>
        <v>75.307692307692307</v>
      </c>
      <c r="AR90" s="110">
        <f t="shared" si="68"/>
        <v>1</v>
      </c>
      <c r="AS90" s="111">
        <f t="shared" si="69"/>
        <v>2</v>
      </c>
      <c r="AT90" s="100">
        <v>0</v>
      </c>
      <c r="AU90" s="135">
        <v>0</v>
      </c>
      <c r="AV90" s="96">
        <v>1</v>
      </c>
      <c r="AW90" s="111">
        <f t="shared" si="70"/>
        <v>1</v>
      </c>
      <c r="AX90" s="112">
        <f t="shared" si="71"/>
        <v>17</v>
      </c>
      <c r="AY90" s="113">
        <f t="shared" si="72"/>
        <v>0.80952380952380953</v>
      </c>
      <c r="AZ90" s="87" t="s">
        <v>32</v>
      </c>
      <c r="BA90" s="93" t="s">
        <v>143</v>
      </c>
    </row>
    <row r="91" spans="1:58" s="17" customFormat="1" hidden="1" x14ac:dyDescent="0.2">
      <c r="A91" s="36">
        <f t="shared" si="52"/>
        <v>87</v>
      </c>
      <c r="B91" s="81" t="s">
        <v>95</v>
      </c>
      <c r="C91" s="127">
        <v>46</v>
      </c>
      <c r="D91" s="130">
        <v>50</v>
      </c>
      <c r="E91" s="97">
        <f t="shared" si="53"/>
        <v>1</v>
      </c>
      <c r="F91" s="127">
        <v>1368</v>
      </c>
      <c r="G91" s="130">
        <v>1374</v>
      </c>
      <c r="H91" s="98">
        <f t="shared" si="54"/>
        <v>1</v>
      </c>
      <c r="I91" s="127">
        <v>41</v>
      </c>
      <c r="J91" s="130">
        <v>41</v>
      </c>
      <c r="K91" s="99">
        <f t="shared" si="73"/>
        <v>1</v>
      </c>
      <c r="L91" s="130">
        <v>1997</v>
      </c>
      <c r="M91" s="130">
        <v>100</v>
      </c>
      <c r="N91" s="101">
        <f t="shared" si="49"/>
        <v>2</v>
      </c>
      <c r="O91" s="130">
        <v>631</v>
      </c>
      <c r="P91" s="101">
        <f t="shared" si="50"/>
        <v>1</v>
      </c>
      <c r="Q91" s="128">
        <v>973</v>
      </c>
      <c r="R91" s="134">
        <v>1166</v>
      </c>
      <c r="S91" s="129">
        <v>390</v>
      </c>
      <c r="T91" s="130">
        <v>390</v>
      </c>
      <c r="U91" s="130">
        <v>390</v>
      </c>
      <c r="V91" s="126">
        <f t="shared" si="55"/>
        <v>119.83556012332991</v>
      </c>
      <c r="W91" s="101">
        <f t="shared" si="56"/>
        <v>2</v>
      </c>
      <c r="X91" s="102">
        <f t="shared" si="57"/>
        <v>8</v>
      </c>
      <c r="Y91" s="130">
        <v>97</v>
      </c>
      <c r="Z91" s="103">
        <f t="shared" si="58"/>
        <v>2</v>
      </c>
      <c r="AA91" s="130">
        <v>97</v>
      </c>
      <c r="AB91" s="104">
        <f t="shared" si="59"/>
        <v>2</v>
      </c>
      <c r="AC91" s="130">
        <v>74433</v>
      </c>
      <c r="AD91" s="103">
        <f t="shared" si="60"/>
        <v>1</v>
      </c>
      <c r="AE91" s="130">
        <v>26025</v>
      </c>
      <c r="AF91" s="105">
        <f t="shared" si="61"/>
        <v>1</v>
      </c>
      <c r="AG91" s="130">
        <v>99</v>
      </c>
      <c r="AH91" s="104">
        <f t="shared" si="62"/>
        <v>1</v>
      </c>
      <c r="AI91" s="106">
        <f t="shared" si="63"/>
        <v>7</v>
      </c>
      <c r="AJ91" s="130">
        <v>6886</v>
      </c>
      <c r="AK91" s="107">
        <f t="shared" si="51"/>
        <v>3.4481722583875816</v>
      </c>
      <c r="AL91" s="108">
        <f t="shared" si="64"/>
        <v>0</v>
      </c>
      <c r="AM91" s="130">
        <v>3574</v>
      </c>
      <c r="AN91" s="135">
        <f t="shared" si="65"/>
        <v>2.6011644832605532</v>
      </c>
      <c r="AO91" s="136">
        <v>1</v>
      </c>
      <c r="AP91" s="130">
        <v>2757</v>
      </c>
      <c r="AQ91" s="96">
        <f t="shared" si="67"/>
        <v>55.14</v>
      </c>
      <c r="AR91" s="110">
        <f t="shared" si="68"/>
        <v>1</v>
      </c>
      <c r="AS91" s="111">
        <f t="shared" si="69"/>
        <v>2</v>
      </c>
      <c r="AT91" s="100">
        <v>0</v>
      </c>
      <c r="AU91" s="96">
        <v>0</v>
      </c>
      <c r="AV91" s="96">
        <v>1</v>
      </c>
      <c r="AW91" s="111">
        <f t="shared" si="70"/>
        <v>1</v>
      </c>
      <c r="AX91" s="112">
        <f t="shared" si="71"/>
        <v>18</v>
      </c>
      <c r="AY91" s="113">
        <f t="shared" si="72"/>
        <v>0.8571428571428571</v>
      </c>
      <c r="AZ91" s="87" t="s">
        <v>95</v>
      </c>
      <c r="BA91" s="94" t="s">
        <v>206</v>
      </c>
      <c r="BB91" s="18"/>
      <c r="BC91" s="18"/>
      <c r="BD91" s="18"/>
    </row>
    <row r="92" spans="1:58" s="17" customFormat="1" hidden="1" x14ac:dyDescent="0.2">
      <c r="A92" s="36">
        <f t="shared" si="52"/>
        <v>88</v>
      </c>
      <c r="B92" s="81" t="s">
        <v>77</v>
      </c>
      <c r="C92" s="127">
        <v>58</v>
      </c>
      <c r="D92" s="130">
        <v>69</v>
      </c>
      <c r="E92" s="97">
        <f t="shared" si="53"/>
        <v>1</v>
      </c>
      <c r="F92" s="127">
        <v>1337</v>
      </c>
      <c r="G92" s="130">
        <v>1340</v>
      </c>
      <c r="H92" s="98">
        <f t="shared" si="54"/>
        <v>1</v>
      </c>
      <c r="I92" s="127">
        <v>43</v>
      </c>
      <c r="J92" s="130">
        <v>43</v>
      </c>
      <c r="K92" s="99">
        <f t="shared" si="73"/>
        <v>1</v>
      </c>
      <c r="L92" s="130">
        <v>2125</v>
      </c>
      <c r="M92" s="130">
        <v>99</v>
      </c>
      <c r="N92" s="101">
        <f t="shared" si="49"/>
        <v>2</v>
      </c>
      <c r="O92" s="130">
        <v>674</v>
      </c>
      <c r="P92" s="101">
        <f t="shared" si="50"/>
        <v>1</v>
      </c>
      <c r="Q92" s="128">
        <v>1260</v>
      </c>
      <c r="R92" s="134">
        <v>1603</v>
      </c>
      <c r="S92" s="130">
        <v>1603</v>
      </c>
      <c r="T92" s="130">
        <v>1603</v>
      </c>
      <c r="U92" s="130">
        <v>1603</v>
      </c>
      <c r="V92" s="126">
        <f t="shared" si="55"/>
        <v>127.22222222222223</v>
      </c>
      <c r="W92" s="101">
        <f t="shared" si="56"/>
        <v>2</v>
      </c>
      <c r="X92" s="102">
        <f t="shared" si="57"/>
        <v>8</v>
      </c>
      <c r="Y92" s="130">
        <v>96</v>
      </c>
      <c r="Z92" s="103">
        <f t="shared" si="58"/>
        <v>2</v>
      </c>
      <c r="AA92" s="130">
        <v>98</v>
      </c>
      <c r="AB92" s="104">
        <f t="shared" si="59"/>
        <v>2</v>
      </c>
      <c r="AC92" s="130">
        <v>95743</v>
      </c>
      <c r="AD92" s="103">
        <f t="shared" si="60"/>
        <v>1</v>
      </c>
      <c r="AE92" s="130">
        <v>32266</v>
      </c>
      <c r="AF92" s="105">
        <f t="shared" si="61"/>
        <v>1</v>
      </c>
      <c r="AG92" s="130">
        <v>99</v>
      </c>
      <c r="AH92" s="104">
        <f t="shared" si="62"/>
        <v>1</v>
      </c>
      <c r="AI92" s="106">
        <f t="shared" si="63"/>
        <v>7</v>
      </c>
      <c r="AJ92" s="130">
        <v>8863</v>
      </c>
      <c r="AK92" s="107">
        <f t="shared" si="51"/>
        <v>4.1708235294117646</v>
      </c>
      <c r="AL92" s="108">
        <f t="shared" si="64"/>
        <v>0</v>
      </c>
      <c r="AM92" s="130">
        <v>8573</v>
      </c>
      <c r="AN92" s="96">
        <f t="shared" si="65"/>
        <v>6.3977611940298509</v>
      </c>
      <c r="AO92" s="109">
        <f>IF(AN92&gt;=7.5,1,0)</f>
        <v>0</v>
      </c>
      <c r="AP92" s="130">
        <v>5614</v>
      </c>
      <c r="AQ92" s="96">
        <f t="shared" si="67"/>
        <v>81.362318840579704</v>
      </c>
      <c r="AR92" s="110">
        <f t="shared" si="68"/>
        <v>1</v>
      </c>
      <c r="AS92" s="111">
        <f t="shared" si="69"/>
        <v>1</v>
      </c>
      <c r="AT92" s="100">
        <v>0</v>
      </c>
      <c r="AU92" s="96">
        <v>0</v>
      </c>
      <c r="AV92" s="96">
        <v>1</v>
      </c>
      <c r="AW92" s="111">
        <f t="shared" si="70"/>
        <v>1</v>
      </c>
      <c r="AX92" s="112">
        <f t="shared" si="71"/>
        <v>17</v>
      </c>
      <c r="AY92" s="113">
        <f t="shared" si="72"/>
        <v>0.80952380952380953</v>
      </c>
      <c r="AZ92" s="87" t="s">
        <v>77</v>
      </c>
      <c r="BA92" s="93" t="s">
        <v>188</v>
      </c>
    </row>
    <row r="93" spans="1:58" s="17" customFormat="1" hidden="1" x14ac:dyDescent="0.2">
      <c r="A93" s="36">
        <f t="shared" si="52"/>
        <v>89</v>
      </c>
      <c r="B93" s="81" t="s">
        <v>55</v>
      </c>
      <c r="C93" s="127">
        <v>26</v>
      </c>
      <c r="D93" s="130">
        <v>34</v>
      </c>
      <c r="E93" s="97">
        <f t="shared" si="53"/>
        <v>0</v>
      </c>
      <c r="F93" s="127">
        <v>720</v>
      </c>
      <c r="G93" s="130">
        <v>721</v>
      </c>
      <c r="H93" s="98">
        <f t="shared" si="54"/>
        <v>1</v>
      </c>
      <c r="I93" s="127">
        <v>24</v>
      </c>
      <c r="J93" s="130">
        <v>24</v>
      </c>
      <c r="K93" s="99">
        <f t="shared" si="73"/>
        <v>1</v>
      </c>
      <c r="L93" s="130">
        <v>939</v>
      </c>
      <c r="M93" s="130">
        <v>100</v>
      </c>
      <c r="N93" s="101">
        <f t="shared" si="49"/>
        <v>2</v>
      </c>
      <c r="O93" s="130">
        <v>323</v>
      </c>
      <c r="P93" s="101">
        <f t="shared" si="50"/>
        <v>1</v>
      </c>
      <c r="Q93" s="128">
        <v>818</v>
      </c>
      <c r="R93" s="134">
        <v>974</v>
      </c>
      <c r="S93" s="130">
        <v>974</v>
      </c>
      <c r="T93" s="130">
        <v>974</v>
      </c>
      <c r="U93" s="130">
        <v>974</v>
      </c>
      <c r="V93" s="126">
        <f t="shared" si="55"/>
        <v>119.07090464547677</v>
      </c>
      <c r="W93" s="101">
        <f t="shared" si="56"/>
        <v>2</v>
      </c>
      <c r="X93" s="102">
        <f t="shared" si="57"/>
        <v>7</v>
      </c>
      <c r="Y93" s="130">
        <v>97</v>
      </c>
      <c r="Z93" s="103">
        <f t="shared" si="58"/>
        <v>2</v>
      </c>
      <c r="AA93" s="130">
        <v>97</v>
      </c>
      <c r="AB93" s="104">
        <f t="shared" si="59"/>
        <v>2</v>
      </c>
      <c r="AC93" s="130">
        <v>43638</v>
      </c>
      <c r="AD93" s="103">
        <f t="shared" si="60"/>
        <v>1</v>
      </c>
      <c r="AE93" s="130">
        <v>17758</v>
      </c>
      <c r="AF93" s="105">
        <f t="shared" si="61"/>
        <v>1</v>
      </c>
      <c r="AG93" s="130">
        <v>98</v>
      </c>
      <c r="AH93" s="104">
        <f t="shared" si="62"/>
        <v>1</v>
      </c>
      <c r="AI93" s="106">
        <f t="shared" si="63"/>
        <v>7</v>
      </c>
      <c r="AJ93" s="130">
        <v>6750</v>
      </c>
      <c r="AK93" s="107">
        <f t="shared" si="51"/>
        <v>7.1884984025559104</v>
      </c>
      <c r="AL93" s="108">
        <f t="shared" si="64"/>
        <v>0</v>
      </c>
      <c r="AM93" s="130">
        <v>2227</v>
      </c>
      <c r="AN93" s="96">
        <f t="shared" si="65"/>
        <v>3.0887656033287101</v>
      </c>
      <c r="AO93" s="109">
        <f>IF(AN93&gt;=7.5,1,0)</f>
        <v>0</v>
      </c>
      <c r="AP93" s="130">
        <v>2442</v>
      </c>
      <c r="AQ93" s="96">
        <f t="shared" si="67"/>
        <v>71.82352941176471</v>
      </c>
      <c r="AR93" s="110">
        <f t="shared" si="68"/>
        <v>1</v>
      </c>
      <c r="AS93" s="111">
        <f t="shared" si="69"/>
        <v>1</v>
      </c>
      <c r="AT93" s="100">
        <v>1</v>
      </c>
      <c r="AU93" s="96">
        <v>0</v>
      </c>
      <c r="AV93" s="96">
        <v>1</v>
      </c>
      <c r="AW93" s="111">
        <f t="shared" si="70"/>
        <v>2</v>
      </c>
      <c r="AX93" s="112">
        <f t="shared" si="71"/>
        <v>17</v>
      </c>
      <c r="AY93" s="113">
        <f t="shared" si="72"/>
        <v>0.80952380952380953</v>
      </c>
      <c r="AZ93" s="87" t="s">
        <v>55</v>
      </c>
      <c r="BA93" s="94" t="s">
        <v>166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>A93+1</f>
        <v>90</v>
      </c>
      <c r="B94" s="81" t="s">
        <v>43</v>
      </c>
      <c r="C94" s="127">
        <v>45</v>
      </c>
      <c r="D94" s="130">
        <v>50</v>
      </c>
      <c r="E94" s="97">
        <f>IF(OR(0.25&gt;=(C94-D94)/C94),(-0.25&lt;=(C94-D94)/C94)*1,0)</f>
        <v>1</v>
      </c>
      <c r="F94" s="127">
        <v>909</v>
      </c>
      <c r="G94" s="130">
        <v>914</v>
      </c>
      <c r="H94" s="98">
        <f>IF(OR(0.04&gt;=(F94-G94)/F94),(-0.04&lt;=(F94-G94)/F94)*1,0)</f>
        <v>1</v>
      </c>
      <c r="I94" s="127">
        <v>34</v>
      </c>
      <c r="J94" s="130">
        <v>34</v>
      </c>
      <c r="K94" s="99">
        <f>IF(I94=J94,1,0)</f>
        <v>1</v>
      </c>
      <c r="L94" s="130">
        <v>1253</v>
      </c>
      <c r="M94" s="130">
        <v>89</v>
      </c>
      <c r="N94" s="101">
        <f>IF(M94&gt;=95,2,IF(M94&gt;=85,1,0))</f>
        <v>1</v>
      </c>
      <c r="O94" s="130">
        <v>378</v>
      </c>
      <c r="P94" s="101">
        <f>IF(O94&gt;=200,1,0)</f>
        <v>1</v>
      </c>
      <c r="Q94" s="128">
        <v>1120.5</v>
      </c>
      <c r="R94" s="134">
        <v>1305</v>
      </c>
      <c r="S94" s="130">
        <v>1305</v>
      </c>
      <c r="T94" s="130">
        <v>1305</v>
      </c>
      <c r="U94" s="130">
        <v>1305</v>
      </c>
      <c r="V94" s="126">
        <f>R94*100/Q94</f>
        <v>116.46586345381526</v>
      </c>
      <c r="W94" s="101">
        <f>IF((R94/Q94)&gt;=0.95,2,IF((R94/Q94)&gt;=0.9,1,0))</f>
        <v>2</v>
      </c>
      <c r="X94" s="102">
        <f>E94+H94+K94+N94+P94+W94</f>
        <v>7</v>
      </c>
      <c r="Y94" s="130">
        <v>93</v>
      </c>
      <c r="Z94" s="103">
        <f>IF(Y94&gt;=95,2,IF(Y94&gt;=85,1,0))</f>
        <v>1</v>
      </c>
      <c r="AA94" s="130">
        <v>92</v>
      </c>
      <c r="AB94" s="104">
        <f>IF(AA94&gt;=90,2,IF(AA94&gt;=80,1,0))</f>
        <v>2</v>
      </c>
      <c r="AC94" s="130">
        <v>59368</v>
      </c>
      <c r="AD94" s="103">
        <f>IF((AC94/G94/13)&gt;2,1,0)</f>
        <v>1</v>
      </c>
      <c r="AE94" s="130">
        <v>18145</v>
      </c>
      <c r="AF94" s="105">
        <f>IF(AE94&gt;G94*3,1,0)</f>
        <v>1</v>
      </c>
      <c r="AG94" s="130">
        <v>97</v>
      </c>
      <c r="AH94" s="104">
        <f>IF(AG94&gt;=90,1,0)</f>
        <v>1</v>
      </c>
      <c r="AI94" s="106">
        <f>Z94+AB94+AD94+AF94+AH94</f>
        <v>6</v>
      </c>
      <c r="AJ94" s="130">
        <v>4242</v>
      </c>
      <c r="AK94" s="107">
        <f>AJ94/L94</f>
        <v>3.3854748603351954</v>
      </c>
      <c r="AL94" s="108">
        <f>IF(AK94&gt;=7.5,1,0)</f>
        <v>0</v>
      </c>
      <c r="AM94" s="130">
        <v>7179</v>
      </c>
      <c r="AN94" s="96">
        <f>AM94/G94</f>
        <v>7.8544857768052516</v>
      </c>
      <c r="AO94" s="109">
        <f>IF(AN94&gt;=7.5,1,0)</f>
        <v>1</v>
      </c>
      <c r="AP94" s="130">
        <v>3242</v>
      </c>
      <c r="AQ94" s="96">
        <f>AP94/D94</f>
        <v>64.84</v>
      </c>
      <c r="AR94" s="110">
        <f>IF(AQ94&gt;=29.9,1,0)</f>
        <v>1</v>
      </c>
      <c r="AS94" s="111">
        <f>AL94+AO94+AR94</f>
        <v>2</v>
      </c>
      <c r="AT94" s="100">
        <v>0</v>
      </c>
      <c r="AU94" s="96">
        <v>0</v>
      </c>
      <c r="AV94" s="96">
        <v>1</v>
      </c>
      <c r="AW94" s="111">
        <f>AT94+AU94+AV94</f>
        <v>1</v>
      </c>
      <c r="AX94" s="112">
        <f>X94+AI94+AS94+AW94</f>
        <v>16</v>
      </c>
      <c r="AY94" s="113">
        <f>AX94/21</f>
        <v>0.76190476190476186</v>
      </c>
      <c r="AZ94" s="87" t="s">
        <v>43</v>
      </c>
      <c r="BA94" s="94" t="s">
        <v>154</v>
      </c>
      <c r="BB94" s="18"/>
      <c r="BC94" s="18"/>
      <c r="BD94" s="18"/>
    </row>
    <row r="95" spans="1:58" s="17" customFormat="1" ht="16.5" hidden="1" customHeight="1" x14ac:dyDescent="0.2">
      <c r="A95" s="36">
        <f>A94+1</f>
        <v>91</v>
      </c>
      <c r="B95" s="81" t="s">
        <v>214</v>
      </c>
      <c r="C95" s="127">
        <v>114</v>
      </c>
      <c r="D95" s="130">
        <v>110</v>
      </c>
      <c r="E95" s="97">
        <f>IF(OR(0.25&gt;=(C95-D95)/C95),(-0.25&lt;=(C95-D95)/C95)*1,0)</f>
        <v>1</v>
      </c>
      <c r="F95" s="127">
        <v>3402</v>
      </c>
      <c r="G95" s="130">
        <v>3389</v>
      </c>
      <c r="H95" s="98">
        <f>IF(OR(0.04&gt;=(F95-G95)/F95),(-0.04&lt;=(F95-G95)/F95)*1,0)</f>
        <v>1</v>
      </c>
      <c r="I95" s="127">
        <v>97</v>
      </c>
      <c r="J95" s="130">
        <v>97</v>
      </c>
      <c r="K95" s="99">
        <f>IF(I95=J95,1,0)</f>
        <v>1</v>
      </c>
      <c r="L95" s="130">
        <v>3953</v>
      </c>
      <c r="M95" s="130">
        <v>80</v>
      </c>
      <c r="N95" s="101">
        <f>IF(M95&gt;=95,2,IF(M95&gt;=85,1,0))</f>
        <v>0</v>
      </c>
      <c r="O95" s="130">
        <v>1310</v>
      </c>
      <c r="P95" s="101">
        <f>IF(O95&gt;=200,1,0)</f>
        <v>1</v>
      </c>
      <c r="Q95" s="128">
        <v>1637</v>
      </c>
      <c r="R95" s="134">
        <v>3514</v>
      </c>
      <c r="S95" s="130">
        <v>3512</v>
      </c>
      <c r="T95" s="130">
        <v>3512</v>
      </c>
      <c r="U95" s="130">
        <v>3512</v>
      </c>
      <c r="V95" s="126">
        <f>R95*100/Q95</f>
        <v>214.66096518020771</v>
      </c>
      <c r="W95" s="101">
        <f>IF((R95/Q95)&gt;=0.95,2,IF((R95/Q95)&gt;=0.9,1,0))</f>
        <v>2</v>
      </c>
      <c r="X95" s="102">
        <f>E95+H95+K95+N95+P95+W95</f>
        <v>6</v>
      </c>
      <c r="Y95" s="130">
        <v>98</v>
      </c>
      <c r="Z95" s="103">
        <f>IF(Y95&gt;=95,2,IF(Y95&gt;=85,1,0))</f>
        <v>2</v>
      </c>
      <c r="AA95" s="130">
        <v>98</v>
      </c>
      <c r="AB95" s="104">
        <f>IF(AA95&gt;=90,2,IF(AA95&gt;=80,1,0))</f>
        <v>2</v>
      </c>
      <c r="AC95" s="130">
        <v>192074</v>
      </c>
      <c r="AD95" s="103">
        <f>IF((AC95/G95/13)&gt;2,1,0)</f>
        <v>1</v>
      </c>
      <c r="AE95" s="130">
        <v>48717</v>
      </c>
      <c r="AF95" s="105">
        <f>IF(AE95&gt;G95*3,1,0)</f>
        <v>1</v>
      </c>
      <c r="AG95" s="130">
        <v>99</v>
      </c>
      <c r="AH95" s="104">
        <f>IF(AG95&gt;=90,1,0)</f>
        <v>1</v>
      </c>
      <c r="AI95" s="106">
        <f>Z95+AB95+AD95+AF95+AH95</f>
        <v>7</v>
      </c>
      <c r="AJ95" s="130">
        <v>6529</v>
      </c>
      <c r="AK95" s="107">
        <f>AJ95/L95</f>
        <v>1.6516569693903365</v>
      </c>
      <c r="AL95" s="108">
        <f>IF(AK95&gt;=7.5,1,0)</f>
        <v>0</v>
      </c>
      <c r="AM95" s="130">
        <v>23701</v>
      </c>
      <c r="AN95" s="96">
        <f>AM95/G95</f>
        <v>6.9935084095603424</v>
      </c>
      <c r="AO95" s="109">
        <f>IF(AN95&gt;=7.5,1,0)</f>
        <v>0</v>
      </c>
      <c r="AP95" s="130">
        <v>8139</v>
      </c>
      <c r="AQ95" s="96">
        <f>AP95/D95</f>
        <v>73.990909090909085</v>
      </c>
      <c r="AR95" s="110">
        <f>IF(AQ95&gt;=29.9,1,0)</f>
        <v>1</v>
      </c>
      <c r="AS95" s="111">
        <f>AL95+AO95+AR95</f>
        <v>1</v>
      </c>
      <c r="AT95" s="100">
        <v>1</v>
      </c>
      <c r="AU95" s="96">
        <v>0</v>
      </c>
      <c r="AV95" s="96">
        <v>1</v>
      </c>
      <c r="AW95" s="111">
        <f>AT95+AU95+AV95</f>
        <v>2</v>
      </c>
      <c r="AX95" s="112">
        <f>X95+AI95+AS95+AW95</f>
        <v>16</v>
      </c>
      <c r="AY95" s="113">
        <f>AX95/21</f>
        <v>0.76190476190476186</v>
      </c>
      <c r="AZ95" s="87" t="s">
        <v>215</v>
      </c>
      <c r="BA95" s="93" t="s">
        <v>216</v>
      </c>
    </row>
    <row r="96" spans="1:58" s="17" customFormat="1" hidden="1" x14ac:dyDescent="0.2">
      <c r="A96" s="36">
        <f>A95+1</f>
        <v>92</v>
      </c>
      <c r="B96" s="81" t="s">
        <v>86</v>
      </c>
      <c r="C96" s="127">
        <v>16</v>
      </c>
      <c r="D96" s="130">
        <v>19</v>
      </c>
      <c r="E96" s="97">
        <f>IF(OR(0.25&gt;=(C96-D96)/C96),(-0.25&lt;=(C96-D96)/C96)*1,0)</f>
        <v>1</v>
      </c>
      <c r="F96" s="127">
        <v>212</v>
      </c>
      <c r="G96" s="130">
        <v>212</v>
      </c>
      <c r="H96" s="98">
        <f>IF(OR(0.04&gt;=(F96-G96)/F96),(-0.04&lt;=(F96-G96)/F96)*1,0)</f>
        <v>1</v>
      </c>
      <c r="I96" s="127">
        <v>11</v>
      </c>
      <c r="J96" s="130">
        <v>11</v>
      </c>
      <c r="K96" s="99">
        <f>IF(I96=J96,1,0)</f>
        <v>1</v>
      </c>
      <c r="L96" s="130">
        <v>284</v>
      </c>
      <c r="M96" s="130">
        <v>99</v>
      </c>
      <c r="N96" s="133">
        <f>IF(M96&gt;=95,2,IF(M96&gt;=85,1,0))</f>
        <v>2</v>
      </c>
      <c r="O96" s="130">
        <v>176</v>
      </c>
      <c r="P96" s="118">
        <v>1</v>
      </c>
      <c r="Q96" s="128">
        <v>294</v>
      </c>
      <c r="R96" s="134">
        <v>368</v>
      </c>
      <c r="S96" s="130">
        <v>368</v>
      </c>
      <c r="T96" s="130">
        <v>368</v>
      </c>
      <c r="U96" s="130">
        <v>368</v>
      </c>
      <c r="V96" s="126">
        <f>R96*100/Q96</f>
        <v>125.17006802721089</v>
      </c>
      <c r="W96" s="101">
        <f>IF((R96/Q96)&gt;=0.95,2,IF((R96/Q96)&gt;=0.9,1,0))</f>
        <v>2</v>
      </c>
      <c r="X96" s="102">
        <f>E96+H96+K96+N96+P96+W96</f>
        <v>8</v>
      </c>
      <c r="Y96" s="130">
        <v>89</v>
      </c>
      <c r="Z96" s="103">
        <f>IF(Y96&gt;=95,2,IF(Y96&gt;=85,1,0))</f>
        <v>1</v>
      </c>
      <c r="AA96" s="130">
        <v>96</v>
      </c>
      <c r="AB96" s="104">
        <f>IF(AA96&gt;=90,2,IF(AA96&gt;=80,1,0))</f>
        <v>2</v>
      </c>
      <c r="AC96" s="130">
        <v>13431</v>
      </c>
      <c r="AD96" s="103">
        <f>IF((AC96/G96/13)&gt;2,1,0)</f>
        <v>1</v>
      </c>
      <c r="AE96" s="130">
        <v>4692</v>
      </c>
      <c r="AF96" s="105">
        <f>IF(AE96&gt;G96*3,1,0)</f>
        <v>1</v>
      </c>
      <c r="AG96" s="130">
        <v>99</v>
      </c>
      <c r="AH96" s="104">
        <f>IF(AG96&gt;=90,1,0)</f>
        <v>1</v>
      </c>
      <c r="AI96" s="106">
        <f>Z96+AB96+AD96+AF96+AH96</f>
        <v>6</v>
      </c>
      <c r="AJ96" s="130">
        <v>682</v>
      </c>
      <c r="AK96" s="107">
        <f>AJ96/L96</f>
        <v>2.4014084507042255</v>
      </c>
      <c r="AL96" s="108">
        <f>IF(AK96&gt;=7.5,1,0)</f>
        <v>0</v>
      </c>
      <c r="AM96" s="130">
        <v>122</v>
      </c>
      <c r="AN96" s="96">
        <f>AM96/G96</f>
        <v>0.57547169811320753</v>
      </c>
      <c r="AO96" s="109">
        <f>IF(AN96&gt;=7.5,1,0)</f>
        <v>0</v>
      </c>
      <c r="AP96" s="130">
        <v>512</v>
      </c>
      <c r="AQ96" s="96">
        <f>AP96/D96</f>
        <v>26.94736842105263</v>
      </c>
      <c r="AR96" s="110">
        <f>IF(AQ96&gt;=29.9,1,0)</f>
        <v>0</v>
      </c>
      <c r="AS96" s="111">
        <f>AL96+AO96+AR96</f>
        <v>0</v>
      </c>
      <c r="AT96" s="100">
        <v>1</v>
      </c>
      <c r="AU96" s="96">
        <v>0</v>
      </c>
      <c r="AV96" s="96">
        <v>1</v>
      </c>
      <c r="AW96" s="111">
        <f>AT96+AU96+AV96</f>
        <v>2</v>
      </c>
      <c r="AX96" s="112">
        <f>X96+AI96+AS96+AW96</f>
        <v>16</v>
      </c>
      <c r="AY96" s="113">
        <f>AX96/21</f>
        <v>0.76190476190476186</v>
      </c>
      <c r="AZ96" s="87" t="s">
        <v>86</v>
      </c>
      <c r="BA96" s="93" t="s">
        <v>197</v>
      </c>
    </row>
    <row r="97" spans="1:53" s="17" customFormat="1" x14ac:dyDescent="0.25">
      <c r="A97" s="5"/>
      <c r="B97" s="6"/>
      <c r="C97" s="7"/>
      <c r="D97" s="122"/>
      <c r="E97" s="40"/>
      <c r="F97" s="10"/>
      <c r="G97" s="122"/>
      <c r="H97" s="9"/>
      <c r="I97" s="10"/>
      <c r="J97" s="122"/>
      <c r="K97" s="11"/>
      <c r="L97" s="122"/>
      <c r="M97" s="122"/>
      <c r="N97" s="11"/>
      <c r="O97" s="122"/>
      <c r="P97" s="12"/>
      <c r="Q97" s="14"/>
      <c r="R97" s="122"/>
      <c r="S97" s="122"/>
      <c r="T97" s="122"/>
      <c r="U97" s="122"/>
      <c r="V97" s="122"/>
      <c r="W97" s="9"/>
      <c r="X97" s="21"/>
      <c r="Y97" s="122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88"/>
      <c r="BA97" s="28"/>
    </row>
    <row r="98" spans="1:53" s="17" customFormat="1" x14ac:dyDescent="0.25">
      <c r="A98" s="5"/>
      <c r="B98" s="6"/>
      <c r="C98" s="7"/>
      <c r="D98" s="122"/>
      <c r="E98" s="40"/>
      <c r="F98" s="77"/>
      <c r="G98" s="122"/>
      <c r="H98" s="9"/>
      <c r="I98" s="10"/>
      <c r="J98" s="122"/>
      <c r="K98" s="11"/>
      <c r="L98" s="122"/>
      <c r="M98" s="122"/>
      <c r="N98" s="11"/>
      <c r="O98" s="122"/>
      <c r="P98" s="12"/>
      <c r="Q98" s="14"/>
      <c r="R98" s="122"/>
      <c r="S98" s="122"/>
      <c r="T98" s="122"/>
      <c r="U98" s="122"/>
      <c r="V98" s="122"/>
      <c r="W98" s="9"/>
      <c r="X98" s="21"/>
      <c r="Y98" s="122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88"/>
      <c r="BA98" s="28"/>
    </row>
    <row r="99" spans="1:53" s="17" customFormat="1" x14ac:dyDescent="0.25">
      <c r="A99" s="5"/>
      <c r="B99" s="6"/>
      <c r="C99" s="7"/>
      <c r="D99" s="122"/>
      <c r="E99" s="40"/>
      <c r="F99" s="10"/>
      <c r="G99" s="122"/>
      <c r="H99" s="9"/>
      <c r="I99" s="10"/>
      <c r="J99" s="122"/>
      <c r="K99" s="11"/>
      <c r="L99" s="122"/>
      <c r="M99" s="122"/>
      <c r="N99" s="11"/>
      <c r="O99" s="122"/>
      <c r="P99" s="12"/>
      <c r="Q99" s="22"/>
      <c r="R99" s="122"/>
      <c r="S99" s="122"/>
      <c r="T99" s="122"/>
      <c r="U99" s="122"/>
      <c r="V99" s="122"/>
      <c r="W99" s="9"/>
      <c r="X99" s="21"/>
      <c r="Y99" s="122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88"/>
      <c r="BA99" s="28"/>
    </row>
    <row r="100" spans="1:53" s="17" customFormat="1" x14ac:dyDescent="0.25">
      <c r="A100" s="5"/>
      <c r="B100" s="6"/>
      <c r="C100" s="7"/>
      <c r="D100" s="122"/>
      <c r="E100" s="40"/>
      <c r="F100" s="10"/>
      <c r="G100" s="122"/>
      <c r="H100" s="9"/>
      <c r="I100" s="10"/>
      <c r="J100" s="122"/>
      <c r="K100" s="11"/>
      <c r="L100" s="122"/>
      <c r="M100" s="122"/>
      <c r="N100" s="11"/>
      <c r="O100" s="122"/>
      <c r="P100" s="12"/>
      <c r="Q100" s="22"/>
      <c r="R100" s="122"/>
      <c r="S100" s="122"/>
      <c r="T100" s="122"/>
      <c r="U100" s="122"/>
      <c r="V100" s="122"/>
      <c r="W100" s="9"/>
      <c r="X100" s="21"/>
      <c r="Y100" s="122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88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89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89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89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1"/>
      <c r="S104" s="121"/>
      <c r="T104" s="121"/>
      <c r="U104" s="121"/>
      <c r="V104" s="121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89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89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1"/>
      <c r="S106" s="121"/>
      <c r="T106" s="121"/>
      <c r="U106" s="121"/>
      <c r="V106" s="121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89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89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89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0"/>
      <c r="S109" s="120"/>
      <c r="T109" s="120"/>
      <c r="U109" s="120"/>
      <c r="V109" s="120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89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0"/>
      <c r="S110" s="120"/>
      <c r="T110" s="120"/>
      <c r="U110" s="120"/>
      <c r="V110" s="120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89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0"/>
      <c r="S111" s="120"/>
      <c r="T111" s="120"/>
      <c r="U111" s="120"/>
      <c r="V111" s="120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89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2022-06-02T13:58:30Z</dcterms:modified>
</cp:coreProperties>
</file>