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Лист 1" sheetId="1" r:id="rId1"/>
  </sheets>
  <definedNames>
    <definedName name="_xlnm._FilterDatabase" localSheetId="0" hidden="1">'Лист 1'!$A$4:$BG$96</definedName>
  </definedNames>
  <calcPr calcId="145621"/>
</workbook>
</file>

<file path=xl/calcChain.xml><?xml version="1.0" encoding="utf-8"?>
<calcChain xmlns="http://schemas.openxmlformats.org/spreadsheetml/2006/main"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5" i="1"/>
  <c r="AY96" i="1" l="1"/>
  <c r="AS96" i="1"/>
  <c r="AT96" i="1" s="1"/>
  <c r="AP96" i="1"/>
  <c r="AQ96" i="1" s="1"/>
  <c r="AH96" i="1"/>
  <c r="AF96" i="1"/>
  <c r="AD96" i="1"/>
  <c r="AB96" i="1"/>
  <c r="Z96" i="1"/>
  <c r="W96" i="1"/>
  <c r="V96" i="1"/>
  <c r="K96" i="1"/>
  <c r="E96" i="1"/>
  <c r="AY95" i="1"/>
  <c r="AS95" i="1"/>
  <c r="AT95" i="1" s="1"/>
  <c r="AP95" i="1"/>
  <c r="AQ95" i="1" s="1"/>
  <c r="AM95" i="1"/>
  <c r="AN95" i="1" s="1"/>
  <c r="AH95" i="1"/>
  <c r="AF95" i="1"/>
  <c r="AD95" i="1"/>
  <c r="AB95" i="1"/>
  <c r="Z95" i="1"/>
  <c r="W95" i="1"/>
  <c r="V95" i="1"/>
  <c r="P95" i="1"/>
  <c r="N95" i="1"/>
  <c r="K95" i="1"/>
  <c r="H95" i="1"/>
  <c r="E95" i="1"/>
  <c r="AY94" i="1"/>
  <c r="AS94" i="1"/>
  <c r="AT94" i="1" s="1"/>
  <c r="AP94" i="1"/>
  <c r="AQ94" i="1" s="1"/>
  <c r="AM94" i="1"/>
  <c r="AN94" i="1" s="1"/>
  <c r="AH94" i="1"/>
  <c r="AF94" i="1"/>
  <c r="AD94" i="1"/>
  <c r="AB94" i="1"/>
  <c r="Z94" i="1"/>
  <c r="W94" i="1"/>
  <c r="V94" i="1"/>
  <c r="P94" i="1"/>
  <c r="N94" i="1"/>
  <c r="K94" i="1"/>
  <c r="H94" i="1"/>
  <c r="E94" i="1"/>
  <c r="AY93" i="1"/>
  <c r="AS93" i="1"/>
  <c r="AT93" i="1" s="1"/>
  <c r="AP93" i="1"/>
  <c r="AQ93" i="1" s="1"/>
  <c r="AM93" i="1"/>
  <c r="AN93" i="1" s="1"/>
  <c r="AH93" i="1"/>
  <c r="AF93" i="1"/>
  <c r="AD93" i="1"/>
  <c r="AB93" i="1"/>
  <c r="Z93" i="1"/>
  <c r="W93" i="1"/>
  <c r="V93" i="1"/>
  <c r="P93" i="1"/>
  <c r="N93" i="1"/>
  <c r="K93" i="1"/>
  <c r="H93" i="1"/>
  <c r="E93" i="1"/>
  <c r="AY92" i="1"/>
  <c r="AS92" i="1"/>
  <c r="AT92" i="1" s="1"/>
  <c r="AP92" i="1"/>
  <c r="AQ92" i="1" s="1"/>
  <c r="AM92" i="1"/>
  <c r="AN92" i="1" s="1"/>
  <c r="AH92" i="1"/>
  <c r="AF92" i="1"/>
  <c r="AD92" i="1"/>
  <c r="AB92" i="1"/>
  <c r="Z92" i="1"/>
  <c r="W92" i="1"/>
  <c r="V92" i="1"/>
  <c r="P92" i="1"/>
  <c r="N92" i="1"/>
  <c r="K92" i="1"/>
  <c r="H92" i="1"/>
  <c r="E92" i="1"/>
  <c r="AY91" i="1"/>
  <c r="AS91" i="1"/>
  <c r="AT91" i="1" s="1"/>
  <c r="AP91" i="1"/>
  <c r="AQ91" i="1" s="1"/>
  <c r="AM91" i="1"/>
  <c r="AN91" i="1" s="1"/>
  <c r="AH91" i="1"/>
  <c r="AF91" i="1"/>
  <c r="AD91" i="1"/>
  <c r="AB91" i="1"/>
  <c r="Z91" i="1"/>
  <c r="W91" i="1"/>
  <c r="V91" i="1"/>
  <c r="P91" i="1"/>
  <c r="N91" i="1"/>
  <c r="K91" i="1"/>
  <c r="H91" i="1"/>
  <c r="E91" i="1"/>
  <c r="AY90" i="1"/>
  <c r="AS90" i="1"/>
  <c r="AT90" i="1" s="1"/>
  <c r="AP90" i="1"/>
  <c r="AQ90" i="1" s="1"/>
  <c r="AM90" i="1"/>
  <c r="AN90" i="1" s="1"/>
  <c r="AH90" i="1"/>
  <c r="AF90" i="1"/>
  <c r="AD90" i="1"/>
  <c r="AB90" i="1"/>
  <c r="Z90" i="1"/>
  <c r="W90" i="1"/>
  <c r="V90" i="1"/>
  <c r="P90" i="1"/>
  <c r="N90" i="1"/>
  <c r="K90" i="1"/>
  <c r="H90" i="1"/>
  <c r="E90" i="1"/>
  <c r="AY89" i="1"/>
  <c r="AS89" i="1"/>
  <c r="AT89" i="1" s="1"/>
  <c r="AU89" i="1" s="1"/>
  <c r="AP89" i="1"/>
  <c r="AM89" i="1"/>
  <c r="AH89" i="1"/>
  <c r="AF89" i="1"/>
  <c r="AD89" i="1"/>
  <c r="AB89" i="1"/>
  <c r="Z89" i="1"/>
  <c r="W89" i="1"/>
  <c r="V89" i="1"/>
  <c r="P89" i="1"/>
  <c r="N89" i="1"/>
  <c r="K89" i="1"/>
  <c r="H89" i="1"/>
  <c r="E89" i="1"/>
  <c r="AY88" i="1"/>
  <c r="AS88" i="1"/>
  <c r="AT88" i="1" s="1"/>
  <c r="AP88" i="1"/>
  <c r="AQ88" i="1" s="1"/>
  <c r="AM88" i="1"/>
  <c r="AN88" i="1" s="1"/>
  <c r="AH88" i="1"/>
  <c r="AF88" i="1"/>
  <c r="AD88" i="1"/>
  <c r="AB88" i="1"/>
  <c r="Z88" i="1"/>
  <c r="W88" i="1"/>
  <c r="V88" i="1"/>
  <c r="P88" i="1"/>
  <c r="N88" i="1"/>
  <c r="K88" i="1"/>
  <c r="H88" i="1"/>
  <c r="E88" i="1"/>
  <c r="AY87" i="1"/>
  <c r="AS87" i="1"/>
  <c r="AT87" i="1" s="1"/>
  <c r="AP87" i="1"/>
  <c r="AQ87" i="1" s="1"/>
  <c r="AM87" i="1"/>
  <c r="AN87" i="1" s="1"/>
  <c r="AH87" i="1"/>
  <c r="AF87" i="1"/>
  <c r="AD87" i="1"/>
  <c r="AB87" i="1"/>
  <c r="Z87" i="1"/>
  <c r="W87" i="1"/>
  <c r="V87" i="1"/>
  <c r="P87" i="1"/>
  <c r="N87" i="1"/>
  <c r="K87" i="1"/>
  <c r="H87" i="1"/>
  <c r="E87" i="1"/>
  <c r="AY86" i="1"/>
  <c r="AS86" i="1"/>
  <c r="AT86" i="1" s="1"/>
  <c r="AP86" i="1"/>
  <c r="AQ86" i="1" s="1"/>
  <c r="AM86" i="1"/>
  <c r="AN86" i="1" s="1"/>
  <c r="AH86" i="1"/>
  <c r="AF86" i="1"/>
  <c r="AD86" i="1"/>
  <c r="AB86" i="1"/>
  <c r="Z86" i="1"/>
  <c r="W86" i="1"/>
  <c r="V86" i="1"/>
  <c r="P86" i="1"/>
  <c r="N86" i="1"/>
  <c r="K86" i="1"/>
  <c r="H86" i="1"/>
  <c r="E86" i="1"/>
  <c r="AY85" i="1"/>
  <c r="AS85" i="1"/>
  <c r="AT85" i="1" s="1"/>
  <c r="AP85" i="1"/>
  <c r="AQ85" i="1" s="1"/>
  <c r="AM85" i="1"/>
  <c r="AN85" i="1" s="1"/>
  <c r="AH85" i="1"/>
  <c r="AF85" i="1"/>
  <c r="AD85" i="1"/>
  <c r="AB85" i="1"/>
  <c r="Z85" i="1"/>
  <c r="W85" i="1"/>
  <c r="V85" i="1"/>
  <c r="P85" i="1"/>
  <c r="N85" i="1"/>
  <c r="K85" i="1"/>
  <c r="H85" i="1"/>
  <c r="E85" i="1"/>
  <c r="AY84" i="1"/>
  <c r="AS84" i="1"/>
  <c r="AT84" i="1" s="1"/>
  <c r="AP84" i="1"/>
  <c r="AQ84" i="1" s="1"/>
  <c r="AM84" i="1"/>
  <c r="AN84" i="1" s="1"/>
  <c r="AH84" i="1"/>
  <c r="AF84" i="1"/>
  <c r="AD84" i="1"/>
  <c r="AB84" i="1"/>
  <c r="Z84" i="1"/>
  <c r="W84" i="1"/>
  <c r="V84" i="1"/>
  <c r="P84" i="1"/>
  <c r="N84" i="1"/>
  <c r="K84" i="1"/>
  <c r="H84" i="1"/>
  <c r="E84" i="1"/>
  <c r="AY83" i="1"/>
  <c r="AS83" i="1"/>
  <c r="AT83" i="1" s="1"/>
  <c r="AP83" i="1"/>
  <c r="AQ83" i="1" s="1"/>
  <c r="AM83" i="1"/>
  <c r="AN83" i="1" s="1"/>
  <c r="AH83" i="1"/>
  <c r="AF83" i="1"/>
  <c r="AD83" i="1"/>
  <c r="AB83" i="1"/>
  <c r="Z83" i="1"/>
  <c r="W83" i="1"/>
  <c r="V83" i="1"/>
  <c r="P83" i="1"/>
  <c r="N83" i="1"/>
  <c r="K83" i="1"/>
  <c r="H83" i="1"/>
  <c r="E83" i="1"/>
  <c r="AY82" i="1"/>
  <c r="AS82" i="1"/>
  <c r="AT82" i="1" s="1"/>
  <c r="AP82" i="1"/>
  <c r="AQ82" i="1" s="1"/>
  <c r="AM82" i="1"/>
  <c r="AN82" i="1" s="1"/>
  <c r="AH82" i="1"/>
  <c r="AF82" i="1"/>
  <c r="AD82" i="1"/>
  <c r="AB82" i="1"/>
  <c r="Z82" i="1"/>
  <c r="W82" i="1"/>
  <c r="V82" i="1"/>
  <c r="P82" i="1"/>
  <c r="N82" i="1"/>
  <c r="K82" i="1"/>
  <c r="H82" i="1"/>
  <c r="E82" i="1"/>
  <c r="AY81" i="1"/>
  <c r="AS81" i="1"/>
  <c r="AT81" i="1" s="1"/>
  <c r="AP81" i="1"/>
  <c r="AQ81" i="1" s="1"/>
  <c r="AM81" i="1"/>
  <c r="AN81" i="1" s="1"/>
  <c r="AH81" i="1"/>
  <c r="AF81" i="1"/>
  <c r="AD81" i="1"/>
  <c r="AB81" i="1"/>
  <c r="Z81" i="1"/>
  <c r="W81" i="1"/>
  <c r="V81" i="1"/>
  <c r="P81" i="1"/>
  <c r="N81" i="1"/>
  <c r="K81" i="1"/>
  <c r="E81" i="1"/>
  <c r="AY80" i="1"/>
  <c r="AS80" i="1"/>
  <c r="AT80" i="1" s="1"/>
  <c r="AP80" i="1"/>
  <c r="AQ80" i="1" s="1"/>
  <c r="AM80" i="1"/>
  <c r="AN80" i="1" s="1"/>
  <c r="AH80" i="1"/>
  <c r="AF80" i="1"/>
  <c r="AD80" i="1"/>
  <c r="AB80" i="1"/>
  <c r="Z80" i="1"/>
  <c r="W80" i="1"/>
  <c r="V80" i="1"/>
  <c r="N80" i="1"/>
  <c r="K80" i="1"/>
  <c r="H80" i="1"/>
  <c r="E80" i="1"/>
  <c r="AY79" i="1"/>
  <c r="AS79" i="1"/>
  <c r="AT79" i="1" s="1"/>
  <c r="AP79" i="1"/>
  <c r="AQ79" i="1" s="1"/>
  <c r="AM79" i="1"/>
  <c r="AN79" i="1" s="1"/>
  <c r="AH79" i="1"/>
  <c r="AF79" i="1"/>
  <c r="AD79" i="1"/>
  <c r="AB79" i="1"/>
  <c r="Z79" i="1"/>
  <c r="W79" i="1"/>
  <c r="V79" i="1"/>
  <c r="P79" i="1"/>
  <c r="N79" i="1"/>
  <c r="K79" i="1"/>
  <c r="H79" i="1"/>
  <c r="E79" i="1"/>
  <c r="AY78" i="1"/>
  <c r="AS78" i="1"/>
  <c r="AT78" i="1" s="1"/>
  <c r="AP78" i="1"/>
  <c r="AQ78" i="1" s="1"/>
  <c r="AM78" i="1"/>
  <c r="AN78" i="1" s="1"/>
  <c r="AH78" i="1"/>
  <c r="AF78" i="1"/>
  <c r="AD78" i="1"/>
  <c r="AB78" i="1"/>
  <c r="Z78" i="1"/>
  <c r="W78" i="1"/>
  <c r="V78" i="1"/>
  <c r="P78" i="1"/>
  <c r="N78" i="1"/>
  <c r="K78" i="1"/>
  <c r="H78" i="1"/>
  <c r="E78" i="1"/>
  <c r="AY77" i="1"/>
  <c r="AS77" i="1"/>
  <c r="AT77" i="1" s="1"/>
  <c r="AP77" i="1"/>
  <c r="AQ77" i="1" s="1"/>
  <c r="AM77" i="1"/>
  <c r="AN77" i="1" s="1"/>
  <c r="AH77" i="1"/>
  <c r="AF77" i="1"/>
  <c r="AD77" i="1"/>
  <c r="AB77" i="1"/>
  <c r="Z77" i="1"/>
  <c r="W77" i="1"/>
  <c r="V77" i="1"/>
  <c r="P77" i="1"/>
  <c r="N77" i="1"/>
  <c r="K77" i="1"/>
  <c r="H77" i="1"/>
  <c r="E77" i="1"/>
  <c r="AY76" i="1"/>
  <c r="AS76" i="1"/>
  <c r="AT76" i="1" s="1"/>
  <c r="AP76" i="1"/>
  <c r="AQ76" i="1" s="1"/>
  <c r="AM76" i="1"/>
  <c r="AN76" i="1" s="1"/>
  <c r="AH76" i="1"/>
  <c r="AF76" i="1"/>
  <c r="AD76" i="1"/>
  <c r="AB76" i="1"/>
  <c r="Z76" i="1"/>
  <c r="W76" i="1"/>
  <c r="V76" i="1"/>
  <c r="P76" i="1"/>
  <c r="N76" i="1"/>
  <c r="K76" i="1"/>
  <c r="H76" i="1"/>
  <c r="E76" i="1"/>
  <c r="AY75" i="1"/>
  <c r="AS75" i="1"/>
  <c r="AT75" i="1" s="1"/>
  <c r="AP75" i="1"/>
  <c r="AQ75" i="1" s="1"/>
  <c r="AM75" i="1"/>
  <c r="AN75" i="1" s="1"/>
  <c r="AH75" i="1"/>
  <c r="AF75" i="1"/>
  <c r="AD75" i="1"/>
  <c r="AB75" i="1"/>
  <c r="Z75" i="1"/>
  <c r="W75" i="1"/>
  <c r="V75" i="1"/>
  <c r="P75" i="1"/>
  <c r="N75" i="1"/>
  <c r="K75" i="1"/>
  <c r="H75" i="1"/>
  <c r="E75" i="1"/>
  <c r="AY74" i="1"/>
  <c r="AS74" i="1"/>
  <c r="AT74" i="1" s="1"/>
  <c r="AP74" i="1"/>
  <c r="AQ74" i="1" s="1"/>
  <c r="AM74" i="1"/>
  <c r="AN74" i="1" s="1"/>
  <c r="AH74" i="1"/>
  <c r="AF74" i="1"/>
  <c r="AD74" i="1"/>
  <c r="AB74" i="1"/>
  <c r="Z74" i="1"/>
  <c r="W74" i="1"/>
  <c r="V74" i="1"/>
  <c r="P74" i="1"/>
  <c r="N74" i="1"/>
  <c r="K74" i="1"/>
  <c r="H74" i="1"/>
  <c r="E74" i="1"/>
  <c r="AY73" i="1"/>
  <c r="AS73" i="1"/>
  <c r="AT73" i="1" s="1"/>
  <c r="AP73" i="1"/>
  <c r="AQ73" i="1" s="1"/>
  <c r="AM73" i="1"/>
  <c r="AN73" i="1" s="1"/>
  <c r="AH73" i="1"/>
  <c r="AF73" i="1"/>
  <c r="AD73" i="1"/>
  <c r="AB73" i="1"/>
  <c r="Z73" i="1"/>
  <c r="W73" i="1"/>
  <c r="V73" i="1"/>
  <c r="P73" i="1"/>
  <c r="N73" i="1"/>
  <c r="H73" i="1"/>
  <c r="E73" i="1"/>
  <c r="AY72" i="1"/>
  <c r="AS72" i="1"/>
  <c r="AT72" i="1" s="1"/>
  <c r="AP72" i="1"/>
  <c r="AQ72" i="1" s="1"/>
  <c r="AM72" i="1"/>
  <c r="AN72" i="1" s="1"/>
  <c r="AH72" i="1"/>
  <c r="AF72" i="1"/>
  <c r="AD72" i="1"/>
  <c r="AB72" i="1"/>
  <c r="Z72" i="1"/>
  <c r="W72" i="1"/>
  <c r="V72" i="1"/>
  <c r="P72" i="1"/>
  <c r="N72" i="1"/>
  <c r="K72" i="1"/>
  <c r="H72" i="1"/>
  <c r="E72" i="1"/>
  <c r="AY71" i="1"/>
  <c r="AS71" i="1"/>
  <c r="AT71" i="1" s="1"/>
  <c r="AP71" i="1"/>
  <c r="AQ71" i="1" s="1"/>
  <c r="AM71" i="1"/>
  <c r="AN71" i="1" s="1"/>
  <c r="AH71" i="1"/>
  <c r="AF71" i="1"/>
  <c r="AD71" i="1"/>
  <c r="AB71" i="1"/>
  <c r="Z71" i="1"/>
  <c r="W71" i="1"/>
  <c r="V71" i="1"/>
  <c r="P71" i="1"/>
  <c r="N71" i="1"/>
  <c r="K71" i="1"/>
  <c r="H71" i="1"/>
  <c r="E71" i="1"/>
  <c r="AY70" i="1"/>
  <c r="AS70" i="1"/>
  <c r="AT70" i="1" s="1"/>
  <c r="AP70" i="1"/>
  <c r="AQ70" i="1" s="1"/>
  <c r="AM70" i="1"/>
  <c r="AN70" i="1" s="1"/>
  <c r="AH70" i="1"/>
  <c r="AF70" i="1"/>
  <c r="AD70" i="1"/>
  <c r="AB70" i="1"/>
  <c r="Z70" i="1"/>
  <c r="W70" i="1"/>
  <c r="V70" i="1"/>
  <c r="P70" i="1"/>
  <c r="N70" i="1"/>
  <c r="K70" i="1"/>
  <c r="H70" i="1"/>
  <c r="E70" i="1"/>
  <c r="AY69" i="1"/>
  <c r="AS69" i="1"/>
  <c r="AT69" i="1" s="1"/>
  <c r="AP69" i="1"/>
  <c r="AQ69" i="1" s="1"/>
  <c r="AM69" i="1"/>
  <c r="AN69" i="1" s="1"/>
  <c r="AH69" i="1"/>
  <c r="AF69" i="1"/>
  <c r="AD69" i="1"/>
  <c r="AB69" i="1"/>
  <c r="Z69" i="1"/>
  <c r="W69" i="1"/>
  <c r="V69" i="1"/>
  <c r="P69" i="1"/>
  <c r="N69" i="1"/>
  <c r="K69" i="1"/>
  <c r="H69" i="1"/>
  <c r="C69" i="1"/>
  <c r="E69" i="1" s="1"/>
  <c r="AY68" i="1"/>
  <c r="AS68" i="1"/>
  <c r="AT68" i="1" s="1"/>
  <c r="AP68" i="1"/>
  <c r="AQ68" i="1" s="1"/>
  <c r="AM68" i="1"/>
  <c r="AN68" i="1" s="1"/>
  <c r="AH68" i="1"/>
  <c r="AF68" i="1"/>
  <c r="AD68" i="1"/>
  <c r="AB68" i="1"/>
  <c r="Z68" i="1"/>
  <c r="W68" i="1"/>
  <c r="V68" i="1"/>
  <c r="P68" i="1"/>
  <c r="N68" i="1"/>
  <c r="K68" i="1"/>
  <c r="H68" i="1"/>
  <c r="E68" i="1"/>
  <c r="AY67" i="1"/>
  <c r="AS67" i="1"/>
  <c r="AT67" i="1" s="1"/>
  <c r="AP67" i="1"/>
  <c r="AQ67" i="1" s="1"/>
  <c r="AM67" i="1"/>
  <c r="AN67" i="1" s="1"/>
  <c r="AH67" i="1"/>
  <c r="AF67" i="1"/>
  <c r="AD67" i="1"/>
  <c r="AB67" i="1"/>
  <c r="Z67" i="1"/>
  <c r="W67" i="1"/>
  <c r="V67" i="1"/>
  <c r="P67" i="1"/>
  <c r="N67" i="1"/>
  <c r="K67" i="1"/>
  <c r="H67" i="1"/>
  <c r="E67" i="1"/>
  <c r="AY66" i="1"/>
  <c r="AS66" i="1"/>
  <c r="AT66" i="1" s="1"/>
  <c r="AP66" i="1"/>
  <c r="AQ66" i="1" s="1"/>
  <c r="AM66" i="1"/>
  <c r="AN66" i="1" s="1"/>
  <c r="AH66" i="1"/>
  <c r="AF66" i="1"/>
  <c r="AD66" i="1"/>
  <c r="AB66" i="1"/>
  <c r="Z66" i="1"/>
  <c r="W66" i="1"/>
  <c r="V66" i="1"/>
  <c r="P66" i="1"/>
  <c r="N66" i="1"/>
  <c r="K66" i="1"/>
  <c r="H66" i="1"/>
  <c r="E66" i="1"/>
  <c r="AY65" i="1"/>
  <c r="AS65" i="1"/>
  <c r="AT65" i="1" s="1"/>
  <c r="AP65" i="1"/>
  <c r="AQ65" i="1" s="1"/>
  <c r="AM65" i="1"/>
  <c r="AN65" i="1" s="1"/>
  <c r="AH65" i="1"/>
  <c r="AF65" i="1"/>
  <c r="AD65" i="1"/>
  <c r="AB65" i="1"/>
  <c r="Z65" i="1"/>
  <c r="W65" i="1"/>
  <c r="V65" i="1"/>
  <c r="P65" i="1"/>
  <c r="N65" i="1"/>
  <c r="K65" i="1"/>
  <c r="H65" i="1"/>
  <c r="E65" i="1"/>
  <c r="AY64" i="1"/>
  <c r="AS64" i="1"/>
  <c r="AT64" i="1" s="1"/>
  <c r="AP64" i="1"/>
  <c r="AQ64" i="1" s="1"/>
  <c r="AM64" i="1"/>
  <c r="AN64" i="1" s="1"/>
  <c r="AH64" i="1"/>
  <c r="AF64" i="1"/>
  <c r="AD64" i="1"/>
  <c r="AB64" i="1"/>
  <c r="Z64" i="1"/>
  <c r="W64" i="1"/>
  <c r="V64" i="1"/>
  <c r="P64" i="1"/>
  <c r="N64" i="1"/>
  <c r="K64" i="1"/>
  <c r="H64" i="1"/>
  <c r="E64" i="1"/>
  <c r="AY63" i="1"/>
  <c r="AS63" i="1"/>
  <c r="AT63" i="1" s="1"/>
  <c r="AP63" i="1"/>
  <c r="AQ63" i="1" s="1"/>
  <c r="AM63" i="1"/>
  <c r="AN63" i="1" s="1"/>
  <c r="AH63" i="1"/>
  <c r="AF63" i="1"/>
  <c r="AD63" i="1"/>
  <c r="AB63" i="1"/>
  <c r="Z63" i="1"/>
  <c r="W63" i="1"/>
  <c r="V63" i="1"/>
  <c r="P63" i="1"/>
  <c r="N63" i="1"/>
  <c r="K63" i="1"/>
  <c r="H63" i="1"/>
  <c r="E63" i="1"/>
  <c r="AY62" i="1"/>
  <c r="AS62" i="1"/>
  <c r="AT62" i="1" s="1"/>
  <c r="AP62" i="1"/>
  <c r="AQ62" i="1" s="1"/>
  <c r="AM62" i="1"/>
  <c r="AN62" i="1" s="1"/>
  <c r="AH62" i="1"/>
  <c r="AF62" i="1"/>
  <c r="AD62" i="1"/>
  <c r="AB62" i="1"/>
  <c r="Z62" i="1"/>
  <c r="W62" i="1"/>
  <c r="V62" i="1"/>
  <c r="P62" i="1"/>
  <c r="N62" i="1"/>
  <c r="K62" i="1"/>
  <c r="H62" i="1"/>
  <c r="E62" i="1"/>
  <c r="AY61" i="1"/>
  <c r="AS61" i="1"/>
  <c r="AT61" i="1" s="1"/>
  <c r="AP61" i="1"/>
  <c r="AQ61" i="1" s="1"/>
  <c r="AM61" i="1"/>
  <c r="AN61" i="1" s="1"/>
  <c r="AH61" i="1"/>
  <c r="AF61" i="1"/>
  <c r="AD61" i="1"/>
  <c r="AB61" i="1"/>
  <c r="Z61" i="1"/>
  <c r="W61" i="1"/>
  <c r="V61" i="1"/>
  <c r="P61" i="1"/>
  <c r="N61" i="1"/>
  <c r="K61" i="1"/>
  <c r="H61" i="1"/>
  <c r="E61" i="1"/>
  <c r="AY60" i="1"/>
  <c r="AS60" i="1"/>
  <c r="AT60" i="1" s="1"/>
  <c r="AP60" i="1"/>
  <c r="AQ60" i="1" s="1"/>
  <c r="AM60" i="1"/>
  <c r="AN60" i="1" s="1"/>
  <c r="AH60" i="1"/>
  <c r="AF60" i="1"/>
  <c r="AD60" i="1"/>
  <c r="AB60" i="1"/>
  <c r="Z60" i="1"/>
  <c r="W60" i="1"/>
  <c r="V60" i="1"/>
  <c r="P60" i="1"/>
  <c r="N60" i="1"/>
  <c r="K60" i="1"/>
  <c r="H60" i="1"/>
  <c r="E60" i="1"/>
  <c r="AY59" i="1"/>
  <c r="AS59" i="1"/>
  <c r="AT59" i="1" s="1"/>
  <c r="AP59" i="1"/>
  <c r="AQ59" i="1" s="1"/>
  <c r="AM59" i="1"/>
  <c r="AN59" i="1" s="1"/>
  <c r="AH59" i="1"/>
  <c r="AF59" i="1"/>
  <c r="AD59" i="1"/>
  <c r="AB59" i="1"/>
  <c r="Z59" i="1"/>
  <c r="W59" i="1"/>
  <c r="V59" i="1"/>
  <c r="P59" i="1"/>
  <c r="N59" i="1"/>
  <c r="K59" i="1"/>
  <c r="H59" i="1"/>
  <c r="E59" i="1"/>
  <c r="AY58" i="1"/>
  <c r="AS58" i="1"/>
  <c r="AT58" i="1" s="1"/>
  <c r="AP58" i="1"/>
  <c r="AQ58" i="1" s="1"/>
  <c r="AM58" i="1"/>
  <c r="AN58" i="1" s="1"/>
  <c r="AH58" i="1"/>
  <c r="AF58" i="1"/>
  <c r="AD58" i="1"/>
  <c r="AB58" i="1"/>
  <c r="Z58" i="1"/>
  <c r="W58" i="1"/>
  <c r="V58" i="1"/>
  <c r="P58" i="1"/>
  <c r="N58" i="1"/>
  <c r="K58" i="1"/>
  <c r="H58" i="1"/>
  <c r="E58" i="1"/>
  <c r="AY57" i="1"/>
  <c r="AS57" i="1"/>
  <c r="AT57" i="1" s="1"/>
  <c r="AP57" i="1"/>
  <c r="AQ57" i="1" s="1"/>
  <c r="AM57" i="1"/>
  <c r="AN57" i="1" s="1"/>
  <c r="AH57" i="1"/>
  <c r="AF57" i="1"/>
  <c r="AD57" i="1"/>
  <c r="AB57" i="1"/>
  <c r="Z57" i="1"/>
  <c r="W57" i="1"/>
  <c r="V57" i="1"/>
  <c r="P57" i="1"/>
  <c r="N57" i="1"/>
  <c r="K57" i="1"/>
  <c r="H57" i="1"/>
  <c r="E57" i="1"/>
  <c r="AY56" i="1"/>
  <c r="AS56" i="1"/>
  <c r="AT56" i="1" s="1"/>
  <c r="AP56" i="1"/>
  <c r="AQ56" i="1" s="1"/>
  <c r="AM56" i="1"/>
  <c r="AN56" i="1" s="1"/>
  <c r="AH56" i="1"/>
  <c r="AF56" i="1"/>
  <c r="AD56" i="1"/>
  <c r="AB56" i="1"/>
  <c r="Z56" i="1"/>
  <c r="W56" i="1"/>
  <c r="V56" i="1"/>
  <c r="P56" i="1"/>
  <c r="N56" i="1"/>
  <c r="K56" i="1"/>
  <c r="H56" i="1"/>
  <c r="E56" i="1"/>
  <c r="AY55" i="1"/>
  <c r="AS55" i="1"/>
  <c r="AT55" i="1" s="1"/>
  <c r="AP55" i="1"/>
  <c r="AQ55" i="1" s="1"/>
  <c r="AM55" i="1"/>
  <c r="AN55" i="1" s="1"/>
  <c r="AH55" i="1"/>
  <c r="AF55" i="1"/>
  <c r="AD55" i="1"/>
  <c r="AB55" i="1"/>
  <c r="Z55" i="1"/>
  <c r="W55" i="1"/>
  <c r="V55" i="1"/>
  <c r="P55" i="1"/>
  <c r="N55" i="1"/>
  <c r="K55" i="1"/>
  <c r="H55" i="1"/>
  <c r="E55" i="1"/>
  <c r="AY54" i="1"/>
  <c r="AS54" i="1"/>
  <c r="AT54" i="1" s="1"/>
  <c r="AP54" i="1"/>
  <c r="AQ54" i="1" s="1"/>
  <c r="AM54" i="1"/>
  <c r="AN54" i="1" s="1"/>
  <c r="AH54" i="1"/>
  <c r="AF54" i="1"/>
  <c r="AD54" i="1"/>
  <c r="AB54" i="1"/>
  <c r="Z54" i="1"/>
  <c r="W54" i="1"/>
  <c r="V54" i="1"/>
  <c r="P54" i="1"/>
  <c r="N54" i="1"/>
  <c r="K54" i="1"/>
  <c r="H54" i="1"/>
  <c r="E54" i="1"/>
  <c r="AY53" i="1"/>
  <c r="AS53" i="1"/>
  <c r="AT53" i="1" s="1"/>
  <c r="AP53" i="1"/>
  <c r="AQ53" i="1" s="1"/>
  <c r="AM53" i="1"/>
  <c r="AN53" i="1" s="1"/>
  <c r="AH53" i="1"/>
  <c r="AF53" i="1"/>
  <c r="AB53" i="1"/>
  <c r="Z53" i="1"/>
  <c r="W53" i="1"/>
  <c r="V53" i="1"/>
  <c r="P53" i="1"/>
  <c r="N53" i="1"/>
  <c r="K53" i="1"/>
  <c r="H53" i="1"/>
  <c r="E53" i="1"/>
  <c r="AY52" i="1"/>
  <c r="AS52" i="1"/>
  <c r="AT52" i="1" s="1"/>
  <c r="AP52" i="1"/>
  <c r="AQ52" i="1" s="1"/>
  <c r="AM52" i="1"/>
  <c r="AN52" i="1" s="1"/>
  <c r="AH52" i="1"/>
  <c r="AF52" i="1"/>
  <c r="AD52" i="1"/>
  <c r="AB52" i="1"/>
  <c r="Z52" i="1"/>
  <c r="W52" i="1"/>
  <c r="V52" i="1"/>
  <c r="P52" i="1"/>
  <c r="N52" i="1"/>
  <c r="K52" i="1"/>
  <c r="H52" i="1"/>
  <c r="E52" i="1"/>
  <c r="AY51" i="1"/>
  <c r="AS51" i="1"/>
  <c r="AT51" i="1" s="1"/>
  <c r="AP51" i="1"/>
  <c r="AQ51" i="1" s="1"/>
  <c r="AM51" i="1"/>
  <c r="AN51" i="1" s="1"/>
  <c r="AH51" i="1"/>
  <c r="AF51" i="1"/>
  <c r="AD51" i="1"/>
  <c r="AB51" i="1"/>
  <c r="Z51" i="1"/>
  <c r="W51" i="1"/>
  <c r="V51" i="1"/>
  <c r="P51" i="1"/>
  <c r="N51" i="1"/>
  <c r="K51" i="1"/>
  <c r="H51" i="1"/>
  <c r="E51" i="1"/>
  <c r="AY50" i="1"/>
  <c r="AS50" i="1"/>
  <c r="AT50" i="1" s="1"/>
  <c r="AP50" i="1"/>
  <c r="AQ50" i="1" s="1"/>
  <c r="AM50" i="1"/>
  <c r="AN50" i="1" s="1"/>
  <c r="AH50" i="1"/>
  <c r="AF50" i="1"/>
  <c r="AD50" i="1"/>
  <c r="AB50" i="1"/>
  <c r="Z50" i="1"/>
  <c r="W50" i="1"/>
  <c r="V50" i="1"/>
  <c r="P50" i="1"/>
  <c r="N50" i="1"/>
  <c r="K50" i="1"/>
  <c r="H50" i="1"/>
  <c r="E50" i="1"/>
  <c r="AY49" i="1"/>
  <c r="AS49" i="1"/>
  <c r="AT49" i="1" s="1"/>
  <c r="AP49" i="1"/>
  <c r="AQ49" i="1" s="1"/>
  <c r="AM49" i="1"/>
  <c r="AN49" i="1" s="1"/>
  <c r="AH49" i="1"/>
  <c r="AF49" i="1"/>
  <c r="AD49" i="1"/>
  <c r="AB49" i="1"/>
  <c r="Z49" i="1"/>
  <c r="W49" i="1"/>
  <c r="V49" i="1"/>
  <c r="P49" i="1"/>
  <c r="N49" i="1"/>
  <c r="K49" i="1"/>
  <c r="H49" i="1"/>
  <c r="E49" i="1"/>
  <c r="AY48" i="1"/>
  <c r="AS48" i="1"/>
  <c r="AT48" i="1" s="1"/>
  <c r="AP48" i="1"/>
  <c r="AQ48" i="1" s="1"/>
  <c r="AM48" i="1"/>
  <c r="AN48" i="1" s="1"/>
  <c r="AH48" i="1"/>
  <c r="AF48" i="1"/>
  <c r="AD48" i="1"/>
  <c r="AB48" i="1"/>
  <c r="Z48" i="1"/>
  <c r="W48" i="1"/>
  <c r="V48" i="1"/>
  <c r="P48" i="1"/>
  <c r="N48" i="1"/>
  <c r="K48" i="1"/>
  <c r="H48" i="1"/>
  <c r="E48" i="1"/>
  <c r="AY47" i="1"/>
  <c r="AS47" i="1"/>
  <c r="AT47" i="1" s="1"/>
  <c r="AP47" i="1"/>
  <c r="AQ47" i="1" s="1"/>
  <c r="AM47" i="1"/>
  <c r="AN47" i="1" s="1"/>
  <c r="AH47" i="1"/>
  <c r="AF47" i="1"/>
  <c r="AD47" i="1"/>
  <c r="AB47" i="1"/>
  <c r="Z47" i="1"/>
  <c r="W47" i="1"/>
  <c r="V47" i="1"/>
  <c r="P47" i="1"/>
  <c r="N47" i="1"/>
  <c r="K47" i="1"/>
  <c r="H47" i="1"/>
  <c r="E47" i="1"/>
  <c r="AY46" i="1"/>
  <c r="AS46" i="1"/>
  <c r="AT46" i="1" s="1"/>
  <c r="AP46" i="1"/>
  <c r="AQ46" i="1" s="1"/>
  <c r="AM46" i="1"/>
  <c r="AN46" i="1" s="1"/>
  <c r="AH46" i="1"/>
  <c r="AF46" i="1"/>
  <c r="AD46" i="1"/>
  <c r="AB46" i="1"/>
  <c r="Z46" i="1"/>
  <c r="W46" i="1"/>
  <c r="V46" i="1"/>
  <c r="P46" i="1"/>
  <c r="N46" i="1"/>
  <c r="K46" i="1"/>
  <c r="H46" i="1"/>
  <c r="E46" i="1"/>
  <c r="AY45" i="1"/>
  <c r="AS45" i="1"/>
  <c r="AT45" i="1" s="1"/>
  <c r="AP45" i="1"/>
  <c r="AQ45" i="1" s="1"/>
  <c r="AM45" i="1"/>
  <c r="AN45" i="1" s="1"/>
  <c r="AH45" i="1"/>
  <c r="AF45" i="1"/>
  <c r="AD45" i="1"/>
  <c r="AB45" i="1"/>
  <c r="Z45" i="1"/>
  <c r="W45" i="1"/>
  <c r="V45" i="1"/>
  <c r="P45" i="1"/>
  <c r="N45" i="1"/>
  <c r="K45" i="1"/>
  <c r="H45" i="1"/>
  <c r="E45" i="1"/>
  <c r="AY44" i="1"/>
  <c r="AS44" i="1"/>
  <c r="AT44" i="1" s="1"/>
  <c r="AP44" i="1"/>
  <c r="AQ44" i="1" s="1"/>
  <c r="AM44" i="1"/>
  <c r="AN44" i="1" s="1"/>
  <c r="AH44" i="1"/>
  <c r="AF44" i="1"/>
  <c r="AD44" i="1"/>
  <c r="AB44" i="1"/>
  <c r="Z44" i="1"/>
  <c r="W44" i="1"/>
  <c r="V44" i="1"/>
  <c r="P44" i="1"/>
  <c r="N44" i="1"/>
  <c r="K44" i="1"/>
  <c r="H44" i="1"/>
  <c r="E44" i="1"/>
  <c r="AY43" i="1"/>
  <c r="AS43" i="1"/>
  <c r="AT43" i="1" s="1"/>
  <c r="AP43" i="1"/>
  <c r="AQ43" i="1" s="1"/>
  <c r="AM43" i="1"/>
  <c r="AN43" i="1" s="1"/>
  <c r="AH43" i="1"/>
  <c r="AF43" i="1"/>
  <c r="AD43" i="1"/>
  <c r="AB43" i="1"/>
  <c r="Z43" i="1"/>
  <c r="W43" i="1"/>
  <c r="V43" i="1"/>
  <c r="P43" i="1"/>
  <c r="N43" i="1"/>
  <c r="K43" i="1"/>
  <c r="H43" i="1"/>
  <c r="E43" i="1"/>
  <c r="AY42" i="1"/>
  <c r="AS42" i="1"/>
  <c r="AT42" i="1" s="1"/>
  <c r="AP42" i="1"/>
  <c r="AQ42" i="1" s="1"/>
  <c r="AM42" i="1"/>
  <c r="AN42" i="1" s="1"/>
  <c r="AH42" i="1"/>
  <c r="AF42" i="1"/>
  <c r="AD42" i="1"/>
  <c r="AB42" i="1"/>
  <c r="Z42" i="1"/>
  <c r="W42" i="1"/>
  <c r="V42" i="1"/>
  <c r="P42" i="1"/>
  <c r="N42" i="1"/>
  <c r="K42" i="1"/>
  <c r="H42" i="1"/>
  <c r="E42" i="1"/>
  <c r="AY41" i="1"/>
  <c r="AS41" i="1"/>
  <c r="AT41" i="1" s="1"/>
  <c r="AP41" i="1"/>
  <c r="AQ41" i="1" s="1"/>
  <c r="AM41" i="1"/>
  <c r="AN41" i="1" s="1"/>
  <c r="AH41" i="1"/>
  <c r="AF41" i="1"/>
  <c r="AD41" i="1"/>
  <c r="AB41" i="1"/>
  <c r="Z41" i="1"/>
  <c r="W41" i="1"/>
  <c r="V41" i="1"/>
  <c r="P41" i="1"/>
  <c r="N41" i="1"/>
  <c r="H41" i="1"/>
  <c r="E41" i="1"/>
  <c r="AY40" i="1"/>
  <c r="AS40" i="1"/>
  <c r="AT40" i="1" s="1"/>
  <c r="AP40" i="1"/>
  <c r="AQ40" i="1" s="1"/>
  <c r="AM40" i="1"/>
  <c r="AN40" i="1" s="1"/>
  <c r="AH40" i="1"/>
  <c r="AF40" i="1"/>
  <c r="AD40" i="1"/>
  <c r="AB40" i="1"/>
  <c r="Z40" i="1"/>
  <c r="W40" i="1"/>
  <c r="V40" i="1"/>
  <c r="P40" i="1"/>
  <c r="N40" i="1"/>
  <c r="K40" i="1"/>
  <c r="H40" i="1"/>
  <c r="E40" i="1"/>
  <c r="AY39" i="1"/>
  <c r="AS39" i="1"/>
  <c r="AT39" i="1" s="1"/>
  <c r="AP39" i="1"/>
  <c r="AQ39" i="1" s="1"/>
  <c r="AM39" i="1"/>
  <c r="AN39" i="1" s="1"/>
  <c r="AH39" i="1"/>
  <c r="AF39" i="1"/>
  <c r="AD39" i="1"/>
  <c r="AB39" i="1"/>
  <c r="Z39" i="1"/>
  <c r="W39" i="1"/>
  <c r="V39" i="1"/>
  <c r="P39" i="1"/>
  <c r="N39" i="1"/>
  <c r="K39" i="1"/>
  <c r="H39" i="1"/>
  <c r="E39" i="1"/>
  <c r="AY38" i="1"/>
  <c r="AS38" i="1"/>
  <c r="AT38" i="1" s="1"/>
  <c r="AP38" i="1"/>
  <c r="AQ38" i="1" s="1"/>
  <c r="AM38" i="1"/>
  <c r="AN38" i="1" s="1"/>
  <c r="AH38" i="1"/>
  <c r="AF38" i="1"/>
  <c r="AD38" i="1"/>
  <c r="AB38" i="1"/>
  <c r="Z38" i="1"/>
  <c r="W38" i="1"/>
  <c r="V38" i="1"/>
  <c r="P38" i="1"/>
  <c r="N38" i="1"/>
  <c r="K38" i="1"/>
  <c r="H38" i="1"/>
  <c r="E38" i="1"/>
  <c r="AY37" i="1"/>
  <c r="AS37" i="1"/>
  <c r="AT37" i="1" s="1"/>
  <c r="AP37" i="1"/>
  <c r="AQ37" i="1" s="1"/>
  <c r="AM37" i="1"/>
  <c r="AN37" i="1" s="1"/>
  <c r="AH37" i="1"/>
  <c r="AF37" i="1"/>
  <c r="AD37" i="1"/>
  <c r="AB37" i="1"/>
  <c r="Z37" i="1"/>
  <c r="W37" i="1"/>
  <c r="V37" i="1"/>
  <c r="P37" i="1"/>
  <c r="N37" i="1"/>
  <c r="K37" i="1"/>
  <c r="H37" i="1"/>
  <c r="E37" i="1"/>
  <c r="AY36" i="1"/>
  <c r="AS36" i="1"/>
  <c r="AT36" i="1" s="1"/>
  <c r="AP36" i="1"/>
  <c r="AQ36" i="1" s="1"/>
  <c r="AM36" i="1"/>
  <c r="AN36" i="1" s="1"/>
  <c r="AH36" i="1"/>
  <c r="AF36" i="1"/>
  <c r="AD36" i="1"/>
  <c r="AB36" i="1"/>
  <c r="Z36" i="1"/>
  <c r="W36" i="1"/>
  <c r="V36" i="1"/>
  <c r="P36" i="1"/>
  <c r="N36" i="1"/>
  <c r="K36" i="1"/>
  <c r="H36" i="1"/>
  <c r="E36" i="1"/>
  <c r="AY35" i="1"/>
  <c r="AS35" i="1"/>
  <c r="AT35" i="1" s="1"/>
  <c r="AP35" i="1"/>
  <c r="AQ35" i="1" s="1"/>
  <c r="AM35" i="1"/>
  <c r="AN35" i="1" s="1"/>
  <c r="AH35" i="1"/>
  <c r="AF35" i="1"/>
  <c r="AD35" i="1"/>
  <c r="AB35" i="1"/>
  <c r="Z35" i="1"/>
  <c r="W35" i="1"/>
  <c r="V35" i="1"/>
  <c r="P35" i="1"/>
  <c r="N35" i="1"/>
  <c r="K35" i="1"/>
  <c r="H35" i="1"/>
  <c r="E35" i="1"/>
  <c r="AY34" i="1"/>
  <c r="AS34" i="1"/>
  <c r="AT34" i="1" s="1"/>
  <c r="AP34" i="1"/>
  <c r="AQ34" i="1" s="1"/>
  <c r="AM34" i="1"/>
  <c r="AN34" i="1" s="1"/>
  <c r="AH34" i="1"/>
  <c r="AF34" i="1"/>
  <c r="AD34" i="1"/>
  <c r="AB34" i="1"/>
  <c r="Z34" i="1"/>
  <c r="W34" i="1"/>
  <c r="V34" i="1"/>
  <c r="P34" i="1"/>
  <c r="N34" i="1"/>
  <c r="K34" i="1"/>
  <c r="H34" i="1"/>
  <c r="E34" i="1"/>
  <c r="AY33" i="1"/>
  <c r="AS33" i="1"/>
  <c r="AT33" i="1" s="1"/>
  <c r="AP33" i="1"/>
  <c r="AQ33" i="1" s="1"/>
  <c r="AM33" i="1"/>
  <c r="AN33" i="1" s="1"/>
  <c r="AH33" i="1"/>
  <c r="AF33" i="1"/>
  <c r="AD33" i="1"/>
  <c r="AB33" i="1"/>
  <c r="Z33" i="1"/>
  <c r="W33" i="1"/>
  <c r="V33" i="1"/>
  <c r="P33" i="1"/>
  <c r="N33" i="1"/>
  <c r="K33" i="1"/>
  <c r="E33" i="1"/>
  <c r="AY32" i="1"/>
  <c r="AS32" i="1"/>
  <c r="AT32" i="1" s="1"/>
  <c r="AP32" i="1"/>
  <c r="AQ32" i="1" s="1"/>
  <c r="AM32" i="1"/>
  <c r="AN32" i="1" s="1"/>
  <c r="AH32" i="1"/>
  <c r="AF32" i="1"/>
  <c r="AD32" i="1"/>
  <c r="AB32" i="1"/>
  <c r="Z32" i="1"/>
  <c r="W32" i="1"/>
  <c r="V32" i="1"/>
  <c r="P32" i="1"/>
  <c r="N32" i="1"/>
  <c r="K32" i="1"/>
  <c r="H32" i="1"/>
  <c r="E32" i="1"/>
  <c r="AY31" i="1"/>
  <c r="AS31" i="1"/>
  <c r="AT31" i="1" s="1"/>
  <c r="AP31" i="1"/>
  <c r="AQ31" i="1" s="1"/>
  <c r="AM31" i="1"/>
  <c r="AN31" i="1" s="1"/>
  <c r="AH31" i="1"/>
  <c r="AF31" i="1"/>
  <c r="AD31" i="1"/>
  <c r="AB31" i="1"/>
  <c r="Z31" i="1"/>
  <c r="W31" i="1"/>
  <c r="V31" i="1"/>
  <c r="P31" i="1"/>
  <c r="N31" i="1"/>
  <c r="K31" i="1"/>
  <c r="H31" i="1"/>
  <c r="E31" i="1"/>
  <c r="AY30" i="1"/>
  <c r="AS30" i="1"/>
  <c r="AT30" i="1" s="1"/>
  <c r="AP30" i="1"/>
  <c r="AQ30" i="1" s="1"/>
  <c r="AM30" i="1"/>
  <c r="AN30" i="1" s="1"/>
  <c r="AH30" i="1"/>
  <c r="AF30" i="1"/>
  <c r="AD30" i="1"/>
  <c r="AB30" i="1"/>
  <c r="Z30" i="1"/>
  <c r="W30" i="1"/>
  <c r="V30" i="1"/>
  <c r="P30" i="1"/>
  <c r="N30" i="1"/>
  <c r="K30" i="1"/>
  <c r="H30" i="1"/>
  <c r="E30" i="1"/>
  <c r="AY29" i="1"/>
  <c r="AS29" i="1"/>
  <c r="AT29" i="1" s="1"/>
  <c r="AP29" i="1"/>
  <c r="AQ29" i="1" s="1"/>
  <c r="AM29" i="1"/>
  <c r="AN29" i="1" s="1"/>
  <c r="AH29" i="1"/>
  <c r="AF29" i="1"/>
  <c r="AD29" i="1"/>
  <c r="AB29" i="1"/>
  <c r="Z29" i="1"/>
  <c r="W29" i="1"/>
  <c r="V29" i="1"/>
  <c r="N29" i="1"/>
  <c r="K29" i="1"/>
  <c r="H29" i="1"/>
  <c r="E29" i="1"/>
  <c r="AY28" i="1"/>
  <c r="AS28" i="1"/>
  <c r="AT28" i="1" s="1"/>
  <c r="AP28" i="1"/>
  <c r="AQ28" i="1" s="1"/>
  <c r="AM28" i="1"/>
  <c r="AN28" i="1" s="1"/>
  <c r="AH28" i="1"/>
  <c r="AF28" i="1"/>
  <c r="AD28" i="1"/>
  <c r="AB28" i="1"/>
  <c r="Z28" i="1"/>
  <c r="W28" i="1"/>
  <c r="V28" i="1"/>
  <c r="P28" i="1"/>
  <c r="N28" i="1"/>
  <c r="K28" i="1"/>
  <c r="H28" i="1"/>
  <c r="E28" i="1"/>
  <c r="AY27" i="1"/>
  <c r="AS27" i="1"/>
  <c r="AT27" i="1" s="1"/>
  <c r="AP27" i="1"/>
  <c r="AQ27" i="1" s="1"/>
  <c r="AM27" i="1"/>
  <c r="AN27" i="1" s="1"/>
  <c r="AH27" i="1"/>
  <c r="AF27" i="1"/>
  <c r="AD27" i="1"/>
  <c r="AB27" i="1"/>
  <c r="Z27" i="1"/>
  <c r="W27" i="1"/>
  <c r="V27" i="1"/>
  <c r="P27" i="1"/>
  <c r="N27" i="1"/>
  <c r="K27" i="1"/>
  <c r="H27" i="1"/>
  <c r="E27" i="1"/>
  <c r="AY26" i="1"/>
  <c r="AS26" i="1"/>
  <c r="AT26" i="1" s="1"/>
  <c r="AP26" i="1"/>
  <c r="AQ26" i="1" s="1"/>
  <c r="AM26" i="1"/>
  <c r="AN26" i="1" s="1"/>
  <c r="AH26" i="1"/>
  <c r="AF26" i="1"/>
  <c r="AD26" i="1"/>
  <c r="AB26" i="1"/>
  <c r="Z26" i="1"/>
  <c r="W26" i="1"/>
  <c r="V26" i="1"/>
  <c r="P26" i="1"/>
  <c r="N26" i="1"/>
  <c r="K26" i="1"/>
  <c r="H26" i="1"/>
  <c r="E26" i="1"/>
  <c r="AY25" i="1"/>
  <c r="AS25" i="1"/>
  <c r="AT25" i="1" s="1"/>
  <c r="AP25" i="1"/>
  <c r="AQ25" i="1" s="1"/>
  <c r="AM25" i="1"/>
  <c r="AN25" i="1" s="1"/>
  <c r="AH25" i="1"/>
  <c r="AF25" i="1"/>
  <c r="AD25" i="1"/>
  <c r="AB25" i="1"/>
  <c r="Z25" i="1"/>
  <c r="W25" i="1"/>
  <c r="V25" i="1"/>
  <c r="P25" i="1"/>
  <c r="N25" i="1"/>
  <c r="K25" i="1"/>
  <c r="H25" i="1"/>
  <c r="E25" i="1"/>
  <c r="AY24" i="1"/>
  <c r="AS24" i="1"/>
  <c r="AT24" i="1" s="1"/>
  <c r="AP24" i="1"/>
  <c r="AQ24" i="1" s="1"/>
  <c r="AM24" i="1"/>
  <c r="AN24" i="1" s="1"/>
  <c r="AH24" i="1"/>
  <c r="AF24" i="1"/>
  <c r="AD24" i="1"/>
  <c r="AB24" i="1"/>
  <c r="Z24" i="1"/>
  <c r="W24" i="1"/>
  <c r="V24" i="1"/>
  <c r="P24" i="1"/>
  <c r="N24" i="1"/>
  <c r="K24" i="1"/>
  <c r="H24" i="1"/>
  <c r="E24" i="1"/>
  <c r="AY23" i="1"/>
  <c r="AS23" i="1"/>
  <c r="AT23" i="1" s="1"/>
  <c r="AP23" i="1"/>
  <c r="AQ23" i="1" s="1"/>
  <c r="AM23" i="1"/>
  <c r="AN23" i="1" s="1"/>
  <c r="AH23" i="1"/>
  <c r="AF23" i="1"/>
  <c r="AD23" i="1"/>
  <c r="AB23" i="1"/>
  <c r="Z23" i="1"/>
  <c r="W23" i="1"/>
  <c r="V23" i="1"/>
  <c r="P23" i="1"/>
  <c r="N23" i="1"/>
  <c r="K23" i="1"/>
  <c r="H23" i="1"/>
  <c r="E23" i="1"/>
  <c r="AY22" i="1"/>
  <c r="AS22" i="1"/>
  <c r="AT22" i="1" s="1"/>
  <c r="AP22" i="1"/>
  <c r="AQ22" i="1" s="1"/>
  <c r="AM22" i="1"/>
  <c r="AN22" i="1" s="1"/>
  <c r="AH22" i="1"/>
  <c r="AF22" i="1"/>
  <c r="AD22" i="1"/>
  <c r="AB22" i="1"/>
  <c r="Z22" i="1"/>
  <c r="W22" i="1"/>
  <c r="V22" i="1"/>
  <c r="P22" i="1"/>
  <c r="N22" i="1"/>
  <c r="K22" i="1"/>
  <c r="H22" i="1"/>
  <c r="E22" i="1"/>
  <c r="AY21" i="1"/>
  <c r="AS21" i="1"/>
  <c r="AT21" i="1" s="1"/>
  <c r="AP21" i="1"/>
  <c r="AQ21" i="1" s="1"/>
  <c r="AM21" i="1"/>
  <c r="AN21" i="1" s="1"/>
  <c r="AH21" i="1"/>
  <c r="AF21" i="1"/>
  <c r="AD21" i="1"/>
  <c r="AB21" i="1"/>
  <c r="Z21" i="1"/>
  <c r="W21" i="1"/>
  <c r="V21" i="1"/>
  <c r="P21" i="1"/>
  <c r="N21" i="1"/>
  <c r="K21" i="1"/>
  <c r="H21" i="1"/>
  <c r="E21" i="1"/>
  <c r="AY20" i="1"/>
  <c r="AS20" i="1"/>
  <c r="AT20" i="1" s="1"/>
  <c r="AP20" i="1"/>
  <c r="AQ20" i="1" s="1"/>
  <c r="AM20" i="1"/>
  <c r="AN20" i="1" s="1"/>
  <c r="AH20" i="1"/>
  <c r="AF20" i="1"/>
  <c r="AD20" i="1"/>
  <c r="AB20" i="1"/>
  <c r="Z20" i="1"/>
  <c r="W20" i="1"/>
  <c r="V20" i="1"/>
  <c r="P20" i="1"/>
  <c r="N20" i="1"/>
  <c r="K20" i="1"/>
  <c r="H20" i="1"/>
  <c r="E20" i="1"/>
  <c r="AY19" i="1"/>
  <c r="AS19" i="1"/>
  <c r="AT19" i="1" s="1"/>
  <c r="AP19" i="1"/>
  <c r="AQ19" i="1" s="1"/>
  <c r="AM19" i="1"/>
  <c r="AN19" i="1" s="1"/>
  <c r="AH19" i="1"/>
  <c r="AF19" i="1"/>
  <c r="AD19" i="1"/>
  <c r="AB19" i="1"/>
  <c r="Z19" i="1"/>
  <c r="W19" i="1"/>
  <c r="V19" i="1"/>
  <c r="P19" i="1"/>
  <c r="N19" i="1"/>
  <c r="K19" i="1"/>
  <c r="H19" i="1"/>
  <c r="E19" i="1"/>
  <c r="AY18" i="1"/>
  <c r="AS18" i="1"/>
  <c r="AT18" i="1" s="1"/>
  <c r="AP18" i="1"/>
  <c r="AQ18" i="1" s="1"/>
  <c r="AM18" i="1"/>
  <c r="AN18" i="1" s="1"/>
  <c r="AH18" i="1"/>
  <c r="AF18" i="1"/>
  <c r="AD18" i="1"/>
  <c r="AB18" i="1"/>
  <c r="Z18" i="1"/>
  <c r="W18" i="1"/>
  <c r="V18" i="1"/>
  <c r="P18" i="1"/>
  <c r="N18" i="1"/>
  <c r="K18" i="1"/>
  <c r="H18" i="1"/>
  <c r="E18" i="1"/>
  <c r="AY17" i="1"/>
  <c r="AS17" i="1"/>
  <c r="AT17" i="1" s="1"/>
  <c r="AP17" i="1"/>
  <c r="AQ17" i="1" s="1"/>
  <c r="AM17" i="1"/>
  <c r="AN17" i="1" s="1"/>
  <c r="AH17" i="1"/>
  <c r="AF17" i="1"/>
  <c r="AD17" i="1"/>
  <c r="AB17" i="1"/>
  <c r="Z17" i="1"/>
  <c r="W17" i="1"/>
  <c r="V17" i="1"/>
  <c r="P17" i="1"/>
  <c r="N17" i="1"/>
  <c r="K17" i="1"/>
  <c r="H17" i="1"/>
  <c r="E17" i="1"/>
  <c r="AY16" i="1"/>
  <c r="AS16" i="1"/>
  <c r="AT16" i="1" s="1"/>
  <c r="AP16" i="1"/>
  <c r="AQ16" i="1" s="1"/>
  <c r="AM16" i="1"/>
  <c r="AN16" i="1" s="1"/>
  <c r="AH16" i="1"/>
  <c r="AF16" i="1"/>
  <c r="AD16" i="1"/>
  <c r="AB16" i="1"/>
  <c r="Z16" i="1"/>
  <c r="W16" i="1"/>
  <c r="V16" i="1"/>
  <c r="P16" i="1"/>
  <c r="N16" i="1"/>
  <c r="K16" i="1"/>
  <c r="H16" i="1"/>
  <c r="E16" i="1"/>
  <c r="AY15" i="1"/>
  <c r="AS15" i="1"/>
  <c r="AT15" i="1" s="1"/>
  <c r="AP15" i="1"/>
  <c r="AQ15" i="1" s="1"/>
  <c r="AM15" i="1"/>
  <c r="AN15" i="1" s="1"/>
  <c r="AH15" i="1"/>
  <c r="AF15" i="1"/>
  <c r="AD15" i="1"/>
  <c r="AB15" i="1"/>
  <c r="Z15" i="1"/>
  <c r="W15" i="1"/>
  <c r="V15" i="1"/>
  <c r="N15" i="1"/>
  <c r="K15" i="1"/>
  <c r="H15" i="1"/>
  <c r="E15" i="1"/>
  <c r="AY14" i="1"/>
  <c r="AS14" i="1"/>
  <c r="AT14" i="1" s="1"/>
  <c r="AP14" i="1"/>
  <c r="AQ14" i="1" s="1"/>
  <c r="AM14" i="1"/>
  <c r="AN14" i="1" s="1"/>
  <c r="AH14" i="1"/>
  <c r="AF14" i="1"/>
  <c r="AD14" i="1"/>
  <c r="AB14" i="1"/>
  <c r="Z14" i="1"/>
  <c r="W14" i="1"/>
  <c r="V14" i="1"/>
  <c r="P14" i="1"/>
  <c r="N14" i="1"/>
  <c r="K14" i="1"/>
  <c r="H14" i="1"/>
  <c r="E14" i="1"/>
  <c r="AY13" i="1"/>
  <c r="AS13" i="1"/>
  <c r="AT13" i="1" s="1"/>
  <c r="AP13" i="1"/>
  <c r="AQ13" i="1" s="1"/>
  <c r="AM13" i="1"/>
  <c r="AN13" i="1" s="1"/>
  <c r="AH13" i="1"/>
  <c r="AF13" i="1"/>
  <c r="AD13" i="1"/>
  <c r="AB13" i="1"/>
  <c r="Z13" i="1"/>
  <c r="W13" i="1"/>
  <c r="V13" i="1"/>
  <c r="P13" i="1"/>
  <c r="N13" i="1"/>
  <c r="K13" i="1"/>
  <c r="H13" i="1"/>
  <c r="E13" i="1"/>
  <c r="AY12" i="1"/>
  <c r="AS12" i="1"/>
  <c r="AT12" i="1" s="1"/>
  <c r="AP12" i="1"/>
  <c r="AQ12" i="1" s="1"/>
  <c r="AM12" i="1"/>
  <c r="AN12" i="1" s="1"/>
  <c r="AH12" i="1"/>
  <c r="AF12" i="1"/>
  <c r="AD12" i="1"/>
  <c r="AB12" i="1"/>
  <c r="Z12" i="1"/>
  <c r="W12" i="1"/>
  <c r="V12" i="1"/>
  <c r="P12" i="1"/>
  <c r="N12" i="1"/>
  <c r="K12" i="1"/>
  <c r="H12" i="1"/>
  <c r="E12" i="1"/>
  <c r="AY11" i="1"/>
  <c r="AS11" i="1"/>
  <c r="AT11" i="1" s="1"/>
  <c r="AP11" i="1"/>
  <c r="AQ11" i="1" s="1"/>
  <c r="AM11" i="1"/>
  <c r="AN11" i="1" s="1"/>
  <c r="AH11" i="1"/>
  <c r="AF11" i="1"/>
  <c r="AD11" i="1"/>
  <c r="AB11" i="1"/>
  <c r="Z11" i="1"/>
  <c r="W11" i="1"/>
  <c r="V11" i="1"/>
  <c r="P11" i="1"/>
  <c r="N11" i="1"/>
  <c r="K11" i="1"/>
  <c r="H11" i="1"/>
  <c r="E11" i="1"/>
  <c r="AY10" i="1"/>
  <c r="AS10" i="1"/>
  <c r="AT10" i="1" s="1"/>
  <c r="AP10" i="1"/>
  <c r="AQ10" i="1" s="1"/>
  <c r="AM10" i="1"/>
  <c r="AN10" i="1" s="1"/>
  <c r="AH10" i="1"/>
  <c r="AF10" i="1"/>
  <c r="AD10" i="1"/>
  <c r="AB10" i="1"/>
  <c r="Z10" i="1"/>
  <c r="W10" i="1"/>
  <c r="V10" i="1"/>
  <c r="P10" i="1"/>
  <c r="N10" i="1"/>
  <c r="K10" i="1"/>
  <c r="H10" i="1"/>
  <c r="E10" i="1"/>
  <c r="AY9" i="1"/>
  <c r="AS9" i="1"/>
  <c r="AT9" i="1" s="1"/>
  <c r="AP9" i="1"/>
  <c r="AQ9" i="1" s="1"/>
  <c r="AM9" i="1"/>
  <c r="AN9" i="1" s="1"/>
  <c r="AH9" i="1"/>
  <c r="AF9" i="1"/>
  <c r="AD9" i="1"/>
  <c r="AB9" i="1"/>
  <c r="Z9" i="1"/>
  <c r="W9" i="1"/>
  <c r="V9" i="1"/>
  <c r="P9" i="1"/>
  <c r="N9" i="1"/>
  <c r="K9" i="1"/>
  <c r="H9" i="1"/>
  <c r="E9" i="1"/>
  <c r="AY8" i="1"/>
  <c r="AS8" i="1"/>
  <c r="AT8" i="1" s="1"/>
  <c r="AP8" i="1"/>
  <c r="AQ8" i="1" s="1"/>
  <c r="AM8" i="1"/>
  <c r="AN8" i="1" s="1"/>
  <c r="AH8" i="1"/>
  <c r="AF8" i="1"/>
  <c r="AD8" i="1"/>
  <c r="AB8" i="1"/>
  <c r="Z8" i="1"/>
  <c r="W8" i="1"/>
  <c r="V8" i="1"/>
  <c r="P8" i="1"/>
  <c r="N8" i="1"/>
  <c r="K8" i="1"/>
  <c r="H8" i="1"/>
  <c r="E8" i="1"/>
  <c r="AY7" i="1"/>
  <c r="AS7" i="1"/>
  <c r="AT7" i="1" s="1"/>
  <c r="AP7" i="1"/>
  <c r="AQ7" i="1" s="1"/>
  <c r="AM7" i="1"/>
  <c r="AN7" i="1" s="1"/>
  <c r="AH7" i="1"/>
  <c r="AF7" i="1"/>
  <c r="AD7" i="1"/>
  <c r="AB7" i="1"/>
  <c r="Z7" i="1"/>
  <c r="W7" i="1"/>
  <c r="V7" i="1"/>
  <c r="P7" i="1"/>
  <c r="N7" i="1"/>
  <c r="K7" i="1"/>
  <c r="H7" i="1"/>
  <c r="E7" i="1"/>
  <c r="AY6" i="1"/>
  <c r="AS6" i="1"/>
  <c r="AT6" i="1" s="1"/>
  <c r="AP6" i="1"/>
  <c r="AQ6" i="1" s="1"/>
  <c r="AM6" i="1"/>
  <c r="AN6" i="1" s="1"/>
  <c r="AH6" i="1"/>
  <c r="AF6" i="1"/>
  <c r="AD6" i="1"/>
  <c r="AB6" i="1"/>
  <c r="Z6" i="1"/>
  <c r="W6" i="1"/>
  <c r="V6" i="1"/>
  <c r="P6" i="1"/>
  <c r="N6" i="1"/>
  <c r="K6" i="1"/>
  <c r="H6" i="1"/>
  <c r="E6" i="1"/>
  <c r="AY5" i="1"/>
  <c r="AS5" i="1"/>
  <c r="AT5" i="1" s="1"/>
  <c r="AP5" i="1"/>
  <c r="AQ5" i="1" s="1"/>
  <c r="AM5" i="1"/>
  <c r="AN5" i="1" s="1"/>
  <c r="AH5" i="1"/>
  <c r="AF5" i="1"/>
  <c r="AD5" i="1"/>
  <c r="AB5" i="1"/>
  <c r="Z5" i="1"/>
  <c r="W5" i="1"/>
  <c r="V5" i="1"/>
  <c r="P5" i="1"/>
  <c r="N5" i="1"/>
  <c r="K5" i="1"/>
  <c r="H5" i="1"/>
  <c r="E5" i="1"/>
  <c r="AK37" i="1" l="1"/>
  <c r="AK38" i="1"/>
  <c r="AK39" i="1"/>
  <c r="AK40" i="1"/>
  <c r="AK33" i="1"/>
  <c r="AK35" i="1"/>
  <c r="AK5" i="1"/>
  <c r="AK80" i="1"/>
  <c r="AK36" i="1"/>
  <c r="AK34" i="1"/>
  <c r="AK96" i="1"/>
  <c r="AK31" i="1"/>
  <c r="AK32" i="1"/>
  <c r="AK73" i="1"/>
  <c r="AK74" i="1"/>
  <c r="AK75" i="1"/>
  <c r="AK76" i="1"/>
  <c r="AK77" i="1"/>
  <c r="AK78" i="1"/>
  <c r="AK79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29" i="1"/>
  <c r="AK30" i="1"/>
  <c r="AK6" i="1"/>
  <c r="AK7" i="1"/>
  <c r="AK8" i="1"/>
  <c r="AK9" i="1"/>
  <c r="AK10" i="1"/>
  <c r="AK11" i="1"/>
  <c r="AK12" i="1"/>
  <c r="AK13" i="1"/>
  <c r="AK14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U76" i="1"/>
  <c r="AU91" i="1"/>
  <c r="X37" i="1"/>
  <c r="AU65" i="1"/>
  <c r="X67" i="1"/>
  <c r="AU67" i="1"/>
  <c r="X84" i="1"/>
  <c r="AU84" i="1"/>
  <c r="X86" i="1"/>
  <c r="AU87" i="1"/>
  <c r="AU88" i="1"/>
  <c r="AU96" i="1"/>
  <c r="AU41" i="1"/>
  <c r="AU49" i="1"/>
  <c r="AU47" i="1"/>
  <c r="X57" i="1"/>
  <c r="X60" i="1"/>
  <c r="X72" i="1"/>
  <c r="AU73" i="1"/>
  <c r="AU75" i="1"/>
  <c r="X15" i="1"/>
  <c r="X27" i="1"/>
  <c r="X38" i="1"/>
  <c r="X42" i="1"/>
  <c r="AU51" i="1"/>
  <c r="AU59" i="1"/>
  <c r="X69" i="1"/>
  <c r="AU58" i="1"/>
  <c r="AU63" i="1"/>
  <c r="AU90" i="1"/>
  <c r="X95" i="1"/>
  <c r="X9" i="1"/>
  <c r="AU9" i="1"/>
  <c r="AU30" i="1"/>
  <c r="AU32" i="1"/>
  <c r="AU33" i="1"/>
  <c r="X39" i="1"/>
  <c r="AU43" i="1"/>
  <c r="X50" i="1"/>
  <c r="AU55" i="1"/>
  <c r="AU78" i="1"/>
  <c r="X80" i="1"/>
  <c r="AU53" i="1"/>
  <c r="AU61" i="1"/>
  <c r="X62" i="1"/>
  <c r="AU71" i="1"/>
  <c r="X5" i="1"/>
  <c r="AU5" i="1"/>
  <c r="X6" i="1"/>
  <c r="AU6" i="1"/>
  <c r="X23" i="1"/>
  <c r="X34" i="1"/>
  <c r="AU39" i="1"/>
  <c r="X49" i="1"/>
  <c r="AU56" i="1"/>
  <c r="AU94" i="1"/>
  <c r="X10" i="1"/>
  <c r="AU10" i="1"/>
  <c r="X36" i="1"/>
  <c r="AU37" i="1"/>
  <c r="X46" i="1"/>
  <c r="X54" i="1"/>
  <c r="X19" i="1"/>
  <c r="X33" i="1"/>
  <c r="AU80" i="1"/>
  <c r="AU83" i="1"/>
  <c r="X75" i="1"/>
  <c r="AU81" i="1"/>
  <c r="X88" i="1"/>
  <c r="X92" i="1"/>
  <c r="AU93" i="1"/>
  <c r="X94" i="1"/>
  <c r="X7" i="1"/>
  <c r="AU7" i="1"/>
  <c r="X11" i="1"/>
  <c r="AU11" i="1"/>
  <c r="X40" i="1"/>
  <c r="X44" i="1"/>
  <c r="X48" i="1"/>
  <c r="X52" i="1"/>
  <c r="AU68" i="1"/>
  <c r="X70" i="1"/>
  <c r="X77" i="1"/>
  <c r="AU77" i="1"/>
  <c r="X79" i="1"/>
  <c r="AU85" i="1"/>
  <c r="X91" i="1"/>
  <c r="AU95" i="1"/>
  <c r="X96" i="1"/>
  <c r="X8" i="1"/>
  <c r="AU8" i="1"/>
  <c r="AU12" i="1"/>
  <c r="AU13" i="1"/>
  <c r="X14" i="1"/>
  <c r="AU14" i="1"/>
  <c r="AU15" i="1"/>
  <c r="X18" i="1"/>
  <c r="AU19" i="1"/>
  <c r="X22" i="1"/>
  <c r="AU23" i="1"/>
  <c r="X26" i="1"/>
  <c r="AU27" i="1"/>
  <c r="X29" i="1"/>
  <c r="AU36" i="1"/>
  <c r="X41" i="1"/>
  <c r="AU42" i="1"/>
  <c r="X43" i="1"/>
  <c r="AU44" i="1"/>
  <c r="X45" i="1"/>
  <c r="AU46" i="1"/>
  <c r="X47" i="1"/>
  <c r="AU50" i="1"/>
  <c r="X51" i="1"/>
  <c r="AU52" i="1"/>
  <c r="X53" i="1"/>
  <c r="AU54" i="1"/>
  <c r="AU57" i="1"/>
  <c r="X58" i="1"/>
  <c r="AU60" i="1"/>
  <c r="X61" i="1"/>
  <c r="AU62" i="1"/>
  <c r="AU69" i="1"/>
  <c r="X71" i="1"/>
  <c r="AU74" i="1"/>
  <c r="X82" i="1"/>
  <c r="AU82" i="1"/>
  <c r="X90" i="1"/>
  <c r="AU92" i="1"/>
  <c r="X93" i="1"/>
  <c r="AU29" i="1"/>
  <c r="AU22" i="1"/>
  <c r="AU26" i="1"/>
  <c r="AU40" i="1"/>
  <c r="AU48" i="1"/>
  <c r="X13" i="1"/>
  <c r="X17" i="1"/>
  <c r="AU17" i="1"/>
  <c r="X21" i="1"/>
  <c r="AU21" i="1"/>
  <c r="X25" i="1"/>
  <c r="AU25" i="1"/>
  <c r="X35" i="1"/>
  <c r="AU35" i="1"/>
  <c r="AU38" i="1"/>
  <c r="AU18" i="1"/>
  <c r="X12" i="1"/>
  <c r="X16" i="1"/>
  <c r="AU16" i="1"/>
  <c r="X20" i="1"/>
  <c r="AU20" i="1"/>
  <c r="X24" i="1"/>
  <c r="AU24" i="1"/>
  <c r="X28" i="1"/>
  <c r="AU28" i="1"/>
  <c r="AU31" i="1"/>
  <c r="AU34" i="1"/>
  <c r="AU45" i="1"/>
  <c r="X56" i="1"/>
  <c r="AU64" i="1"/>
  <c r="AU79" i="1"/>
  <c r="AU86" i="1"/>
  <c r="X55" i="1"/>
  <c r="X59" i="1"/>
  <c r="X63" i="1"/>
  <c r="X73" i="1"/>
  <c r="X30" i="1"/>
  <c r="X31" i="1"/>
  <c r="X32" i="1"/>
  <c r="AU66" i="1"/>
  <c r="AU70" i="1"/>
  <c r="AU72" i="1"/>
  <c r="X74" i="1"/>
  <c r="X76" i="1"/>
  <c r="X78" i="1"/>
  <c r="X83" i="1"/>
  <c r="X85" i="1"/>
  <c r="X87" i="1"/>
  <c r="X89" i="1"/>
  <c r="X64" i="1"/>
  <c r="X65" i="1"/>
  <c r="X66" i="1"/>
  <c r="X68" i="1"/>
  <c r="X81" i="1"/>
  <c r="AZ5" i="1" l="1"/>
  <c r="BA5" i="1" s="1"/>
  <c r="AZ80" i="1"/>
  <c r="BA80" i="1" s="1"/>
  <c r="AZ15" i="1"/>
  <c r="BA15" i="1" s="1"/>
  <c r="AZ13" i="1"/>
  <c r="BA13" i="1" s="1"/>
  <c r="AZ90" i="1"/>
  <c r="BA90" i="1" s="1"/>
  <c r="AZ91" i="1"/>
  <c r="BA91" i="1" s="1"/>
  <c r="AZ65" i="1"/>
  <c r="BA65" i="1" s="1"/>
  <c r="AZ76" i="1"/>
  <c r="BA76" i="1" s="1"/>
  <c r="AZ53" i="1"/>
  <c r="BA53" i="1" s="1"/>
  <c r="AZ79" i="1"/>
  <c r="BA79" i="1" s="1"/>
  <c r="AZ81" i="1"/>
  <c r="BA81" i="1" s="1"/>
  <c r="AZ52" i="1"/>
  <c r="BA52" i="1" s="1"/>
  <c r="AZ84" i="1"/>
  <c r="BA84" i="1" s="1"/>
  <c r="AZ70" i="1"/>
  <c r="BA70" i="1" s="1"/>
  <c r="AZ71" i="1"/>
  <c r="BA71" i="1" s="1"/>
  <c r="AZ33" i="1"/>
  <c r="BA33" i="1" s="1"/>
  <c r="AZ61" i="1"/>
  <c r="BA61" i="1" s="1"/>
  <c r="AZ27" i="1"/>
  <c r="BA27" i="1" s="1"/>
  <c r="AZ22" i="1"/>
  <c r="BA22" i="1" s="1"/>
  <c r="AZ8" i="1"/>
  <c r="BA8" i="1" s="1"/>
  <c r="AZ7" i="1"/>
  <c r="BA7" i="1" s="1"/>
  <c r="AZ92" i="1"/>
  <c r="BA92" i="1" s="1"/>
  <c r="AZ54" i="1"/>
  <c r="BA54" i="1" s="1"/>
  <c r="AZ32" i="1"/>
  <c r="BA32" i="1" s="1"/>
  <c r="AZ67" i="1"/>
  <c r="BA67" i="1" s="1"/>
  <c r="AZ56" i="1"/>
  <c r="BA56" i="1" s="1"/>
  <c r="AZ64" i="1"/>
  <c r="BA64" i="1" s="1"/>
  <c r="AZ44" i="1"/>
  <c r="BA44" i="1" s="1"/>
  <c r="AZ96" i="1"/>
  <c r="BA96" i="1" s="1"/>
  <c r="AZ60" i="1"/>
  <c r="BA60" i="1" s="1"/>
  <c r="AZ83" i="1"/>
  <c r="BA83" i="1" s="1"/>
  <c r="AZ72" i="1"/>
  <c r="BA72" i="1" s="1"/>
  <c r="AZ69" i="1"/>
  <c r="BA69" i="1" s="1"/>
  <c r="AZ46" i="1"/>
  <c r="BA46" i="1" s="1"/>
  <c r="AZ59" i="1"/>
  <c r="BA59" i="1" s="1"/>
  <c r="AZ19" i="1"/>
  <c r="BA19" i="1" s="1"/>
  <c r="AZ9" i="1"/>
  <c r="BA9" i="1" s="1"/>
  <c r="AZ38" i="1"/>
  <c r="BA38" i="1" s="1"/>
  <c r="AZ57" i="1"/>
  <c r="BA57" i="1" s="1"/>
  <c r="AZ88" i="1"/>
  <c r="BA88" i="1" s="1"/>
  <c r="AZ37" i="1"/>
  <c r="BA37" i="1" s="1"/>
  <c r="AZ29" i="1"/>
  <c r="BA29" i="1" s="1"/>
  <c r="AZ86" i="1"/>
  <c r="BA86" i="1" s="1"/>
  <c r="AZ68" i="1"/>
  <c r="BA68" i="1" s="1"/>
  <c r="AZ50" i="1"/>
  <c r="BA50" i="1" s="1"/>
  <c r="AZ31" i="1"/>
  <c r="BA31" i="1" s="1"/>
  <c r="AZ63" i="1"/>
  <c r="BA63" i="1" s="1"/>
  <c r="AZ47" i="1"/>
  <c r="BA47" i="1" s="1"/>
  <c r="AZ34" i="1"/>
  <c r="BA34" i="1" s="1"/>
  <c r="AZ45" i="1"/>
  <c r="BA45" i="1" s="1"/>
  <c r="AZ58" i="1"/>
  <c r="BA58" i="1" s="1"/>
  <c r="AZ11" i="1"/>
  <c r="BA11" i="1" s="1"/>
  <c r="AZ82" i="1"/>
  <c r="BA82" i="1" s="1"/>
  <c r="AZ75" i="1"/>
  <c r="BA75" i="1" s="1"/>
  <c r="AZ78" i="1"/>
  <c r="BA78" i="1" s="1"/>
  <c r="AZ55" i="1"/>
  <c r="BA55" i="1" s="1"/>
  <c r="AZ39" i="1"/>
  <c r="BA39" i="1" s="1"/>
  <c r="AZ40" i="1"/>
  <c r="BA40" i="1" s="1"/>
  <c r="AZ95" i="1"/>
  <c r="BA95" i="1" s="1"/>
  <c r="AZ62" i="1"/>
  <c r="BA62" i="1" s="1"/>
  <c r="AZ23" i="1"/>
  <c r="BA23" i="1" s="1"/>
  <c r="AZ14" i="1"/>
  <c r="BA14" i="1" s="1"/>
  <c r="AZ26" i="1"/>
  <c r="BA26" i="1" s="1"/>
  <c r="AZ36" i="1"/>
  <c r="BA36" i="1" s="1"/>
  <c r="AZ94" i="1"/>
  <c r="BA94" i="1" s="1"/>
  <c r="AZ49" i="1"/>
  <c r="BA49" i="1" s="1"/>
  <c r="AZ89" i="1"/>
  <c r="BA89" i="1" s="1"/>
  <c r="AZ43" i="1"/>
  <c r="BA43" i="1" s="1"/>
  <c r="AZ18" i="1"/>
  <c r="BA18" i="1" s="1"/>
  <c r="AZ93" i="1"/>
  <c r="BA93" i="1" s="1"/>
  <c r="AZ87" i="1"/>
  <c r="BA87" i="1" s="1"/>
  <c r="AZ30" i="1"/>
  <c r="BA30" i="1" s="1"/>
  <c r="AZ10" i="1"/>
  <c r="BA10" i="1" s="1"/>
  <c r="AZ6" i="1"/>
  <c r="BA6" i="1" s="1"/>
  <c r="AZ77" i="1"/>
  <c r="BA77" i="1" s="1"/>
  <c r="AZ85" i="1"/>
  <c r="BA85" i="1" s="1"/>
  <c r="AZ74" i="1"/>
  <c r="BA74" i="1" s="1"/>
  <c r="AZ42" i="1"/>
  <c r="BA42" i="1" s="1"/>
  <c r="AZ51" i="1"/>
  <c r="BA51" i="1" s="1"/>
  <c r="AZ12" i="1"/>
  <c r="BA12" i="1" s="1"/>
  <c r="AZ48" i="1"/>
  <c r="BA48" i="1" s="1"/>
  <c r="AZ41" i="1"/>
  <c r="BA41" i="1" s="1"/>
  <c r="AZ73" i="1"/>
  <c r="BA73" i="1" s="1"/>
  <c r="AZ20" i="1"/>
  <c r="BA20" i="1" s="1"/>
  <c r="AZ21" i="1"/>
  <c r="BA21" i="1" s="1"/>
  <c r="AZ66" i="1"/>
  <c r="BA66" i="1" s="1"/>
  <c r="AZ24" i="1"/>
  <c r="BA24" i="1" s="1"/>
  <c r="AZ16" i="1"/>
  <c r="BA16" i="1" s="1"/>
  <c r="AZ25" i="1"/>
  <c r="BA25" i="1" s="1"/>
  <c r="AZ17" i="1"/>
  <c r="BA17" i="1" s="1"/>
  <c r="AZ28" i="1"/>
  <c r="BA28" i="1" s="1"/>
  <c r="AZ35" i="1"/>
  <c r="BA35" i="1" s="1"/>
</calcChain>
</file>

<file path=xl/sharedStrings.xml><?xml version="1.0" encoding="utf-8"?>
<sst xmlns="http://schemas.openxmlformats.org/spreadsheetml/2006/main" count="245" uniqueCount="140">
  <si>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</si>
  <si>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</si>
  <si>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</si>
  <si>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</si>
  <si>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</si>
  <si>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</si>
  <si>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</si>
  <si>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</si>
  <si>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</si>
  <si>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</si>
  <si>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</si>
  <si>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</si>
  <si>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</si>
  <si>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</si>
  <si>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</si>
  <si>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</si>
  <si>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 xml:space="preserve">Кол-во уроков в недельном расписании </t>
  </si>
  <si>
    <t>6.11-30.12</t>
  </si>
  <si>
    <t>24.12-30.12</t>
  </si>
  <si>
    <t>24.12-31.12</t>
  </si>
  <si>
    <t>% кол-ва уроков от часов по тарификации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</si>
  <si>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</si>
  <si>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</si>
  <si>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</si>
  <si>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</si>
  <si>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</si>
  <si>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</si>
  <si>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</si>
  <si>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</si>
  <si>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</si>
  <si>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</si>
  <si>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</si>
  <si>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</si>
  <si>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</si>
  <si>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Карточка ОО</t>
  </si>
  <si>
    <t>Пед. портфолио "Образование"</t>
  </si>
  <si>
    <t>Пед. портфолио "Повыш. квалификации"</t>
  </si>
  <si>
    <t>ПРОЦЕНТ информационной наполненности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</si>
  <si>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</si>
  <si>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</si>
  <si>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</si>
  <si>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</si>
  <si>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</si>
  <si>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</si>
  <si>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</si>
  <si>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</si>
  <si>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</si>
  <si>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</si>
  <si>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</si>
  <si>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</si>
  <si>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</si>
  <si>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</si>
  <si>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</si>
  <si>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</si>
  <si>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</si>
  <si>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</si>
  <si>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</si>
  <si>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</si>
  <si>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</si>
  <si>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</si>
  <si>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</si>
  <si>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</si>
  <si>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</si>
  <si>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</si>
  <si>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</si>
  <si>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</si>
  <si>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</si>
  <si>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</si>
  <si>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</si>
  <si>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</si>
  <si>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</si>
  <si>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</si>
  <si>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</si>
  <si>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</si>
  <si>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</si>
  <si>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</si>
  <si>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</si>
  <si>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</si>
  <si>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</si>
  <si>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</si>
  <si>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</si>
  <si>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</si>
  <si>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</si>
  <si>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</si>
  <si>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</si>
  <si>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</si>
  <si>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</si>
  <si>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</si>
  <si>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</si>
  <si>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</si>
  <si>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</si>
  <si>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</si>
  <si>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</si>
  <si>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</si>
  <si>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</si>
  <si>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</si>
  <si>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</si>
  <si>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</si>
  <si>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</si>
  <si>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</si>
  <si>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</si>
  <si>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МАОУ СОШ №66</t>
  </si>
  <si>
    <t>МБОУ СОШ №66</t>
  </si>
  <si>
    <t>МАОУ СОШ №66-Ф</t>
  </si>
  <si>
    <t>МБОУ СОШ №66-Ф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</si>
  <si>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</si>
  <si>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</si>
  <si>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</si>
  <si>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</si>
  <si>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</si>
  <si>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</si>
  <si>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</si>
  <si>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</si>
  <si>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</si>
  <si>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</si>
  <si>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</si>
  <si>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</si>
  <si>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</si>
  <si>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</si>
  <si>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</si>
  <si>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</si>
  <si>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</si>
  <si>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</si>
  <si>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</si>
  <si>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</si>
  <si>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</si>
  <si>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</si>
  <si>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</si>
  <si>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</si>
  <si>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</si>
  <si>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</si>
  <si>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</si>
  <si>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Таблица мониторинга электронных журналов и дневников за период с 1 апреля по 31 мая 2018/2019 учебного года</t>
  </si>
  <si>
    <t>по состоянию на 3 июня 2019 года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</si>
  <si>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</si>
  <si>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</si>
  <si>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Начальная школа</t>
  </si>
  <si>
    <t>Расформирование класса в 1-й четверти МАОУ СОШ № 71, не удален класс до начала учебного года МБОУ СОШ № 30</t>
  </si>
  <si>
    <t>% выставленных годовых оценок</t>
  </si>
  <si>
    <t>ОБЩАЯ СУММА БАЛЛОВ (макс 22 балла)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</si>
</sst>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7EC234"/>
        <bgColor indexed="64"/>
      </patternFill>
    </fill>
    <fill>
      <patternFill patternType="solid">
        <fgColor rgb="FF31849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25">
    <xf numFmtId="0" fontId="0" fillId="0" borderId="0"/>
    <xf numFmtId="9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10" borderId="0" applyNumberFormat="0" applyBorder="0" applyAlignment="0" applyProtection="0"/>
    <xf numFmtId="0" fontId="16" fillId="49" borderId="0" applyNumberFormat="0" applyBorder="0" applyAlignment="0" applyProtection="0"/>
    <xf numFmtId="0" fontId="3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14" borderId="0" applyNumberFormat="0" applyBorder="0" applyAlignment="0" applyProtection="0"/>
    <xf numFmtId="0" fontId="16" fillId="50" borderId="0" applyNumberFormat="0" applyBorder="0" applyAlignment="0" applyProtection="0"/>
    <xf numFmtId="0" fontId="3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18" borderId="0" applyNumberFormat="0" applyBorder="0" applyAlignment="0" applyProtection="0"/>
    <xf numFmtId="0" fontId="16" fillId="51" borderId="0" applyNumberFormat="0" applyBorder="0" applyAlignment="0" applyProtection="0"/>
    <xf numFmtId="0" fontId="32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22" borderId="0" applyNumberFormat="0" applyBorder="0" applyAlignment="0" applyProtection="0"/>
    <xf numFmtId="0" fontId="16" fillId="52" borderId="0" applyNumberFormat="0" applyBorder="0" applyAlignment="0" applyProtection="0"/>
    <xf numFmtId="0" fontId="32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26" borderId="0" applyNumberFormat="0" applyBorder="0" applyAlignment="0" applyProtection="0"/>
    <xf numFmtId="0" fontId="16" fillId="53" borderId="0" applyNumberFormat="0" applyBorder="0" applyAlignment="0" applyProtection="0"/>
    <xf numFmtId="0" fontId="3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30" borderId="0" applyNumberFormat="0" applyBorder="0" applyAlignment="0" applyProtection="0"/>
    <xf numFmtId="0" fontId="16" fillId="54" borderId="0" applyNumberFormat="0" applyBorder="0" applyAlignment="0" applyProtection="0"/>
    <xf numFmtId="0" fontId="32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11" borderId="0" applyNumberFormat="0" applyBorder="0" applyAlignment="0" applyProtection="0"/>
    <xf numFmtId="0" fontId="16" fillId="55" borderId="0" applyNumberFormat="0" applyBorder="0" applyAlignment="0" applyProtection="0"/>
    <xf numFmtId="0" fontId="3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15" borderId="0" applyNumberFormat="0" applyBorder="0" applyAlignment="0" applyProtection="0"/>
    <xf numFmtId="0" fontId="16" fillId="56" borderId="0" applyNumberFormat="0" applyBorder="0" applyAlignment="0" applyProtection="0"/>
    <xf numFmtId="0" fontId="32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19" borderId="0" applyNumberFormat="0" applyBorder="0" applyAlignment="0" applyProtection="0"/>
    <xf numFmtId="0" fontId="16" fillId="57" borderId="0" applyNumberFormat="0" applyBorder="0" applyAlignment="0" applyProtection="0"/>
    <xf numFmtId="0" fontId="32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23" borderId="0" applyNumberFormat="0" applyBorder="0" applyAlignment="0" applyProtection="0"/>
    <xf numFmtId="0" fontId="16" fillId="52" borderId="0" applyNumberFormat="0" applyBorder="0" applyAlignment="0" applyProtection="0"/>
    <xf numFmtId="0" fontId="32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27" borderId="0" applyNumberFormat="0" applyBorder="0" applyAlignment="0" applyProtection="0"/>
    <xf numFmtId="0" fontId="16" fillId="55" borderId="0" applyNumberFormat="0" applyBorder="0" applyAlignment="0" applyProtection="0"/>
    <xf numFmtId="0" fontId="32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31" borderId="0" applyNumberFormat="0" applyBorder="0" applyAlignment="0" applyProtection="0"/>
    <xf numFmtId="0" fontId="16" fillId="58" borderId="0" applyNumberFormat="0" applyBorder="0" applyAlignment="0" applyProtection="0"/>
    <xf numFmtId="0" fontId="32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3" fillId="12" borderId="0" applyNumberFormat="0" applyBorder="0" applyAlignment="0" applyProtection="0"/>
    <xf numFmtId="0" fontId="34" fillId="59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4" fillId="56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4" fillId="57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4" fillId="6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4" fillId="61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4" fillId="62" borderId="0" applyNumberFormat="0" applyBorder="0" applyAlignment="0" applyProtection="0"/>
    <xf numFmtId="0" fontId="33" fillId="32" borderId="0" applyNumberFormat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63" borderId="0">
      <alignment horizontal="left" vertical="center"/>
    </xf>
    <xf numFmtId="0" fontId="33" fillId="9" borderId="0" applyNumberFormat="0" applyBorder="0" applyAlignment="0" applyProtection="0"/>
    <xf numFmtId="0" fontId="34" fillId="64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4" fillId="65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4" fillId="66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4" fillId="6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4" fillId="6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4" fillId="67" borderId="0" applyNumberFormat="0" applyBorder="0" applyAlignment="0" applyProtection="0"/>
    <xf numFmtId="0" fontId="33" fillId="29" borderId="0" applyNumberFormat="0" applyBorder="0" applyAlignment="0" applyProtection="0"/>
    <xf numFmtId="0" fontId="38" fillId="5" borderId="4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9" fillId="54" borderId="26" applyNumberFormat="0" applyAlignment="0" applyProtection="0"/>
    <xf numFmtId="0" fontId="38" fillId="5" borderId="4" applyNumberFormat="0" applyAlignment="0" applyProtection="0"/>
    <xf numFmtId="0" fontId="40" fillId="6" borderId="5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1" fillId="68" borderId="27" applyNumberFormat="0" applyAlignment="0" applyProtection="0"/>
    <xf numFmtId="0" fontId="40" fillId="6" borderId="5" applyNumberFormat="0" applyAlignment="0" applyProtection="0"/>
    <xf numFmtId="0" fontId="42" fillId="6" borderId="4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3" fillId="68" borderId="26" applyNumberFormat="0" applyAlignment="0" applyProtection="0"/>
    <xf numFmtId="0" fontId="42" fillId="6" borderId="4" applyNumberFormat="0" applyAlignment="0" applyProtection="0"/>
    <xf numFmtId="0" fontId="44" fillId="0" borderId="1" applyNumberFormat="0" applyFill="0" applyAlignment="0" applyProtection="0"/>
    <xf numFmtId="0" fontId="45" fillId="0" borderId="28" applyNumberFormat="0" applyFill="0" applyAlignment="0" applyProtection="0"/>
    <xf numFmtId="0" fontId="44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29" applyNumberFormat="0" applyFill="0" applyAlignment="0" applyProtection="0"/>
    <xf numFmtId="0" fontId="46" fillId="0" borderId="2" applyNumberFormat="0" applyFill="0" applyAlignment="0" applyProtection="0"/>
    <xf numFmtId="0" fontId="48" fillId="0" borderId="3" applyNumberFormat="0" applyFill="0" applyAlignment="0" applyProtection="0"/>
    <xf numFmtId="0" fontId="49" fillId="0" borderId="30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1" fillId="0" borderId="31" applyNumberFormat="0" applyFill="0" applyAlignment="0" applyProtection="0"/>
    <xf numFmtId="0" fontId="50" fillId="0" borderId="9" applyNumberFormat="0" applyFill="0" applyAlignment="0" applyProtection="0"/>
    <xf numFmtId="0" fontId="52" fillId="7" borderId="7" applyNumberFormat="0" applyAlignment="0" applyProtection="0"/>
    <xf numFmtId="0" fontId="53" fillId="69" borderId="32" applyNumberFormat="0" applyAlignment="0" applyProtection="0"/>
    <xf numFmtId="0" fontId="52" fillId="7" borderId="7" applyNumberFormat="0" applyAlignment="0" applyProtection="0"/>
    <xf numFmtId="0" fontId="54" fillId="0" borderId="0" applyNumberFormat="0" applyFill="0" applyBorder="0" applyAlignment="0" applyProtection="0"/>
    <xf numFmtId="0" fontId="55" fillId="4" borderId="0" applyNumberFormat="0" applyBorder="0" applyAlignment="0" applyProtection="0"/>
    <xf numFmtId="0" fontId="56" fillId="70" borderId="0" applyNumberFormat="0" applyBorder="0" applyAlignment="0" applyProtection="0"/>
    <xf numFmtId="0" fontId="5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6" fillId="0" borderId="0">
      <alignment vertical="center"/>
    </xf>
    <xf numFmtId="0" fontId="1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3" borderId="0" applyNumberFormat="0" applyBorder="0" applyAlignment="0" applyProtection="0"/>
    <xf numFmtId="0" fontId="58" fillId="50" borderId="0" applyNumberFormat="0" applyBorder="0" applyAlignment="0" applyProtection="0"/>
    <xf numFmtId="0" fontId="57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30" fillId="71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1" fillId="0" borderId="6" applyNumberFormat="0" applyFill="0" applyAlignment="0" applyProtection="0"/>
    <xf numFmtId="0" fontId="62" fillId="0" borderId="34" applyNumberFormat="0" applyFill="0" applyAlignment="0" applyProtection="0"/>
    <xf numFmtId="0" fontId="61" fillId="0" borderId="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2" borderId="0" applyNumberFormat="0" applyBorder="0" applyAlignment="0" applyProtection="0"/>
    <xf numFmtId="0" fontId="66" fillId="51" borderId="0" applyNumberFormat="0" applyBorder="0" applyAlignment="0" applyProtection="0"/>
    <xf numFmtId="0" fontId="65" fillId="2" borderId="0" applyNumberFormat="0" applyBorder="0" applyAlignment="0" applyProtection="0"/>
  </cellStyleXfs>
  <cellXfs count="154">
    <xf numFmtId="0" fontId="0" fillId="0" borderId="0" xfId="0"/>
    <xf numFmtId="0" fontId="6" fillId="0" borderId="0" xfId="0" applyFont="1" applyFill="1" applyBorder="1" applyAlignment="1">
      <alignment horizontal="left" vertical="center"/>
    </xf>
    <xf numFmtId="0" fontId="7" fillId="33" borderId="14" xfId="0" applyFont="1" applyFill="1" applyBorder="1" applyAlignment="1">
      <alignment horizontal="center" vertical="center" wrapText="1"/>
    </xf>
    <xf numFmtId="0" fontId="8" fillId="36" borderId="15" xfId="0" applyFont="1" applyFill="1" applyBorder="1" applyAlignment="1">
      <alignment horizontal="center" vertical="center" wrapText="1"/>
    </xf>
    <xf numFmtId="0" fontId="9" fillId="33" borderId="20" xfId="0" applyFont="1" applyFill="1" applyBorder="1" applyAlignment="1">
      <alignment horizontal="center" vertical="center"/>
    </xf>
    <xf numFmtId="0" fontId="10" fillId="33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33" borderId="12" xfId="0" applyNumberFormat="1" applyFont="1" applyFill="1" applyBorder="1" applyAlignment="1" applyProtection="1">
      <alignment horizontal="center" vertical="center" wrapText="1"/>
    </xf>
    <xf numFmtId="0" fontId="11" fillId="38" borderId="19" xfId="0" applyNumberFormat="1" applyFont="1" applyFill="1" applyBorder="1" applyAlignment="1" applyProtection="1">
      <alignment horizontal="center" vertical="center" wrapText="1"/>
    </xf>
    <xf numFmtId="0" fontId="11" fillId="38" borderId="21" xfId="0" applyNumberFormat="1" applyFont="1" applyFill="1" applyBorder="1" applyAlignment="1" applyProtection="1">
      <alignment horizontal="center" vertical="center" wrapText="1"/>
    </xf>
    <xf numFmtId="0" fontId="12" fillId="38" borderId="21" xfId="0" applyNumberFormat="1" applyFont="1" applyFill="1" applyBorder="1" applyAlignment="1" applyProtection="1">
      <alignment horizontal="center" vertical="center" textRotation="90" wrapText="1"/>
    </xf>
    <xf numFmtId="1" fontId="11" fillId="38" borderId="21" xfId="0" applyNumberFormat="1" applyFont="1" applyFill="1" applyBorder="1" applyAlignment="1" applyProtection="1">
      <alignment horizontal="center" vertical="center" wrapText="1"/>
    </xf>
    <xf numFmtId="0" fontId="12" fillId="34" borderId="21" xfId="0" applyFont="1" applyFill="1" applyBorder="1" applyAlignment="1">
      <alignment horizontal="center" vertical="center" wrapText="1"/>
    </xf>
    <xf numFmtId="0" fontId="11" fillId="39" borderId="21" xfId="0" applyNumberFormat="1" applyFont="1" applyFill="1" applyBorder="1" applyAlignment="1" applyProtection="1">
      <alignment horizontal="center" vertical="center" wrapText="1"/>
    </xf>
    <xf numFmtId="0" fontId="12" fillId="39" borderId="21" xfId="0" applyNumberFormat="1" applyFont="1" applyFill="1" applyBorder="1" applyAlignment="1" applyProtection="1">
      <alignment horizontal="center" vertical="center" textRotation="90" wrapText="1"/>
    </xf>
    <xf numFmtId="9" fontId="11" fillId="39" borderId="21" xfId="1" applyFont="1" applyFill="1" applyBorder="1" applyAlignment="1" applyProtection="1">
      <alignment horizontal="center" vertical="center" wrapText="1"/>
    </xf>
    <xf numFmtId="0" fontId="12" fillId="35" borderId="21" xfId="0" applyFont="1" applyFill="1" applyBorder="1" applyAlignment="1">
      <alignment horizontal="center" vertical="center" wrapText="1"/>
    </xf>
    <xf numFmtId="0" fontId="11" fillId="40" borderId="21" xfId="0" applyNumberFormat="1" applyFont="1" applyFill="1" applyBorder="1" applyAlignment="1" applyProtection="1">
      <alignment horizontal="center" vertical="center" wrapText="1"/>
    </xf>
    <xf numFmtId="0" fontId="12" fillId="40" borderId="21" xfId="0" applyNumberFormat="1" applyFont="1" applyFill="1" applyBorder="1" applyAlignment="1" applyProtection="1">
      <alignment horizontal="center" vertical="center" textRotation="90" wrapText="1"/>
    </xf>
    <xf numFmtId="0" fontId="12" fillId="36" borderId="17" xfId="0" applyFont="1" applyFill="1" applyBorder="1" applyAlignment="1">
      <alignment horizontal="center" vertical="center" wrapText="1"/>
    </xf>
    <xf numFmtId="0" fontId="12" fillId="41" borderId="12" xfId="0" applyFont="1" applyFill="1" applyBorder="1" applyAlignment="1">
      <alignment horizontal="center" vertical="center" wrapText="1"/>
    </xf>
    <xf numFmtId="0" fontId="10" fillId="33" borderId="22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7" fillId="33" borderId="22" xfId="0" applyFont="1" applyFill="1" applyBorder="1" applyAlignment="1">
      <alignment horizontal="center" vertical="center"/>
    </xf>
    <xf numFmtId="1" fontId="11" fillId="0" borderId="21" xfId="1" applyNumberFormat="1" applyFont="1" applyFill="1" applyBorder="1" applyAlignment="1">
      <alignment horizontal="center" vertical="center"/>
    </xf>
    <xf numFmtId="1" fontId="20" fillId="0" borderId="21" xfId="0" applyNumberFormat="1" applyFont="1" applyFill="1" applyBorder="1" applyAlignment="1">
      <alignment horizontal="center" vertical="center"/>
    </xf>
    <xf numFmtId="1" fontId="20" fillId="0" borderId="24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33" borderId="2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20" fillId="42" borderId="21" xfId="0" applyNumberFormat="1" applyFont="1" applyFill="1" applyBorder="1" applyAlignment="1">
      <alignment horizontal="center" vertical="center"/>
    </xf>
    <xf numFmtId="1" fontId="11" fillId="0" borderId="25" xfId="1" applyNumberFormat="1" applyFont="1" applyFill="1" applyBorder="1" applyAlignment="1">
      <alignment horizontal="center" vertical="center"/>
    </xf>
    <xf numFmtId="1" fontId="20" fillId="0" borderId="2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 wrapText="1"/>
    </xf>
    <xf numFmtId="1" fontId="24" fillId="0" borderId="0" xfId="5" applyNumberFormat="1" applyFont="1" applyFill="1" applyBorder="1" applyAlignment="1">
      <alignment horizontal="center" wrapText="1"/>
    </xf>
    <xf numFmtId="9" fontId="13" fillId="0" borderId="0" xfId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9" fontId="10" fillId="0" borderId="0" xfId="0" applyNumberFormat="1" applyFont="1" applyFill="1" applyBorder="1" applyAlignment="1">
      <alignment horizontal="center"/>
    </xf>
    <xf numFmtId="1" fontId="27" fillId="0" borderId="0" xfId="9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165" fontId="28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2" fillId="0" borderId="0" xfId="9" applyFont="1" applyFill="1" applyBorder="1" applyAlignment="1">
      <alignment horizontal="center" vertical="center"/>
    </xf>
    <xf numFmtId="1" fontId="22" fillId="0" borderId="0" xfId="9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31" fillId="0" borderId="0" xfId="1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2" fillId="0" borderId="0" xfId="10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7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9" fontId="14" fillId="0" borderId="0" xfId="1" applyFont="1" applyFill="1" applyBorder="1" applyAlignment="1">
      <alignment horizontal="center"/>
    </xf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center" vertical="center"/>
    </xf>
    <xf numFmtId="0" fontId="6" fillId="33" borderId="11" xfId="0" applyFont="1" applyFill="1" applyBorder="1" applyAlignment="1">
      <alignment horizontal="center" vertical="center"/>
    </xf>
    <xf numFmtId="0" fontId="3" fillId="33" borderId="1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center" vertical="center"/>
    </xf>
    <xf numFmtId="0" fontId="5" fillId="33" borderId="13" xfId="0" applyFont="1" applyFill="1" applyBorder="1" applyAlignment="1">
      <alignment horizontal="center" vertical="center"/>
    </xf>
    <xf numFmtId="0" fontId="6" fillId="33" borderId="13" xfId="0" applyFont="1" applyFill="1" applyBorder="1" applyAlignment="1">
      <alignment horizontal="center" vertical="center"/>
    </xf>
    <xf numFmtId="0" fontId="7" fillId="33" borderId="15" xfId="0" applyFont="1" applyFill="1" applyBorder="1" applyAlignment="1">
      <alignment horizontal="center" vertical="center" wrapText="1"/>
    </xf>
    <xf numFmtId="0" fontId="8" fillId="33" borderId="14" xfId="0" applyFont="1" applyFill="1" applyBorder="1" applyAlignment="1">
      <alignment horizontal="center" vertical="center"/>
    </xf>
    <xf numFmtId="0" fontId="11" fillId="33" borderId="16" xfId="0" applyNumberFormat="1" applyFont="1" applyFill="1" applyBorder="1" applyAlignment="1" applyProtection="1">
      <alignment horizontal="center" vertical="center" wrapText="1"/>
    </xf>
    <xf numFmtId="0" fontId="11" fillId="33" borderId="12" xfId="0" applyFont="1" applyFill="1" applyBorder="1" applyAlignment="1">
      <alignment horizontal="center" vertical="center"/>
    </xf>
    <xf numFmtId="49" fontId="13" fillId="42" borderId="22" xfId="0" applyNumberFormat="1" applyFont="1" applyFill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wrapText="1"/>
    </xf>
    <xf numFmtId="1" fontId="15" fillId="0" borderId="23" xfId="3" applyNumberFormat="1" applyFont="1" applyBorder="1" applyAlignment="1">
      <alignment horizontal="center" wrapText="1"/>
    </xf>
    <xf numFmtId="1" fontId="15" fillId="0" borderId="23" xfId="4" applyNumberFormat="1" applyFont="1" applyBorder="1" applyAlignment="1">
      <alignment horizontal="center" wrapText="1"/>
    </xf>
    <xf numFmtId="0" fontId="1" fillId="0" borderId="21" xfId="6" applyBorder="1" applyAlignment="1">
      <alignment horizontal="center"/>
    </xf>
    <xf numFmtId="0" fontId="1" fillId="0" borderId="21" xfId="7" applyBorder="1" applyAlignment="1">
      <alignment horizontal="center"/>
    </xf>
    <xf numFmtId="49" fontId="13" fillId="42" borderId="21" xfId="0" applyNumberFormat="1" applyFont="1" applyFill="1" applyBorder="1" applyAlignment="1">
      <alignment horizontal="center" vertical="center"/>
    </xf>
    <xf numFmtId="1" fontId="15" fillId="44" borderId="23" xfId="3" applyNumberFormat="1" applyFont="1" applyFill="1" applyBorder="1" applyAlignment="1">
      <alignment horizontal="center" wrapText="1"/>
    </xf>
    <xf numFmtId="49" fontId="13" fillId="0" borderId="0" xfId="0" applyNumberFormat="1" applyFont="1" applyFill="1" applyBorder="1" applyAlignment="1">
      <alignment horizontal="center"/>
    </xf>
    <xf numFmtId="1" fontId="15" fillId="0" borderId="0" xfId="8" applyNumberFormat="1" applyFont="1" applyBorder="1" applyAlignment="1">
      <alignment horizontal="center" wrapText="1"/>
    </xf>
    <xf numFmtId="1" fontId="25" fillId="0" borderId="0" xfId="0" applyNumberFormat="1" applyFont="1" applyFill="1" applyBorder="1" applyAlignment="1">
      <alignment horizontal="center"/>
    </xf>
    <xf numFmtId="0" fontId="18" fillId="0" borderId="0" xfId="9" applyFont="1" applyFill="1" applyBorder="1" applyAlignment="1">
      <alignment horizontal="center" vertical="center"/>
    </xf>
    <xf numFmtId="0" fontId="18" fillId="0" borderId="0" xfId="9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/>
    </xf>
    <xf numFmtId="0" fontId="12" fillId="38" borderId="21" xfId="1" applyNumberFormat="1" applyFont="1" applyFill="1" applyBorder="1" applyAlignment="1" applyProtection="1">
      <alignment horizontal="center" vertical="center"/>
      <protection hidden="1"/>
    </xf>
    <xf numFmtId="0" fontId="12" fillId="38" borderId="21" xfId="0" applyFont="1" applyFill="1" applyBorder="1" applyAlignment="1" applyProtection="1">
      <alignment horizontal="center" vertical="center"/>
      <protection hidden="1"/>
    </xf>
    <xf numFmtId="0" fontId="12" fillId="38" borderId="21" xfId="2" applyFont="1" applyFill="1" applyBorder="1" applyAlignment="1" applyProtection="1">
      <alignment horizontal="center" vertical="center" wrapText="1"/>
      <protection hidden="1"/>
    </xf>
    <xf numFmtId="0" fontId="12" fillId="46" borderId="21" xfId="2" applyFont="1" applyFill="1" applyBorder="1" applyAlignment="1" applyProtection="1">
      <alignment horizontal="center" vertical="center" wrapText="1"/>
      <protection hidden="1"/>
    </xf>
    <xf numFmtId="0" fontId="17" fillId="38" borderId="21" xfId="0" applyFont="1" applyFill="1" applyBorder="1" applyAlignment="1" applyProtection="1">
      <alignment horizontal="center" vertical="center"/>
      <protection hidden="1"/>
    </xf>
    <xf numFmtId="1" fontId="20" fillId="47" borderId="23" xfId="0" applyNumberFormat="1" applyFont="1" applyFill="1" applyBorder="1" applyAlignment="1" applyProtection="1">
      <alignment horizontal="center" vertical="center" wrapText="1"/>
      <protection hidden="1"/>
    </xf>
    <xf numFmtId="1" fontId="20" fillId="45" borderId="23" xfId="0" applyNumberFormat="1" applyFont="1" applyFill="1" applyBorder="1" applyAlignment="1" applyProtection="1">
      <alignment horizontal="center" vertical="center" wrapText="1"/>
      <protection hidden="1"/>
    </xf>
    <xf numFmtId="0" fontId="12" fillId="34" borderId="21" xfId="0" applyFont="1" applyFill="1" applyBorder="1" applyAlignment="1" applyProtection="1">
      <alignment horizontal="center" vertical="center"/>
      <protection hidden="1"/>
    </xf>
    <xf numFmtId="0" fontId="17" fillId="39" borderId="21" xfId="0" applyFont="1" applyFill="1" applyBorder="1" applyAlignment="1" applyProtection="1">
      <alignment horizontal="center" vertical="center"/>
      <protection hidden="1"/>
    </xf>
    <xf numFmtId="1" fontId="18" fillId="39" borderId="21" xfId="5" applyNumberFormat="1" applyFont="1" applyFill="1" applyBorder="1" applyAlignment="1" applyProtection="1">
      <alignment horizontal="center" vertical="center" wrapText="1"/>
      <protection hidden="1"/>
    </xf>
    <xf numFmtId="0" fontId="12" fillId="39" borderId="21" xfId="0" applyFont="1" applyFill="1" applyBorder="1" applyAlignment="1" applyProtection="1">
      <alignment horizontal="center" vertical="center"/>
      <protection hidden="1"/>
    </xf>
    <xf numFmtId="1" fontId="12" fillId="35" borderId="21" xfId="0" applyNumberFormat="1" applyFont="1" applyFill="1" applyBorder="1" applyAlignment="1" applyProtection="1">
      <alignment horizontal="center" vertical="center"/>
      <protection hidden="1"/>
    </xf>
    <xf numFmtId="1" fontId="19" fillId="40" borderId="21" xfId="0" applyNumberFormat="1" applyFont="1" applyFill="1" applyBorder="1" applyAlignment="1" applyProtection="1">
      <alignment horizontal="center" vertical="center"/>
      <protection hidden="1"/>
    </xf>
    <xf numFmtId="1" fontId="12" fillId="43" borderId="21" xfId="0" applyNumberFormat="1" applyFont="1" applyFill="1" applyBorder="1" applyAlignment="1" applyProtection="1">
      <alignment horizontal="center" vertical="center"/>
      <protection hidden="1"/>
    </xf>
    <xf numFmtId="1" fontId="12" fillId="48" borderId="21" xfId="0" applyNumberFormat="1" applyFont="1" applyFill="1" applyBorder="1" applyAlignment="1" applyProtection="1">
      <alignment horizontal="center" vertical="center"/>
      <protection hidden="1"/>
    </xf>
    <xf numFmtId="1" fontId="12" fillId="40" borderId="21" xfId="0" applyNumberFormat="1" applyFont="1" applyFill="1" applyBorder="1" applyAlignment="1" applyProtection="1">
      <alignment horizontal="center" vertical="center"/>
      <protection hidden="1"/>
    </xf>
    <xf numFmtId="1" fontId="18" fillId="40" borderId="21" xfId="5" applyNumberFormat="1" applyFont="1" applyFill="1" applyBorder="1" applyAlignment="1" applyProtection="1">
      <alignment horizontal="center" vertical="center" wrapText="1"/>
      <protection hidden="1"/>
    </xf>
    <xf numFmtId="1" fontId="18" fillId="36" borderId="21" xfId="5" applyNumberFormat="1" applyFont="1" applyFill="1" applyBorder="1" applyAlignment="1" applyProtection="1">
      <alignment horizontal="center" vertical="center" wrapText="1"/>
      <protection hidden="1"/>
    </xf>
    <xf numFmtId="1" fontId="12" fillId="0" borderId="22" xfId="0" applyNumberFormat="1" applyFont="1" applyFill="1" applyBorder="1" applyAlignment="1" applyProtection="1">
      <alignment horizontal="center" vertical="center"/>
      <protection hidden="1"/>
    </xf>
    <xf numFmtId="9" fontId="12" fillId="0" borderId="22" xfId="1" applyFont="1" applyFill="1" applyBorder="1" applyAlignment="1" applyProtection="1">
      <alignment horizontal="center" vertical="center"/>
      <protection hidden="1"/>
    </xf>
    <xf numFmtId="1" fontId="13" fillId="0" borderId="0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14" fillId="42" borderId="21" xfId="0" applyFont="1" applyFill="1" applyBorder="1" applyAlignment="1">
      <alignment horizontal="center" vertical="center"/>
    </xf>
    <xf numFmtId="1" fontId="14" fillId="42" borderId="21" xfId="0" applyNumberFormat="1" applyFont="1" applyFill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wrapText="1"/>
    </xf>
    <xf numFmtId="1" fontId="13" fillId="0" borderId="23" xfId="3" applyNumberFormat="1" applyFont="1" applyBorder="1" applyAlignment="1">
      <alignment horizontal="center" wrapText="1"/>
    </xf>
    <xf numFmtId="1" fontId="13" fillId="0" borderId="23" xfId="4" applyNumberFormat="1" applyFont="1" applyBorder="1" applyAlignment="1">
      <alignment horizontal="center" wrapText="1"/>
    </xf>
    <xf numFmtId="0" fontId="14" fillId="0" borderId="21" xfId="6" applyFont="1" applyBorder="1" applyAlignment="1">
      <alignment horizontal="center"/>
    </xf>
    <xf numFmtId="0" fontId="14" fillId="0" borderId="21" xfId="7" applyFont="1" applyBorder="1" applyAlignment="1">
      <alignment horizontal="center"/>
    </xf>
    <xf numFmtId="1" fontId="13" fillId="44" borderId="23" xfId="3" applyNumberFormat="1" applyFont="1" applyFill="1" applyBorder="1" applyAlignment="1">
      <alignment horizontal="center" wrapText="1"/>
    </xf>
    <xf numFmtId="1" fontId="20" fillId="72" borderId="23" xfId="0" applyNumberFormat="1" applyFont="1" applyFill="1" applyBorder="1" applyAlignment="1" applyProtection="1">
      <alignment horizontal="center" vertical="center" wrapText="1"/>
      <protection hidden="1"/>
    </xf>
    <xf numFmtId="0" fontId="12" fillId="72" borderId="21" xfId="0" applyFont="1" applyFill="1" applyBorder="1" applyAlignment="1" applyProtection="1">
      <alignment horizontal="center" vertical="center"/>
      <protection hidden="1"/>
    </xf>
    <xf numFmtId="1" fontId="20" fillId="47" borderId="19" xfId="0" applyNumberFormat="1" applyFont="1" applyFill="1" applyBorder="1" applyAlignment="1">
      <alignment horizontal="center" vertical="center"/>
    </xf>
    <xf numFmtId="1" fontId="20" fillId="45" borderId="19" xfId="0" applyNumberFormat="1" applyFont="1" applyFill="1" applyBorder="1" applyAlignment="1">
      <alignment horizontal="center" vertical="center"/>
    </xf>
    <xf numFmtId="0" fontId="28" fillId="43" borderId="19" xfId="0" applyNumberFormat="1" applyFont="1" applyFill="1" applyBorder="1" applyAlignment="1" applyProtection="1">
      <alignment horizontal="center" vertical="center" wrapText="1"/>
    </xf>
    <xf numFmtId="0" fontId="28" fillId="73" borderId="19" xfId="0" applyNumberFormat="1" applyFont="1" applyFill="1" applyBorder="1" applyAlignment="1" applyProtection="1">
      <alignment horizontal="center" vertical="center" wrapText="1"/>
    </xf>
    <xf numFmtId="1" fontId="15" fillId="0" borderId="23" xfId="0" applyNumberFormat="1" applyFont="1" applyBorder="1" applyAlignment="1">
      <alignment horizontal="right" wrapText="1" indent="1"/>
    </xf>
    <xf numFmtId="0" fontId="4" fillId="33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34" borderId="12" xfId="0" applyFont="1" applyFill="1" applyBorder="1" applyAlignment="1">
      <alignment horizontal="center" vertical="center" wrapText="1"/>
    </xf>
    <xf numFmtId="0" fontId="8" fillId="34" borderId="13" xfId="0" applyFont="1" applyFill="1" applyBorder="1" applyAlignment="1">
      <alignment horizontal="center" vertical="center" wrapText="1"/>
    </xf>
    <xf numFmtId="0" fontId="8" fillId="34" borderId="16" xfId="0" applyFont="1" applyFill="1" applyBorder="1" applyAlignment="1">
      <alignment horizontal="center" vertical="center" wrapText="1"/>
    </xf>
    <xf numFmtId="0" fontId="7" fillId="35" borderId="12" xfId="0" applyFont="1" applyFill="1" applyBorder="1" applyAlignment="1">
      <alignment horizontal="center" vertical="center" wrapText="1"/>
    </xf>
    <xf numFmtId="0" fontId="8" fillId="35" borderId="13" xfId="0" applyFont="1" applyFill="1" applyBorder="1" applyAlignment="1">
      <alignment horizontal="center" vertical="center" wrapText="1"/>
    </xf>
    <xf numFmtId="0" fontId="8" fillId="35" borderId="16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16" xfId="0" applyFont="1" applyFill="1" applyBorder="1" applyAlignment="1">
      <alignment horizontal="center" vertical="center" wrapText="1"/>
    </xf>
    <xf numFmtId="0" fontId="8" fillId="37" borderId="17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 wrapText="1"/>
    </xf>
    <xf numFmtId="0" fontId="0" fillId="37" borderId="19" xfId="0" applyFill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horizontal="center" vertical="center"/>
    </xf>
  </cellXfs>
  <cellStyles count="1325">
    <cellStyle name="20% - Акцент1 10" xfId="11"/>
    <cellStyle name="20% - Акцент1 10 2" xfId="12"/>
    <cellStyle name="20% - Акцент1 10_Рабочая (2)" xfId="13"/>
    <cellStyle name="20% - Акцент1 11" xfId="14"/>
    <cellStyle name="20% - Акцент1 11 2" xfId="15"/>
    <cellStyle name="20% - Акцент1 11_Рабочая (2)" xfId="16"/>
    <cellStyle name="20% - Акцент1 12" xfId="17"/>
    <cellStyle name="20% - Акцент1 12 2" xfId="18"/>
    <cellStyle name="20% - Акцент1 12_Рабочая (2)" xfId="19"/>
    <cellStyle name="20% - Акцент1 13" xfId="20"/>
    <cellStyle name="20% - Акцент1 13 2" xfId="21"/>
    <cellStyle name="20% - Акцент1 13_Рабочая (2)" xfId="22"/>
    <cellStyle name="20% - Акцент1 14" xfId="23"/>
    <cellStyle name="20% - Акцент1 14 2" xfId="24"/>
    <cellStyle name="20% - Акцент1 14_Рабочая (2)" xfId="25"/>
    <cellStyle name="20% - Акцент1 15" xfId="26"/>
    <cellStyle name="20% - Акцент1 15 2" xfId="27"/>
    <cellStyle name="20% - Акцент1 15_Рабочая (2)" xfId="28"/>
    <cellStyle name="20% - Акцент1 16" xfId="29"/>
    <cellStyle name="20% - Акцент1 2" xfId="30"/>
    <cellStyle name="20% - Акцент1 2 2" xfId="31"/>
    <cellStyle name="20% - Акцент1 2 3" xfId="32"/>
    <cellStyle name="20% - Акцент1 3" xfId="33"/>
    <cellStyle name="20% - Акцент1 3 2" xfId="34"/>
    <cellStyle name="20% - Акцент1 3 2 2" xfId="35"/>
    <cellStyle name="20% - Акцент1 3 2 2 2" xfId="36"/>
    <cellStyle name="20% - Акцент1 3 2 2_Рабочая (2)" xfId="37"/>
    <cellStyle name="20% - Акцент1 3 2 3" xfId="38"/>
    <cellStyle name="20% - Акцент1 3 2_Рабочая (2)" xfId="39"/>
    <cellStyle name="20% - Акцент1 3 3" xfId="40"/>
    <cellStyle name="20% - Акцент1 3 3 2" xfId="41"/>
    <cellStyle name="20% - Акцент1 3 3_Рабочая (2)" xfId="42"/>
    <cellStyle name="20% - Акцент1 3 4" xfId="43"/>
    <cellStyle name="20% - Акцент1 3 4 2" xfId="44"/>
    <cellStyle name="20% - Акцент1 3 4_Рабочая (2)" xfId="45"/>
    <cellStyle name="20% - Акцент1 3 5" xfId="46"/>
    <cellStyle name="20% - Акцент1 3_Рабочая (2)" xfId="47"/>
    <cellStyle name="20% - Акцент1 4" xfId="48"/>
    <cellStyle name="20% - Акцент1 4 2" xfId="49"/>
    <cellStyle name="20% - Акцент1 4 2 2" xfId="50"/>
    <cellStyle name="20% - Акцент1 4 2 2 2" xfId="51"/>
    <cellStyle name="20% - Акцент1 4 2 2_Рабочая (2)" xfId="52"/>
    <cellStyle name="20% - Акцент1 4 2 3" xfId="53"/>
    <cellStyle name="20% - Акцент1 4 2_Рабочая (2)" xfId="54"/>
    <cellStyle name="20% - Акцент1 4 3" xfId="55"/>
    <cellStyle name="20% - Акцент1 4 3 2" xfId="56"/>
    <cellStyle name="20% - Акцент1 4 3_Рабочая (2)" xfId="57"/>
    <cellStyle name="20% - Акцент1 4 4" xfId="58"/>
    <cellStyle name="20% - Акцент1 4 4 2" xfId="59"/>
    <cellStyle name="20% - Акцент1 4 4_Рабочая (2)" xfId="60"/>
    <cellStyle name="20% - Акцент1 4 5" xfId="61"/>
    <cellStyle name="20% - Акцент1 4_Рабочая (2)" xfId="62"/>
    <cellStyle name="20% - Акцент1 5" xfId="63"/>
    <cellStyle name="20% - Акцент1 5 2" xfId="64"/>
    <cellStyle name="20% - Акцент1 5 2 2" xfId="65"/>
    <cellStyle name="20% - Акцент1 5 2_Рабочая (2)" xfId="66"/>
    <cellStyle name="20% - Акцент1 5 3" xfId="67"/>
    <cellStyle name="20% - Акцент1 5_Рабочая (2)" xfId="68"/>
    <cellStyle name="20% - Акцент1 6" xfId="69"/>
    <cellStyle name="20% - Акцент1 6 2" xfId="70"/>
    <cellStyle name="20% - Акцент1 6 2 2" xfId="71"/>
    <cellStyle name="20% - Акцент1 6 2_Рабочая (2)" xfId="72"/>
    <cellStyle name="20% - Акцент1 6 3" xfId="73"/>
    <cellStyle name="20% - Акцент1 6_Рабочая (2)" xfId="74"/>
    <cellStyle name="20% - Акцент1 7" xfId="75"/>
    <cellStyle name="20% - Акцент1 7 2" xfId="76"/>
    <cellStyle name="20% - Акцент1 7 2 2" xfId="77"/>
    <cellStyle name="20% - Акцент1 7 2_Рабочая (2)" xfId="78"/>
    <cellStyle name="20% - Акцент1 7 3" xfId="79"/>
    <cellStyle name="20% - Акцент1 7_Рабочая (2)" xfId="80"/>
    <cellStyle name="20% - Акцент1 8" xfId="81"/>
    <cellStyle name="20% - Акцент1 8 2" xfId="82"/>
    <cellStyle name="20% - Акцент1 8 2 2" xfId="83"/>
    <cellStyle name="20% - Акцент1 8 2_Рабочая (2)" xfId="84"/>
    <cellStyle name="20% - Акцент1 8 3" xfId="85"/>
    <cellStyle name="20% - Акцент1 8_Рабочая (2)" xfId="86"/>
    <cellStyle name="20% - Акцент1 9" xfId="87"/>
    <cellStyle name="20% - Акцент1 9 2" xfId="88"/>
    <cellStyle name="20% - Акцент1 9_Рабочая (2)" xfId="89"/>
    <cellStyle name="20% - Акцент2 10" xfId="90"/>
    <cellStyle name="20% - Акцент2 10 2" xfId="91"/>
    <cellStyle name="20% - Акцент2 10_Рабочая (2)" xfId="92"/>
    <cellStyle name="20% - Акцент2 11" xfId="93"/>
    <cellStyle name="20% - Акцент2 11 2" xfId="94"/>
    <cellStyle name="20% - Акцент2 11_Рабочая (2)" xfId="95"/>
    <cellStyle name="20% - Акцент2 12" xfId="96"/>
    <cellStyle name="20% - Акцент2 12 2" xfId="97"/>
    <cellStyle name="20% - Акцент2 12_Рабочая (2)" xfId="98"/>
    <cellStyle name="20% - Акцент2 13" xfId="99"/>
    <cellStyle name="20% - Акцент2 13 2" xfId="100"/>
    <cellStyle name="20% - Акцент2 13_Рабочая (2)" xfId="101"/>
    <cellStyle name="20% - Акцент2 14" xfId="102"/>
    <cellStyle name="20% - Акцент2 14 2" xfId="103"/>
    <cellStyle name="20% - Акцент2 14_Рабочая (2)" xfId="104"/>
    <cellStyle name="20% - Акцент2 15" xfId="105"/>
    <cellStyle name="20% - Акцент2 15 2" xfId="106"/>
    <cellStyle name="20% - Акцент2 15_Рабочая (2)" xfId="107"/>
    <cellStyle name="20% - Акцент2 16" xfId="108"/>
    <cellStyle name="20% - Акцент2 2" xfId="109"/>
    <cellStyle name="20% - Акцент2 2 2" xfId="110"/>
    <cellStyle name="20% - Акцент2 2 3" xfId="111"/>
    <cellStyle name="20% - Акцент2 3" xfId="112"/>
    <cellStyle name="20% - Акцент2 3 2" xfId="113"/>
    <cellStyle name="20% - Акцент2 3 2 2" xfId="114"/>
    <cellStyle name="20% - Акцент2 3 2 2 2" xfId="115"/>
    <cellStyle name="20% - Акцент2 3 2 2_Рабочая (2)" xfId="116"/>
    <cellStyle name="20% - Акцент2 3 2 3" xfId="117"/>
    <cellStyle name="20% - Акцент2 3 2_Рабочая (2)" xfId="118"/>
    <cellStyle name="20% - Акцент2 3 3" xfId="119"/>
    <cellStyle name="20% - Акцент2 3 3 2" xfId="120"/>
    <cellStyle name="20% - Акцент2 3 3_Рабочая (2)" xfId="121"/>
    <cellStyle name="20% - Акцент2 3 4" xfId="122"/>
    <cellStyle name="20% - Акцент2 3 4 2" xfId="123"/>
    <cellStyle name="20% - Акцент2 3 4_Рабочая (2)" xfId="124"/>
    <cellStyle name="20% - Акцент2 3 5" xfId="125"/>
    <cellStyle name="20% - Акцент2 3_Рабочая (2)" xfId="126"/>
    <cellStyle name="20% - Акцент2 4" xfId="127"/>
    <cellStyle name="20% - Акцент2 4 2" xfId="128"/>
    <cellStyle name="20% - Акцент2 4 2 2" xfId="129"/>
    <cellStyle name="20% - Акцент2 4 2 2 2" xfId="130"/>
    <cellStyle name="20% - Акцент2 4 2 2_Рабочая (2)" xfId="131"/>
    <cellStyle name="20% - Акцент2 4 2 3" xfId="132"/>
    <cellStyle name="20% - Акцент2 4 2_Рабочая (2)" xfId="133"/>
    <cellStyle name="20% - Акцент2 4 3" xfId="134"/>
    <cellStyle name="20% - Акцент2 4 3 2" xfId="135"/>
    <cellStyle name="20% - Акцент2 4 3_Рабочая (2)" xfId="136"/>
    <cellStyle name="20% - Акцент2 4 4" xfId="137"/>
    <cellStyle name="20% - Акцент2 4 4 2" xfId="138"/>
    <cellStyle name="20% - Акцент2 4 4_Рабочая (2)" xfId="139"/>
    <cellStyle name="20% - Акцент2 4 5" xfId="140"/>
    <cellStyle name="20% - Акцент2 4_Рабочая (2)" xfId="141"/>
    <cellStyle name="20% - Акцент2 5" xfId="142"/>
    <cellStyle name="20% - Акцент2 5 2" xfId="143"/>
    <cellStyle name="20% - Акцент2 5 2 2" xfId="144"/>
    <cellStyle name="20% - Акцент2 5 2_Рабочая (2)" xfId="145"/>
    <cellStyle name="20% - Акцент2 5 3" xfId="146"/>
    <cellStyle name="20% - Акцент2 5_Рабочая (2)" xfId="147"/>
    <cellStyle name="20% - Акцент2 6" xfId="148"/>
    <cellStyle name="20% - Акцент2 6 2" xfId="149"/>
    <cellStyle name="20% - Акцент2 6 2 2" xfId="150"/>
    <cellStyle name="20% - Акцент2 6 2_Рабочая (2)" xfId="151"/>
    <cellStyle name="20% - Акцент2 6 3" xfId="152"/>
    <cellStyle name="20% - Акцент2 6_Рабочая (2)" xfId="153"/>
    <cellStyle name="20% - Акцент2 7" xfId="154"/>
    <cellStyle name="20% - Акцент2 7 2" xfId="155"/>
    <cellStyle name="20% - Акцент2 7 2 2" xfId="156"/>
    <cellStyle name="20% - Акцент2 7 2_Рабочая (2)" xfId="157"/>
    <cellStyle name="20% - Акцент2 7 3" xfId="158"/>
    <cellStyle name="20% - Акцент2 7_Рабочая (2)" xfId="159"/>
    <cellStyle name="20% - Акцент2 8" xfId="160"/>
    <cellStyle name="20% - Акцент2 8 2" xfId="161"/>
    <cellStyle name="20% - Акцент2 8 2 2" xfId="162"/>
    <cellStyle name="20% - Акцент2 8 2_Рабочая (2)" xfId="163"/>
    <cellStyle name="20% - Акцент2 8 3" xfId="164"/>
    <cellStyle name="20% - Акцент2 8_Рабочая (2)" xfId="165"/>
    <cellStyle name="20% - Акцент2 9" xfId="166"/>
    <cellStyle name="20% - Акцент2 9 2" xfId="167"/>
    <cellStyle name="20% - Акцент2 9_Рабочая (2)" xfId="168"/>
    <cellStyle name="20% - Акцент3 10" xfId="169"/>
    <cellStyle name="20% - Акцент3 10 2" xfId="170"/>
    <cellStyle name="20% - Акцент3 10_Рабочая (2)" xfId="171"/>
    <cellStyle name="20% - Акцент3 11" xfId="172"/>
    <cellStyle name="20% - Акцент3 11 2" xfId="173"/>
    <cellStyle name="20% - Акцент3 11_Рабочая (2)" xfId="174"/>
    <cellStyle name="20% - Акцент3 12" xfId="175"/>
    <cellStyle name="20% - Акцент3 12 2" xfId="176"/>
    <cellStyle name="20% - Акцент3 12_Рабочая (2)" xfId="177"/>
    <cellStyle name="20% - Акцент3 13" xfId="178"/>
    <cellStyle name="20% - Акцент3 13 2" xfId="179"/>
    <cellStyle name="20% - Акцент3 13_Рабочая (2)" xfId="180"/>
    <cellStyle name="20% - Акцент3 14" xfId="181"/>
    <cellStyle name="20% - Акцент3 14 2" xfId="182"/>
    <cellStyle name="20% - Акцент3 14_Рабочая (2)" xfId="183"/>
    <cellStyle name="20% - Акцент3 15" xfId="184"/>
    <cellStyle name="20% - Акцент3 15 2" xfId="185"/>
    <cellStyle name="20% - Акцент3 15_Рабочая (2)" xfId="186"/>
    <cellStyle name="20% - Акцент3 16" xfId="187"/>
    <cellStyle name="20% - Акцент3 2" xfId="188"/>
    <cellStyle name="20% - Акцент3 2 2" xfId="189"/>
    <cellStyle name="20% - Акцент3 2 3" xfId="190"/>
    <cellStyle name="20% - Акцент3 3" xfId="191"/>
    <cellStyle name="20% - Акцент3 3 2" xfId="192"/>
    <cellStyle name="20% - Акцент3 3 2 2" xfId="193"/>
    <cellStyle name="20% - Акцент3 3 2 2 2" xfId="194"/>
    <cellStyle name="20% - Акцент3 3 2 2_Рабочая (2)" xfId="195"/>
    <cellStyle name="20% - Акцент3 3 2 3" xfId="196"/>
    <cellStyle name="20% - Акцент3 3 2_Рабочая (2)" xfId="197"/>
    <cellStyle name="20% - Акцент3 3 3" xfId="198"/>
    <cellStyle name="20% - Акцент3 3 3 2" xfId="199"/>
    <cellStyle name="20% - Акцент3 3 3_Рабочая (2)" xfId="200"/>
    <cellStyle name="20% - Акцент3 3 4" xfId="201"/>
    <cellStyle name="20% - Акцент3 3 4 2" xfId="202"/>
    <cellStyle name="20% - Акцент3 3 4_Рабочая (2)" xfId="203"/>
    <cellStyle name="20% - Акцент3 3 5" xfId="204"/>
    <cellStyle name="20% - Акцент3 3_Рабочая (2)" xfId="205"/>
    <cellStyle name="20% - Акцент3 4" xfId="206"/>
    <cellStyle name="20% - Акцент3 4 2" xfId="207"/>
    <cellStyle name="20% - Акцент3 4 2 2" xfId="208"/>
    <cellStyle name="20% - Акцент3 4 2 2 2" xfId="209"/>
    <cellStyle name="20% - Акцент3 4 2 2_Рабочая (2)" xfId="210"/>
    <cellStyle name="20% - Акцент3 4 2 3" xfId="211"/>
    <cellStyle name="20% - Акцент3 4 2_Рабочая (2)" xfId="212"/>
    <cellStyle name="20% - Акцент3 4 3" xfId="213"/>
    <cellStyle name="20% - Акцент3 4 3 2" xfId="214"/>
    <cellStyle name="20% - Акцент3 4 3_Рабочая (2)" xfId="215"/>
    <cellStyle name="20% - Акцент3 4 4" xfId="216"/>
    <cellStyle name="20% - Акцент3 4 4 2" xfId="217"/>
    <cellStyle name="20% - Акцент3 4 4_Рабочая (2)" xfId="218"/>
    <cellStyle name="20% - Акцент3 4 5" xfId="219"/>
    <cellStyle name="20% - Акцент3 4_Рабочая (2)" xfId="220"/>
    <cellStyle name="20% - Акцент3 5" xfId="221"/>
    <cellStyle name="20% - Акцент3 5 2" xfId="222"/>
    <cellStyle name="20% - Акцент3 5 2 2" xfId="223"/>
    <cellStyle name="20% - Акцент3 5 2_Рабочая (2)" xfId="224"/>
    <cellStyle name="20% - Акцент3 5 3" xfId="225"/>
    <cellStyle name="20% - Акцент3 5_Рабочая (2)" xfId="226"/>
    <cellStyle name="20% - Акцент3 6" xfId="227"/>
    <cellStyle name="20% - Акцент3 6 2" xfId="228"/>
    <cellStyle name="20% - Акцент3 6 2 2" xfId="229"/>
    <cellStyle name="20% - Акцент3 6 2_Рабочая (2)" xfId="230"/>
    <cellStyle name="20% - Акцент3 6 3" xfId="231"/>
    <cellStyle name="20% - Акцент3 6_Рабочая (2)" xfId="232"/>
    <cellStyle name="20% - Акцент3 7" xfId="233"/>
    <cellStyle name="20% - Акцент3 7 2" xfId="234"/>
    <cellStyle name="20% - Акцент3 7 2 2" xfId="235"/>
    <cellStyle name="20% - Акцент3 7 2_Рабочая (2)" xfId="236"/>
    <cellStyle name="20% - Акцент3 7 3" xfId="237"/>
    <cellStyle name="20% - Акцент3 7_Рабочая (2)" xfId="238"/>
    <cellStyle name="20% - Акцент3 8" xfId="239"/>
    <cellStyle name="20% - Акцент3 8 2" xfId="240"/>
    <cellStyle name="20% - Акцент3 8 2 2" xfId="241"/>
    <cellStyle name="20% - Акцент3 8 2_Рабочая (2)" xfId="242"/>
    <cellStyle name="20% - Акцент3 8 3" xfId="243"/>
    <cellStyle name="20% - Акцент3 8_Рабочая (2)" xfId="244"/>
    <cellStyle name="20% - Акцент3 9" xfId="245"/>
    <cellStyle name="20% - Акцент3 9 2" xfId="246"/>
    <cellStyle name="20% - Акцент3 9_Рабочая (2)" xfId="247"/>
    <cellStyle name="20% - Акцент4 10" xfId="248"/>
    <cellStyle name="20% - Акцент4 10 2" xfId="249"/>
    <cellStyle name="20% - Акцент4 10_Рабочая (2)" xfId="250"/>
    <cellStyle name="20% - Акцент4 11" xfId="251"/>
    <cellStyle name="20% - Акцент4 11 2" xfId="252"/>
    <cellStyle name="20% - Акцент4 11_Рабочая (2)" xfId="253"/>
    <cellStyle name="20% - Акцент4 12" xfId="254"/>
    <cellStyle name="20% - Акцент4 12 2" xfId="255"/>
    <cellStyle name="20% - Акцент4 12_Рабочая (2)" xfId="256"/>
    <cellStyle name="20% - Акцент4 13" xfId="257"/>
    <cellStyle name="20% - Акцент4 13 2" xfId="258"/>
    <cellStyle name="20% - Акцент4 13_Рабочая (2)" xfId="259"/>
    <cellStyle name="20% - Акцент4 14" xfId="260"/>
    <cellStyle name="20% - Акцент4 14 2" xfId="261"/>
    <cellStyle name="20% - Акцент4 14_Рабочая (2)" xfId="262"/>
    <cellStyle name="20% - Акцент4 15" xfId="263"/>
    <cellStyle name="20% - Акцент4 15 2" xfId="264"/>
    <cellStyle name="20% - Акцент4 15_Рабочая (2)" xfId="265"/>
    <cellStyle name="20% - Акцент4 16" xfId="266"/>
    <cellStyle name="20% - Акцент4 2" xfId="267"/>
    <cellStyle name="20% - Акцент4 2 2" xfId="268"/>
    <cellStyle name="20% - Акцент4 2 3" xfId="269"/>
    <cellStyle name="20% - Акцент4 3" xfId="270"/>
    <cellStyle name="20% - Акцент4 3 2" xfId="271"/>
    <cellStyle name="20% - Акцент4 3 2 2" xfId="272"/>
    <cellStyle name="20% - Акцент4 3 2 2 2" xfId="273"/>
    <cellStyle name="20% - Акцент4 3 2 2_Рабочая (2)" xfId="274"/>
    <cellStyle name="20% - Акцент4 3 2 3" xfId="275"/>
    <cellStyle name="20% - Акцент4 3 2_Рабочая (2)" xfId="276"/>
    <cellStyle name="20% - Акцент4 3 3" xfId="277"/>
    <cellStyle name="20% - Акцент4 3 3 2" xfId="278"/>
    <cellStyle name="20% - Акцент4 3 3_Рабочая (2)" xfId="279"/>
    <cellStyle name="20% - Акцент4 3 4" xfId="280"/>
    <cellStyle name="20% - Акцент4 3 4 2" xfId="281"/>
    <cellStyle name="20% - Акцент4 3 4_Рабочая (2)" xfId="282"/>
    <cellStyle name="20% - Акцент4 3 5" xfId="283"/>
    <cellStyle name="20% - Акцент4 3_Рабочая (2)" xfId="284"/>
    <cellStyle name="20% - Акцент4 4" xfId="285"/>
    <cellStyle name="20% - Акцент4 4 2" xfId="286"/>
    <cellStyle name="20% - Акцент4 4 2 2" xfId="287"/>
    <cellStyle name="20% - Акцент4 4 2 2 2" xfId="288"/>
    <cellStyle name="20% - Акцент4 4 2 2_Рабочая (2)" xfId="289"/>
    <cellStyle name="20% - Акцент4 4 2 3" xfId="290"/>
    <cellStyle name="20% - Акцент4 4 2_Рабочая (2)" xfId="291"/>
    <cellStyle name="20% - Акцент4 4 3" xfId="292"/>
    <cellStyle name="20% - Акцент4 4 3 2" xfId="293"/>
    <cellStyle name="20% - Акцент4 4 3_Рабочая (2)" xfId="294"/>
    <cellStyle name="20% - Акцент4 4 4" xfId="295"/>
    <cellStyle name="20% - Акцент4 4 4 2" xfId="296"/>
    <cellStyle name="20% - Акцент4 4 4_Рабочая (2)" xfId="297"/>
    <cellStyle name="20% - Акцент4 4 5" xfId="298"/>
    <cellStyle name="20% - Акцент4 4_Рабочая (2)" xfId="299"/>
    <cellStyle name="20% - Акцент4 5" xfId="300"/>
    <cellStyle name="20% - Акцент4 5 2" xfId="301"/>
    <cellStyle name="20% - Акцент4 5 2 2" xfId="302"/>
    <cellStyle name="20% - Акцент4 5 2_Рабочая (2)" xfId="303"/>
    <cellStyle name="20% - Акцент4 5 3" xfId="304"/>
    <cellStyle name="20% - Акцент4 5_Рабочая (2)" xfId="305"/>
    <cellStyle name="20% - Акцент4 6" xfId="306"/>
    <cellStyle name="20% - Акцент4 6 2" xfId="307"/>
    <cellStyle name="20% - Акцент4 6 2 2" xfId="308"/>
    <cellStyle name="20% - Акцент4 6 2_Рабочая (2)" xfId="309"/>
    <cellStyle name="20% - Акцент4 6 3" xfId="310"/>
    <cellStyle name="20% - Акцент4 6_Рабочая (2)" xfId="311"/>
    <cellStyle name="20% - Акцент4 7" xfId="312"/>
    <cellStyle name="20% - Акцент4 7 2" xfId="313"/>
    <cellStyle name="20% - Акцент4 7 2 2" xfId="314"/>
    <cellStyle name="20% - Акцент4 7 2_Рабочая (2)" xfId="315"/>
    <cellStyle name="20% - Акцент4 7 3" xfId="316"/>
    <cellStyle name="20% - Акцент4 7_Рабочая (2)" xfId="317"/>
    <cellStyle name="20% - Акцент4 8" xfId="318"/>
    <cellStyle name="20% - Акцент4 8 2" xfId="319"/>
    <cellStyle name="20% - Акцент4 8 2 2" xfId="320"/>
    <cellStyle name="20% - Акцент4 8 2_Рабочая (2)" xfId="321"/>
    <cellStyle name="20% - Акцент4 8 3" xfId="322"/>
    <cellStyle name="20% - Акцент4 8_Рабочая (2)" xfId="323"/>
    <cellStyle name="20% - Акцент4 9" xfId="324"/>
    <cellStyle name="20% - Акцент4 9 2" xfId="325"/>
    <cellStyle name="20% - Акцент4 9_Рабочая (2)" xfId="326"/>
    <cellStyle name="20% - Акцент5 10" xfId="327"/>
    <cellStyle name="20% - Акцент5 10 2" xfId="328"/>
    <cellStyle name="20% - Акцент5 10_Рабочая (2)" xfId="329"/>
    <cellStyle name="20% - Акцент5 11" xfId="330"/>
    <cellStyle name="20% - Акцент5 11 2" xfId="331"/>
    <cellStyle name="20% - Акцент5 11_Рабочая (2)" xfId="332"/>
    <cellStyle name="20% - Акцент5 12" xfId="333"/>
    <cellStyle name="20% - Акцент5 12 2" xfId="334"/>
    <cellStyle name="20% - Акцент5 12_Рабочая (2)" xfId="335"/>
    <cellStyle name="20% - Акцент5 13" xfId="336"/>
    <cellStyle name="20% - Акцент5 13 2" xfId="337"/>
    <cellStyle name="20% - Акцент5 13_Рабочая (2)" xfId="338"/>
    <cellStyle name="20% - Акцент5 14" xfId="339"/>
    <cellStyle name="20% - Акцент5 14 2" xfId="340"/>
    <cellStyle name="20% - Акцент5 14_Рабочая (2)" xfId="341"/>
    <cellStyle name="20% - Акцент5 15" xfId="342"/>
    <cellStyle name="20% - Акцент5 15 2" xfId="343"/>
    <cellStyle name="20% - Акцент5 15_Рабочая (2)" xfId="344"/>
    <cellStyle name="20% - Акцент5 16" xfId="345"/>
    <cellStyle name="20% - Акцент5 2" xfId="346"/>
    <cellStyle name="20% - Акцент5 2 2" xfId="347"/>
    <cellStyle name="20% - Акцент5 2 3" xfId="348"/>
    <cellStyle name="20% - Акцент5 3" xfId="349"/>
    <cellStyle name="20% - Акцент5 3 2" xfId="350"/>
    <cellStyle name="20% - Акцент5 3 2 2" xfId="351"/>
    <cellStyle name="20% - Акцент5 3 2 2 2" xfId="352"/>
    <cellStyle name="20% - Акцент5 3 2 2_Рабочая (2)" xfId="353"/>
    <cellStyle name="20% - Акцент5 3 2 3" xfId="354"/>
    <cellStyle name="20% - Акцент5 3 2_Рабочая (2)" xfId="355"/>
    <cellStyle name="20% - Акцент5 3 3" xfId="356"/>
    <cellStyle name="20% - Акцент5 3 3 2" xfId="357"/>
    <cellStyle name="20% - Акцент5 3 3_Рабочая (2)" xfId="358"/>
    <cellStyle name="20% - Акцент5 3 4" xfId="359"/>
    <cellStyle name="20% - Акцент5 3 4 2" xfId="360"/>
    <cellStyle name="20% - Акцент5 3 4_Рабочая (2)" xfId="361"/>
    <cellStyle name="20% - Акцент5 3 5" xfId="362"/>
    <cellStyle name="20% - Акцент5 3_Рабочая (2)" xfId="363"/>
    <cellStyle name="20% - Акцент5 4" xfId="364"/>
    <cellStyle name="20% - Акцент5 4 2" xfId="365"/>
    <cellStyle name="20% - Акцент5 4 2 2" xfId="366"/>
    <cellStyle name="20% - Акцент5 4 2 2 2" xfId="367"/>
    <cellStyle name="20% - Акцент5 4 2 2_Рабочая (2)" xfId="368"/>
    <cellStyle name="20% - Акцент5 4 2 3" xfId="369"/>
    <cellStyle name="20% - Акцент5 4 2_Рабочая (2)" xfId="370"/>
    <cellStyle name="20% - Акцент5 4 3" xfId="371"/>
    <cellStyle name="20% - Акцент5 4 3 2" xfId="372"/>
    <cellStyle name="20% - Акцент5 4 3_Рабочая (2)" xfId="373"/>
    <cellStyle name="20% - Акцент5 4 4" xfId="374"/>
    <cellStyle name="20% - Акцент5 4 4 2" xfId="375"/>
    <cellStyle name="20% - Акцент5 4 4_Рабочая (2)" xfId="376"/>
    <cellStyle name="20% - Акцент5 4 5" xfId="377"/>
    <cellStyle name="20% - Акцент5 4_Рабочая (2)" xfId="378"/>
    <cellStyle name="20% - Акцент5 5" xfId="379"/>
    <cellStyle name="20% - Акцент5 5 2" xfId="380"/>
    <cellStyle name="20% - Акцент5 5 2 2" xfId="381"/>
    <cellStyle name="20% - Акцент5 5 2_Рабочая (2)" xfId="382"/>
    <cellStyle name="20% - Акцент5 5 3" xfId="383"/>
    <cellStyle name="20% - Акцент5 5_Рабочая (2)" xfId="384"/>
    <cellStyle name="20% - Акцент5 6" xfId="385"/>
    <cellStyle name="20% - Акцент5 6 2" xfId="386"/>
    <cellStyle name="20% - Акцент5 6 2 2" xfId="387"/>
    <cellStyle name="20% - Акцент5 6 2_Рабочая (2)" xfId="388"/>
    <cellStyle name="20% - Акцент5 6 3" xfId="389"/>
    <cellStyle name="20% - Акцент5 6_Рабочая (2)" xfId="390"/>
    <cellStyle name="20% - Акцент5 7" xfId="391"/>
    <cellStyle name="20% - Акцент5 7 2" xfId="392"/>
    <cellStyle name="20% - Акцент5 7 2 2" xfId="393"/>
    <cellStyle name="20% - Акцент5 7 2_Рабочая (2)" xfId="394"/>
    <cellStyle name="20% - Акцент5 7 3" xfId="395"/>
    <cellStyle name="20% - Акцент5 7_Рабочая (2)" xfId="396"/>
    <cellStyle name="20% - Акцент5 8" xfId="397"/>
    <cellStyle name="20% - Акцент5 8 2" xfId="398"/>
    <cellStyle name="20% - Акцент5 8 2 2" xfId="399"/>
    <cellStyle name="20% - Акцент5 8 2_Рабочая (2)" xfId="400"/>
    <cellStyle name="20% - Акцент5 8 3" xfId="401"/>
    <cellStyle name="20% - Акцент5 8_Рабочая (2)" xfId="402"/>
    <cellStyle name="20% - Акцент5 9" xfId="403"/>
    <cellStyle name="20% - Акцент5 9 2" xfId="404"/>
    <cellStyle name="20% - Акцент5 9_Рабочая (2)" xfId="405"/>
    <cellStyle name="20% - Акцент6 10" xfId="406"/>
    <cellStyle name="20% - Акцент6 10 2" xfId="407"/>
    <cellStyle name="20% - Акцент6 10_Рабочая (2)" xfId="408"/>
    <cellStyle name="20% - Акцент6 11" xfId="409"/>
    <cellStyle name="20% - Акцент6 11 2" xfId="410"/>
    <cellStyle name="20% - Акцент6 11_Рабочая (2)" xfId="411"/>
    <cellStyle name="20% - Акцент6 12" xfId="412"/>
    <cellStyle name="20% - Акцент6 12 2" xfId="413"/>
    <cellStyle name="20% - Акцент6 12_Рабочая (2)" xfId="414"/>
    <cellStyle name="20% - Акцент6 13" xfId="415"/>
    <cellStyle name="20% - Акцент6 13 2" xfId="416"/>
    <cellStyle name="20% - Акцент6 13_Рабочая (2)" xfId="417"/>
    <cellStyle name="20% - Акцент6 14" xfId="418"/>
    <cellStyle name="20% - Акцент6 14 2" xfId="419"/>
    <cellStyle name="20% - Акцент6 14_Рабочая (2)" xfId="420"/>
    <cellStyle name="20% - Акцент6 15" xfId="421"/>
    <cellStyle name="20% - Акцент6 15 2" xfId="422"/>
    <cellStyle name="20% - Акцент6 15_Рабочая (2)" xfId="423"/>
    <cellStyle name="20% - Акцент6 16" xfId="424"/>
    <cellStyle name="20% - Акцент6 2" xfId="425"/>
    <cellStyle name="20% - Акцент6 2 2" xfId="426"/>
    <cellStyle name="20% - Акцент6 2 3" xfId="427"/>
    <cellStyle name="20% - Акцент6 3" xfId="428"/>
    <cellStyle name="20% - Акцент6 3 2" xfId="429"/>
    <cellStyle name="20% - Акцент6 3 2 2" xfId="430"/>
    <cellStyle name="20% - Акцент6 3 2 2 2" xfId="431"/>
    <cellStyle name="20% - Акцент6 3 2 2_Рабочая (2)" xfId="432"/>
    <cellStyle name="20% - Акцент6 3 2 3" xfId="433"/>
    <cellStyle name="20% - Акцент6 3 2_Рабочая (2)" xfId="434"/>
    <cellStyle name="20% - Акцент6 3 3" xfId="435"/>
    <cellStyle name="20% - Акцент6 3 3 2" xfId="436"/>
    <cellStyle name="20% - Акцент6 3 3_Рабочая (2)" xfId="437"/>
    <cellStyle name="20% - Акцент6 3 4" xfId="438"/>
    <cellStyle name="20% - Акцент6 3 4 2" xfId="439"/>
    <cellStyle name="20% - Акцент6 3 4_Рабочая (2)" xfId="440"/>
    <cellStyle name="20% - Акцент6 3 5" xfId="441"/>
    <cellStyle name="20% - Акцент6 3_Рабочая (2)" xfId="442"/>
    <cellStyle name="20% - Акцент6 4" xfId="443"/>
    <cellStyle name="20% - Акцент6 4 2" xfId="444"/>
    <cellStyle name="20% - Акцент6 4 2 2" xfId="445"/>
    <cellStyle name="20% - Акцент6 4 2 2 2" xfId="446"/>
    <cellStyle name="20% - Акцент6 4 2 2_Рабочая (2)" xfId="447"/>
    <cellStyle name="20% - Акцент6 4 2 3" xfId="448"/>
    <cellStyle name="20% - Акцент6 4 2_Рабочая (2)" xfId="449"/>
    <cellStyle name="20% - Акцент6 4 3" xfId="450"/>
    <cellStyle name="20% - Акцент6 4 3 2" xfId="451"/>
    <cellStyle name="20% - Акцент6 4 3_Рабочая (2)" xfId="452"/>
    <cellStyle name="20% - Акцент6 4 4" xfId="453"/>
    <cellStyle name="20% - Акцент6 4 4 2" xfId="454"/>
    <cellStyle name="20% - Акцент6 4 4_Рабочая (2)" xfId="455"/>
    <cellStyle name="20% - Акцент6 4 5" xfId="456"/>
    <cellStyle name="20% - Акцент6 4_Рабочая (2)" xfId="457"/>
    <cellStyle name="20% - Акцент6 5" xfId="458"/>
    <cellStyle name="20% - Акцент6 5 2" xfId="459"/>
    <cellStyle name="20% - Акцент6 5 2 2" xfId="460"/>
    <cellStyle name="20% - Акцент6 5 2_Рабочая (2)" xfId="461"/>
    <cellStyle name="20% - Акцент6 5 3" xfId="462"/>
    <cellStyle name="20% - Акцент6 5_Рабочая (2)" xfId="463"/>
    <cellStyle name="20% - Акцент6 6" xfId="464"/>
    <cellStyle name="20% - Акцент6 6 2" xfId="465"/>
    <cellStyle name="20% - Акцент6 6 2 2" xfId="466"/>
    <cellStyle name="20% - Акцент6 6 2_Рабочая (2)" xfId="467"/>
    <cellStyle name="20% - Акцент6 6 3" xfId="468"/>
    <cellStyle name="20% - Акцент6 6_Рабочая (2)" xfId="469"/>
    <cellStyle name="20% - Акцент6 7" xfId="470"/>
    <cellStyle name="20% - Акцент6 7 2" xfId="471"/>
    <cellStyle name="20% - Акцент6 7 2 2" xfId="472"/>
    <cellStyle name="20% - Акцент6 7 2_Рабочая (2)" xfId="473"/>
    <cellStyle name="20% - Акцент6 7 3" xfId="474"/>
    <cellStyle name="20% - Акцент6 7_Рабочая (2)" xfId="475"/>
    <cellStyle name="20% - Акцент6 8" xfId="476"/>
    <cellStyle name="20% - Акцент6 8 2" xfId="477"/>
    <cellStyle name="20% - Акцент6 8 2 2" xfId="478"/>
    <cellStyle name="20% - Акцент6 8 2_Рабочая (2)" xfId="479"/>
    <cellStyle name="20% - Акцент6 8 3" xfId="480"/>
    <cellStyle name="20% - Акцент6 8_Рабочая (2)" xfId="481"/>
    <cellStyle name="20% - Акцент6 9" xfId="482"/>
    <cellStyle name="20% - Акцент6 9 2" xfId="483"/>
    <cellStyle name="20% - Акцент6 9_Рабочая (2)" xfId="484"/>
    <cellStyle name="40% - Акцент1 10" xfId="485"/>
    <cellStyle name="40% - Акцент1 10 2" xfId="486"/>
    <cellStyle name="40% - Акцент1 10_Рабочая (2)" xfId="487"/>
    <cellStyle name="40% - Акцент1 11" xfId="488"/>
    <cellStyle name="40% - Акцент1 11 2" xfId="489"/>
    <cellStyle name="40% - Акцент1 11_Рабочая (2)" xfId="490"/>
    <cellStyle name="40% - Акцент1 12" xfId="491"/>
    <cellStyle name="40% - Акцент1 12 2" xfId="492"/>
    <cellStyle name="40% - Акцент1 12_Рабочая (2)" xfId="493"/>
    <cellStyle name="40% - Акцент1 13" xfId="494"/>
    <cellStyle name="40% - Акцент1 13 2" xfId="495"/>
    <cellStyle name="40% - Акцент1 13_Рабочая (2)" xfId="496"/>
    <cellStyle name="40% - Акцент1 14" xfId="497"/>
    <cellStyle name="40% - Акцент1 14 2" xfId="498"/>
    <cellStyle name="40% - Акцент1 14_Рабочая (2)" xfId="499"/>
    <cellStyle name="40% - Акцент1 15" xfId="500"/>
    <cellStyle name="40% - Акцент1 15 2" xfId="501"/>
    <cellStyle name="40% - Акцент1 15_Рабочая (2)" xfId="502"/>
    <cellStyle name="40% - Акцент1 16" xfId="503"/>
    <cellStyle name="40% - Акцент1 2" xfId="504"/>
    <cellStyle name="40% - Акцент1 2 2" xfId="505"/>
    <cellStyle name="40% - Акцент1 2 3" xfId="506"/>
    <cellStyle name="40% - Акцент1 3" xfId="507"/>
    <cellStyle name="40% - Акцент1 3 2" xfId="508"/>
    <cellStyle name="40% - Акцент1 3 2 2" xfId="509"/>
    <cellStyle name="40% - Акцент1 3 2 2 2" xfId="510"/>
    <cellStyle name="40% - Акцент1 3 2 2_Рабочая (2)" xfId="511"/>
    <cellStyle name="40% - Акцент1 3 2 3" xfId="512"/>
    <cellStyle name="40% - Акцент1 3 2_Рабочая (2)" xfId="513"/>
    <cellStyle name="40% - Акцент1 3 3" xfId="514"/>
    <cellStyle name="40% - Акцент1 3 3 2" xfId="515"/>
    <cellStyle name="40% - Акцент1 3 3_Рабочая (2)" xfId="516"/>
    <cellStyle name="40% - Акцент1 3 4" xfId="517"/>
    <cellStyle name="40% - Акцент1 3 4 2" xfId="518"/>
    <cellStyle name="40% - Акцент1 3 4_Рабочая (2)" xfId="519"/>
    <cellStyle name="40% - Акцент1 3 5" xfId="520"/>
    <cellStyle name="40% - Акцент1 3_Рабочая (2)" xfId="521"/>
    <cellStyle name="40% - Акцент1 4" xfId="522"/>
    <cellStyle name="40% - Акцент1 4 2" xfId="523"/>
    <cellStyle name="40% - Акцент1 4 2 2" xfId="524"/>
    <cellStyle name="40% - Акцент1 4 2 2 2" xfId="525"/>
    <cellStyle name="40% - Акцент1 4 2 2_Рабочая (2)" xfId="526"/>
    <cellStyle name="40% - Акцент1 4 2 3" xfId="527"/>
    <cellStyle name="40% - Акцент1 4 2_Рабочая (2)" xfId="528"/>
    <cellStyle name="40% - Акцент1 4 3" xfId="529"/>
    <cellStyle name="40% - Акцент1 4 3 2" xfId="530"/>
    <cellStyle name="40% - Акцент1 4 3_Рабочая (2)" xfId="531"/>
    <cellStyle name="40% - Акцент1 4 4" xfId="532"/>
    <cellStyle name="40% - Акцент1 4 4 2" xfId="533"/>
    <cellStyle name="40% - Акцент1 4 4_Рабочая (2)" xfId="534"/>
    <cellStyle name="40% - Акцент1 4 5" xfId="535"/>
    <cellStyle name="40% - Акцент1 4_Рабочая (2)" xfId="536"/>
    <cellStyle name="40% - Акцент1 5" xfId="537"/>
    <cellStyle name="40% - Акцент1 5 2" xfId="538"/>
    <cellStyle name="40% - Акцент1 5 2 2" xfId="539"/>
    <cellStyle name="40% - Акцент1 5 2_Рабочая (2)" xfId="540"/>
    <cellStyle name="40% - Акцент1 5 3" xfId="541"/>
    <cellStyle name="40% - Акцент1 5_Рабочая (2)" xfId="542"/>
    <cellStyle name="40% - Акцент1 6" xfId="543"/>
    <cellStyle name="40% - Акцент1 6 2" xfId="544"/>
    <cellStyle name="40% - Акцент1 6 2 2" xfId="545"/>
    <cellStyle name="40% - Акцент1 6 2_Рабочая (2)" xfId="546"/>
    <cellStyle name="40% - Акцент1 6 3" xfId="547"/>
    <cellStyle name="40% - Акцент1 6_Рабочая (2)" xfId="548"/>
    <cellStyle name="40% - Акцент1 7" xfId="549"/>
    <cellStyle name="40% - Акцент1 7 2" xfId="550"/>
    <cellStyle name="40% - Акцент1 7 2 2" xfId="551"/>
    <cellStyle name="40% - Акцент1 7 2_Рабочая (2)" xfId="552"/>
    <cellStyle name="40% - Акцент1 7 3" xfId="553"/>
    <cellStyle name="40% - Акцент1 7_Рабочая (2)" xfId="554"/>
    <cellStyle name="40% - Акцент1 8" xfId="555"/>
    <cellStyle name="40% - Акцент1 8 2" xfId="556"/>
    <cellStyle name="40% - Акцент1 8 2 2" xfId="557"/>
    <cellStyle name="40% - Акцент1 8 2_Рабочая (2)" xfId="558"/>
    <cellStyle name="40% - Акцент1 8 3" xfId="559"/>
    <cellStyle name="40% - Акцент1 8_Рабочая (2)" xfId="560"/>
    <cellStyle name="40% - Акцент1 9" xfId="561"/>
    <cellStyle name="40% - Акцент1 9 2" xfId="562"/>
    <cellStyle name="40% - Акцент1 9_Рабочая (2)" xfId="563"/>
    <cellStyle name="40% - Акцент2 10" xfId="564"/>
    <cellStyle name="40% - Акцент2 10 2" xfId="565"/>
    <cellStyle name="40% - Акцент2 10_Рабочая (2)" xfId="566"/>
    <cellStyle name="40% - Акцент2 11" xfId="567"/>
    <cellStyle name="40% - Акцент2 11 2" xfId="568"/>
    <cellStyle name="40% - Акцент2 11_Рабочая (2)" xfId="569"/>
    <cellStyle name="40% - Акцент2 12" xfId="570"/>
    <cellStyle name="40% - Акцент2 12 2" xfId="571"/>
    <cellStyle name="40% - Акцент2 12_Рабочая (2)" xfId="572"/>
    <cellStyle name="40% - Акцент2 13" xfId="573"/>
    <cellStyle name="40% - Акцент2 13 2" xfId="574"/>
    <cellStyle name="40% - Акцент2 13_Рабочая (2)" xfId="575"/>
    <cellStyle name="40% - Акцент2 14" xfId="576"/>
    <cellStyle name="40% - Акцент2 14 2" xfId="577"/>
    <cellStyle name="40% - Акцент2 14_Рабочая (2)" xfId="578"/>
    <cellStyle name="40% - Акцент2 15" xfId="579"/>
    <cellStyle name="40% - Акцент2 15 2" xfId="580"/>
    <cellStyle name="40% - Акцент2 15_Рабочая (2)" xfId="581"/>
    <cellStyle name="40% - Акцент2 16" xfId="582"/>
    <cellStyle name="40% - Акцент2 2" xfId="583"/>
    <cellStyle name="40% - Акцент2 2 2" xfId="584"/>
    <cellStyle name="40% - Акцент2 2 3" xfId="585"/>
    <cellStyle name="40% - Акцент2 3" xfId="586"/>
    <cellStyle name="40% - Акцент2 3 2" xfId="587"/>
    <cellStyle name="40% - Акцент2 3 2 2" xfId="588"/>
    <cellStyle name="40% - Акцент2 3 2 2 2" xfId="589"/>
    <cellStyle name="40% - Акцент2 3 2 2_Рабочая (2)" xfId="590"/>
    <cellStyle name="40% - Акцент2 3 2 3" xfId="591"/>
    <cellStyle name="40% - Акцент2 3 2_Рабочая (2)" xfId="592"/>
    <cellStyle name="40% - Акцент2 3 3" xfId="593"/>
    <cellStyle name="40% - Акцент2 3 3 2" xfId="594"/>
    <cellStyle name="40% - Акцент2 3 3_Рабочая (2)" xfId="595"/>
    <cellStyle name="40% - Акцент2 3 4" xfId="596"/>
    <cellStyle name="40% - Акцент2 3 4 2" xfId="597"/>
    <cellStyle name="40% - Акцент2 3 4_Рабочая (2)" xfId="598"/>
    <cellStyle name="40% - Акцент2 3 5" xfId="599"/>
    <cellStyle name="40% - Акцент2 3_Рабочая (2)" xfId="600"/>
    <cellStyle name="40% - Акцент2 4" xfId="601"/>
    <cellStyle name="40% - Акцент2 4 2" xfId="602"/>
    <cellStyle name="40% - Акцент2 4 2 2" xfId="603"/>
    <cellStyle name="40% - Акцент2 4 2 2 2" xfId="604"/>
    <cellStyle name="40% - Акцент2 4 2 2_Рабочая (2)" xfId="605"/>
    <cellStyle name="40% - Акцент2 4 2 3" xfId="606"/>
    <cellStyle name="40% - Акцент2 4 2_Рабочая (2)" xfId="607"/>
    <cellStyle name="40% - Акцент2 4 3" xfId="608"/>
    <cellStyle name="40% - Акцент2 4 3 2" xfId="609"/>
    <cellStyle name="40% - Акцент2 4 3_Рабочая (2)" xfId="610"/>
    <cellStyle name="40% - Акцент2 4 4" xfId="611"/>
    <cellStyle name="40% - Акцент2 4 4 2" xfId="612"/>
    <cellStyle name="40% - Акцент2 4 4_Рабочая (2)" xfId="613"/>
    <cellStyle name="40% - Акцент2 4 5" xfId="614"/>
    <cellStyle name="40% - Акцент2 4_Рабочая (2)" xfId="615"/>
    <cellStyle name="40% - Акцент2 5" xfId="616"/>
    <cellStyle name="40% - Акцент2 5 2" xfId="617"/>
    <cellStyle name="40% - Акцент2 5 2 2" xfId="618"/>
    <cellStyle name="40% - Акцент2 5 2_Рабочая (2)" xfId="619"/>
    <cellStyle name="40% - Акцент2 5 3" xfId="620"/>
    <cellStyle name="40% - Акцент2 5_Рабочая (2)" xfId="621"/>
    <cellStyle name="40% - Акцент2 6" xfId="622"/>
    <cellStyle name="40% - Акцент2 6 2" xfId="623"/>
    <cellStyle name="40% - Акцент2 6 2 2" xfId="624"/>
    <cellStyle name="40% - Акцент2 6 2_Рабочая (2)" xfId="625"/>
    <cellStyle name="40% - Акцент2 6 3" xfId="626"/>
    <cellStyle name="40% - Акцент2 6_Рабочая (2)" xfId="627"/>
    <cellStyle name="40% - Акцент2 7" xfId="628"/>
    <cellStyle name="40% - Акцент2 7 2" xfId="629"/>
    <cellStyle name="40% - Акцент2 7 2 2" xfId="630"/>
    <cellStyle name="40% - Акцент2 7 2_Рабочая (2)" xfId="631"/>
    <cellStyle name="40% - Акцент2 7 3" xfId="632"/>
    <cellStyle name="40% - Акцент2 7_Рабочая (2)" xfId="633"/>
    <cellStyle name="40% - Акцент2 8" xfId="634"/>
    <cellStyle name="40% - Акцент2 8 2" xfId="635"/>
    <cellStyle name="40% - Акцент2 8 2 2" xfId="636"/>
    <cellStyle name="40% - Акцент2 8 2_Рабочая (2)" xfId="637"/>
    <cellStyle name="40% - Акцент2 8 3" xfId="638"/>
    <cellStyle name="40% - Акцент2 8_Рабочая (2)" xfId="639"/>
    <cellStyle name="40% - Акцент2 9" xfId="640"/>
    <cellStyle name="40% - Акцент2 9 2" xfId="641"/>
    <cellStyle name="40% - Акцент2 9_Рабочая (2)" xfId="642"/>
    <cellStyle name="40% - Акцент3 10" xfId="643"/>
    <cellStyle name="40% - Акцент3 10 2" xfId="644"/>
    <cellStyle name="40% - Акцент3 10_Рабочая (2)" xfId="645"/>
    <cellStyle name="40% - Акцент3 11" xfId="646"/>
    <cellStyle name="40% - Акцент3 11 2" xfId="647"/>
    <cellStyle name="40% - Акцент3 11_Рабочая (2)" xfId="648"/>
    <cellStyle name="40% - Акцент3 12" xfId="649"/>
    <cellStyle name="40% - Акцент3 12 2" xfId="650"/>
    <cellStyle name="40% - Акцент3 12_Рабочая (2)" xfId="651"/>
    <cellStyle name="40% - Акцент3 13" xfId="652"/>
    <cellStyle name="40% - Акцент3 13 2" xfId="653"/>
    <cellStyle name="40% - Акцент3 13_Рабочая (2)" xfId="654"/>
    <cellStyle name="40% - Акцент3 14" xfId="655"/>
    <cellStyle name="40% - Акцент3 14 2" xfId="656"/>
    <cellStyle name="40% - Акцент3 14_Рабочая (2)" xfId="657"/>
    <cellStyle name="40% - Акцент3 15" xfId="658"/>
    <cellStyle name="40% - Акцент3 15 2" xfId="659"/>
    <cellStyle name="40% - Акцент3 15_Рабочая (2)" xfId="660"/>
    <cellStyle name="40% - Акцент3 16" xfId="661"/>
    <cellStyle name="40% - Акцент3 2" xfId="662"/>
    <cellStyle name="40% - Акцент3 2 2" xfId="663"/>
    <cellStyle name="40% - Акцент3 2 3" xfId="664"/>
    <cellStyle name="40% - Акцент3 3" xfId="665"/>
    <cellStyle name="40% - Акцент3 3 2" xfId="666"/>
    <cellStyle name="40% - Акцент3 3 2 2" xfId="667"/>
    <cellStyle name="40% - Акцент3 3 2 2 2" xfId="668"/>
    <cellStyle name="40% - Акцент3 3 2 2_Рабочая (2)" xfId="669"/>
    <cellStyle name="40% - Акцент3 3 2 3" xfId="670"/>
    <cellStyle name="40% - Акцент3 3 2_Рабочая (2)" xfId="671"/>
    <cellStyle name="40% - Акцент3 3 3" xfId="672"/>
    <cellStyle name="40% - Акцент3 3 3 2" xfId="673"/>
    <cellStyle name="40% - Акцент3 3 3_Рабочая (2)" xfId="674"/>
    <cellStyle name="40% - Акцент3 3 4" xfId="675"/>
    <cellStyle name="40% - Акцент3 3 4 2" xfId="676"/>
    <cellStyle name="40% - Акцент3 3 4_Рабочая (2)" xfId="677"/>
    <cellStyle name="40% - Акцент3 3 5" xfId="678"/>
    <cellStyle name="40% - Акцент3 3_Рабочая (2)" xfId="679"/>
    <cellStyle name="40% - Акцент3 4" xfId="680"/>
    <cellStyle name="40% - Акцент3 4 2" xfId="681"/>
    <cellStyle name="40% - Акцент3 4 2 2" xfId="682"/>
    <cellStyle name="40% - Акцент3 4 2 2 2" xfId="683"/>
    <cellStyle name="40% - Акцент3 4 2 2_Рабочая (2)" xfId="684"/>
    <cellStyle name="40% - Акцент3 4 2 3" xfId="685"/>
    <cellStyle name="40% - Акцент3 4 2_Рабочая (2)" xfId="686"/>
    <cellStyle name="40% - Акцент3 4 3" xfId="687"/>
    <cellStyle name="40% - Акцент3 4 3 2" xfId="688"/>
    <cellStyle name="40% - Акцент3 4 3_Рабочая (2)" xfId="689"/>
    <cellStyle name="40% - Акцент3 4 4" xfId="690"/>
    <cellStyle name="40% - Акцент3 4 4 2" xfId="691"/>
    <cellStyle name="40% - Акцент3 4 4_Рабочая (2)" xfId="692"/>
    <cellStyle name="40% - Акцент3 4 5" xfId="693"/>
    <cellStyle name="40% - Акцент3 4_Рабочая (2)" xfId="694"/>
    <cellStyle name="40% - Акцент3 5" xfId="695"/>
    <cellStyle name="40% - Акцент3 5 2" xfId="696"/>
    <cellStyle name="40% - Акцент3 5 2 2" xfId="697"/>
    <cellStyle name="40% - Акцент3 5 2_Рабочая (2)" xfId="698"/>
    <cellStyle name="40% - Акцент3 5 3" xfId="699"/>
    <cellStyle name="40% - Акцент3 5_Рабочая (2)" xfId="700"/>
    <cellStyle name="40% - Акцент3 6" xfId="701"/>
    <cellStyle name="40% - Акцент3 6 2" xfId="702"/>
    <cellStyle name="40% - Акцент3 6 2 2" xfId="703"/>
    <cellStyle name="40% - Акцент3 6 2_Рабочая (2)" xfId="704"/>
    <cellStyle name="40% - Акцент3 6 3" xfId="705"/>
    <cellStyle name="40% - Акцент3 6_Рабочая (2)" xfId="706"/>
    <cellStyle name="40% - Акцент3 7" xfId="707"/>
    <cellStyle name="40% - Акцент3 7 2" xfId="708"/>
    <cellStyle name="40% - Акцент3 7 2 2" xfId="709"/>
    <cellStyle name="40% - Акцент3 7 2_Рабочая (2)" xfId="710"/>
    <cellStyle name="40% - Акцент3 7 3" xfId="711"/>
    <cellStyle name="40% - Акцент3 7_Рабочая (2)" xfId="712"/>
    <cellStyle name="40% - Акцент3 8" xfId="713"/>
    <cellStyle name="40% - Акцент3 8 2" xfId="714"/>
    <cellStyle name="40% - Акцент3 8 2 2" xfId="715"/>
    <cellStyle name="40% - Акцент3 8 2_Рабочая (2)" xfId="716"/>
    <cellStyle name="40% - Акцент3 8 3" xfId="717"/>
    <cellStyle name="40% - Акцент3 8_Рабочая (2)" xfId="718"/>
    <cellStyle name="40% - Акцент3 9" xfId="719"/>
    <cellStyle name="40% - Акцент3 9 2" xfId="720"/>
    <cellStyle name="40% - Акцент3 9_Рабочая (2)" xfId="721"/>
    <cellStyle name="40% - Акцент4 10" xfId="722"/>
    <cellStyle name="40% - Акцент4 10 2" xfId="723"/>
    <cellStyle name="40% - Акцент4 10_Рабочая (2)" xfId="724"/>
    <cellStyle name="40% - Акцент4 11" xfId="725"/>
    <cellStyle name="40% - Акцент4 11 2" xfId="726"/>
    <cellStyle name="40% - Акцент4 11_Рабочая (2)" xfId="727"/>
    <cellStyle name="40% - Акцент4 12" xfId="728"/>
    <cellStyle name="40% - Акцент4 12 2" xfId="729"/>
    <cellStyle name="40% - Акцент4 12_Рабочая (2)" xfId="730"/>
    <cellStyle name="40% - Акцент4 13" xfId="731"/>
    <cellStyle name="40% - Акцент4 13 2" xfId="732"/>
    <cellStyle name="40% - Акцент4 13_Рабочая (2)" xfId="733"/>
    <cellStyle name="40% - Акцент4 14" xfId="734"/>
    <cellStyle name="40% - Акцент4 14 2" xfId="735"/>
    <cellStyle name="40% - Акцент4 14_Рабочая (2)" xfId="736"/>
    <cellStyle name="40% - Акцент4 15" xfId="737"/>
    <cellStyle name="40% - Акцент4 15 2" xfId="738"/>
    <cellStyle name="40% - Акцент4 15_Рабочая (2)" xfId="739"/>
    <cellStyle name="40% - Акцент4 16" xfId="740"/>
    <cellStyle name="40% - Акцент4 2" xfId="741"/>
    <cellStyle name="40% - Акцент4 2 2" xfId="742"/>
    <cellStyle name="40% - Акцент4 2 3" xfId="743"/>
    <cellStyle name="40% - Акцент4 3" xfId="744"/>
    <cellStyle name="40% - Акцент4 3 2" xfId="745"/>
    <cellStyle name="40% - Акцент4 3 2 2" xfId="746"/>
    <cellStyle name="40% - Акцент4 3 2 2 2" xfId="747"/>
    <cellStyle name="40% - Акцент4 3 2 2_Рабочая (2)" xfId="748"/>
    <cellStyle name="40% - Акцент4 3 2 3" xfId="749"/>
    <cellStyle name="40% - Акцент4 3 2_Рабочая (2)" xfId="750"/>
    <cellStyle name="40% - Акцент4 3 3" xfId="751"/>
    <cellStyle name="40% - Акцент4 3 3 2" xfId="752"/>
    <cellStyle name="40% - Акцент4 3 3_Рабочая (2)" xfId="753"/>
    <cellStyle name="40% - Акцент4 3 4" xfId="754"/>
    <cellStyle name="40% - Акцент4 3 4 2" xfId="755"/>
    <cellStyle name="40% - Акцент4 3 4_Рабочая (2)" xfId="756"/>
    <cellStyle name="40% - Акцент4 3 5" xfId="757"/>
    <cellStyle name="40% - Акцент4 3_Рабочая (2)" xfId="758"/>
    <cellStyle name="40% - Акцент4 4" xfId="759"/>
    <cellStyle name="40% - Акцент4 4 2" xfId="760"/>
    <cellStyle name="40% - Акцент4 4 2 2" xfId="761"/>
    <cellStyle name="40% - Акцент4 4 2 2 2" xfId="762"/>
    <cellStyle name="40% - Акцент4 4 2 2_Рабочая (2)" xfId="763"/>
    <cellStyle name="40% - Акцент4 4 2 3" xfId="764"/>
    <cellStyle name="40% - Акцент4 4 2_Рабочая (2)" xfId="765"/>
    <cellStyle name="40% - Акцент4 4 3" xfId="766"/>
    <cellStyle name="40% - Акцент4 4 3 2" xfId="767"/>
    <cellStyle name="40% - Акцент4 4 3_Рабочая (2)" xfId="768"/>
    <cellStyle name="40% - Акцент4 4 4" xfId="769"/>
    <cellStyle name="40% - Акцент4 4 4 2" xfId="770"/>
    <cellStyle name="40% - Акцент4 4 4_Рабочая (2)" xfId="771"/>
    <cellStyle name="40% - Акцент4 4 5" xfId="772"/>
    <cellStyle name="40% - Акцент4 4_Рабочая (2)" xfId="773"/>
    <cellStyle name="40% - Акцент4 5" xfId="774"/>
    <cellStyle name="40% - Акцент4 5 2" xfId="775"/>
    <cellStyle name="40% - Акцент4 5 2 2" xfId="776"/>
    <cellStyle name="40% - Акцент4 5 2_Рабочая (2)" xfId="777"/>
    <cellStyle name="40% - Акцент4 5 3" xfId="778"/>
    <cellStyle name="40% - Акцент4 5_Рабочая (2)" xfId="779"/>
    <cellStyle name="40% - Акцент4 6" xfId="780"/>
    <cellStyle name="40% - Акцент4 6 2" xfId="781"/>
    <cellStyle name="40% - Акцент4 6 2 2" xfId="782"/>
    <cellStyle name="40% - Акцент4 6 2_Рабочая (2)" xfId="783"/>
    <cellStyle name="40% - Акцент4 6 3" xfId="784"/>
    <cellStyle name="40% - Акцент4 6_Рабочая (2)" xfId="785"/>
    <cellStyle name="40% - Акцент4 7" xfId="786"/>
    <cellStyle name="40% - Акцент4 7 2" xfId="787"/>
    <cellStyle name="40% - Акцент4 7 2 2" xfId="788"/>
    <cellStyle name="40% - Акцент4 7 2_Рабочая (2)" xfId="789"/>
    <cellStyle name="40% - Акцент4 7 3" xfId="790"/>
    <cellStyle name="40% - Акцент4 7_Рабочая (2)" xfId="791"/>
    <cellStyle name="40% - Акцент4 8" xfId="792"/>
    <cellStyle name="40% - Акцент4 8 2" xfId="793"/>
    <cellStyle name="40% - Акцент4 8 2 2" xfId="794"/>
    <cellStyle name="40% - Акцент4 8 2_Рабочая (2)" xfId="795"/>
    <cellStyle name="40% - Акцент4 8 3" xfId="796"/>
    <cellStyle name="40% - Акцент4 8_Рабочая (2)" xfId="797"/>
    <cellStyle name="40% - Акцент4 9" xfId="798"/>
    <cellStyle name="40% - Акцент4 9 2" xfId="799"/>
    <cellStyle name="40% - Акцент4 9_Рабочая (2)" xfId="800"/>
    <cellStyle name="40% - Акцент5 10" xfId="801"/>
    <cellStyle name="40% - Акцент5 10 2" xfId="802"/>
    <cellStyle name="40% - Акцент5 10_Рабочая (2)" xfId="803"/>
    <cellStyle name="40% - Акцент5 11" xfId="804"/>
    <cellStyle name="40% - Акцент5 11 2" xfId="805"/>
    <cellStyle name="40% - Акцент5 11_Рабочая (2)" xfId="806"/>
    <cellStyle name="40% - Акцент5 12" xfId="807"/>
    <cellStyle name="40% - Акцент5 12 2" xfId="808"/>
    <cellStyle name="40% - Акцент5 12_Рабочая (2)" xfId="809"/>
    <cellStyle name="40% - Акцент5 13" xfId="810"/>
    <cellStyle name="40% - Акцент5 13 2" xfId="811"/>
    <cellStyle name="40% - Акцент5 13_Рабочая (2)" xfId="812"/>
    <cellStyle name="40% - Акцент5 14" xfId="813"/>
    <cellStyle name="40% - Акцент5 14 2" xfId="814"/>
    <cellStyle name="40% - Акцент5 14_Рабочая (2)" xfId="815"/>
    <cellStyle name="40% - Акцент5 15" xfId="816"/>
    <cellStyle name="40% - Акцент5 15 2" xfId="817"/>
    <cellStyle name="40% - Акцент5 15_Рабочая (2)" xfId="818"/>
    <cellStyle name="40% - Акцент5 16" xfId="819"/>
    <cellStyle name="40% - Акцент5 2" xfId="820"/>
    <cellStyle name="40% - Акцент5 2 2" xfId="821"/>
    <cellStyle name="40% - Акцент5 2 3" xfId="822"/>
    <cellStyle name="40% - Акцент5 3" xfId="823"/>
    <cellStyle name="40% - Акцент5 3 2" xfId="824"/>
    <cellStyle name="40% - Акцент5 3 2 2" xfId="825"/>
    <cellStyle name="40% - Акцент5 3 2 2 2" xfId="826"/>
    <cellStyle name="40% - Акцент5 3 2 2_Рабочая (2)" xfId="827"/>
    <cellStyle name="40% - Акцент5 3 2 3" xfId="828"/>
    <cellStyle name="40% - Акцент5 3 2_Рабочая (2)" xfId="829"/>
    <cellStyle name="40% - Акцент5 3 3" xfId="830"/>
    <cellStyle name="40% - Акцент5 3 3 2" xfId="831"/>
    <cellStyle name="40% - Акцент5 3 3_Рабочая (2)" xfId="832"/>
    <cellStyle name="40% - Акцент5 3 4" xfId="833"/>
    <cellStyle name="40% - Акцент5 3 4 2" xfId="834"/>
    <cellStyle name="40% - Акцент5 3 4_Рабочая (2)" xfId="835"/>
    <cellStyle name="40% - Акцент5 3 5" xfId="836"/>
    <cellStyle name="40% - Акцент5 3_Рабочая (2)" xfId="837"/>
    <cellStyle name="40% - Акцент5 4" xfId="838"/>
    <cellStyle name="40% - Акцент5 4 2" xfId="839"/>
    <cellStyle name="40% - Акцент5 4 2 2" xfId="840"/>
    <cellStyle name="40% - Акцент5 4 2 2 2" xfId="841"/>
    <cellStyle name="40% - Акцент5 4 2 2_Рабочая (2)" xfId="842"/>
    <cellStyle name="40% - Акцент5 4 2 3" xfId="843"/>
    <cellStyle name="40% - Акцент5 4 2_Рабочая (2)" xfId="844"/>
    <cellStyle name="40% - Акцент5 4 3" xfId="845"/>
    <cellStyle name="40% - Акцент5 4 3 2" xfId="846"/>
    <cellStyle name="40% - Акцент5 4 3_Рабочая (2)" xfId="847"/>
    <cellStyle name="40% - Акцент5 4 4" xfId="848"/>
    <cellStyle name="40% - Акцент5 4 4 2" xfId="849"/>
    <cellStyle name="40% - Акцент5 4 4_Рабочая (2)" xfId="850"/>
    <cellStyle name="40% - Акцент5 4 5" xfId="851"/>
    <cellStyle name="40% - Акцент5 4_Рабочая (2)" xfId="852"/>
    <cellStyle name="40% - Акцент5 5" xfId="853"/>
    <cellStyle name="40% - Акцент5 5 2" xfId="854"/>
    <cellStyle name="40% - Акцент5 5 2 2" xfId="855"/>
    <cellStyle name="40% - Акцент5 5 2_Рабочая (2)" xfId="856"/>
    <cellStyle name="40% - Акцент5 5 3" xfId="857"/>
    <cellStyle name="40% - Акцент5 5_Рабочая (2)" xfId="858"/>
    <cellStyle name="40% - Акцент5 6" xfId="859"/>
    <cellStyle name="40% - Акцент5 6 2" xfId="860"/>
    <cellStyle name="40% - Акцент5 6 2 2" xfId="861"/>
    <cellStyle name="40% - Акцент5 6 2_Рабочая (2)" xfId="862"/>
    <cellStyle name="40% - Акцент5 6 3" xfId="863"/>
    <cellStyle name="40% - Акцент5 6_Рабочая (2)" xfId="864"/>
    <cellStyle name="40% - Акцент5 7" xfId="865"/>
    <cellStyle name="40% - Акцент5 7 2" xfId="866"/>
    <cellStyle name="40% - Акцент5 7 2 2" xfId="867"/>
    <cellStyle name="40% - Акцент5 7 2_Рабочая (2)" xfId="868"/>
    <cellStyle name="40% - Акцент5 7 3" xfId="869"/>
    <cellStyle name="40% - Акцент5 7_Рабочая (2)" xfId="870"/>
    <cellStyle name="40% - Акцент5 8" xfId="871"/>
    <cellStyle name="40% - Акцент5 8 2" xfId="872"/>
    <cellStyle name="40% - Акцент5 8 2 2" xfId="873"/>
    <cellStyle name="40% - Акцент5 8 2_Рабочая (2)" xfId="874"/>
    <cellStyle name="40% - Акцент5 8 3" xfId="875"/>
    <cellStyle name="40% - Акцент5 8_Рабочая (2)" xfId="876"/>
    <cellStyle name="40% - Акцент5 9" xfId="877"/>
    <cellStyle name="40% - Акцент5 9 2" xfId="878"/>
    <cellStyle name="40% - Акцент5 9_Рабочая (2)" xfId="879"/>
    <cellStyle name="40% - Акцент6 10" xfId="880"/>
    <cellStyle name="40% - Акцент6 10 2" xfId="881"/>
    <cellStyle name="40% - Акцент6 10_Рабочая (2)" xfId="882"/>
    <cellStyle name="40% - Акцент6 11" xfId="883"/>
    <cellStyle name="40% - Акцент6 11 2" xfId="884"/>
    <cellStyle name="40% - Акцент6 11_Рабочая (2)" xfId="885"/>
    <cellStyle name="40% - Акцент6 12" xfId="886"/>
    <cellStyle name="40% - Акцент6 12 2" xfId="887"/>
    <cellStyle name="40% - Акцент6 12_Рабочая (2)" xfId="888"/>
    <cellStyle name="40% - Акцент6 13" xfId="889"/>
    <cellStyle name="40% - Акцент6 13 2" xfId="890"/>
    <cellStyle name="40% - Акцент6 13_Рабочая (2)" xfId="891"/>
    <cellStyle name="40% - Акцент6 14" xfId="892"/>
    <cellStyle name="40% - Акцент6 14 2" xfId="893"/>
    <cellStyle name="40% - Акцент6 14_Рабочая (2)" xfId="894"/>
    <cellStyle name="40% - Акцент6 15" xfId="895"/>
    <cellStyle name="40% - Акцент6 15 2" xfId="896"/>
    <cellStyle name="40% - Акцент6 15_Рабочая (2)" xfId="897"/>
    <cellStyle name="40% - Акцент6 16" xfId="898"/>
    <cellStyle name="40% - Акцент6 2" xfId="899"/>
    <cellStyle name="40% - Акцент6 2 2" xfId="900"/>
    <cellStyle name="40% - Акцент6 2 3" xfId="901"/>
    <cellStyle name="40% - Акцент6 3" xfId="902"/>
    <cellStyle name="40% - Акцент6 3 2" xfId="903"/>
    <cellStyle name="40% - Акцент6 3 2 2" xfId="904"/>
    <cellStyle name="40% - Акцент6 3 2 2 2" xfId="905"/>
    <cellStyle name="40% - Акцент6 3 2 2_Рабочая (2)" xfId="906"/>
    <cellStyle name="40% - Акцент6 3 2 3" xfId="907"/>
    <cellStyle name="40% - Акцент6 3 2_Рабочая (2)" xfId="908"/>
    <cellStyle name="40% - Акцент6 3 3" xfId="909"/>
    <cellStyle name="40% - Акцент6 3 3 2" xfId="910"/>
    <cellStyle name="40% - Акцент6 3 3_Рабочая (2)" xfId="911"/>
    <cellStyle name="40% - Акцент6 3 4" xfId="912"/>
    <cellStyle name="40% - Акцент6 3 4 2" xfId="913"/>
    <cellStyle name="40% - Акцент6 3 4_Рабочая (2)" xfId="914"/>
    <cellStyle name="40% - Акцент6 3 5" xfId="915"/>
    <cellStyle name="40% - Акцент6 3_Рабочая (2)" xfId="916"/>
    <cellStyle name="40% - Акцент6 4" xfId="917"/>
    <cellStyle name="40% - Акцент6 4 2" xfId="918"/>
    <cellStyle name="40% - Акцент6 4 2 2" xfId="919"/>
    <cellStyle name="40% - Акцент6 4 2 2 2" xfId="920"/>
    <cellStyle name="40% - Акцент6 4 2 2_Рабочая (2)" xfId="921"/>
    <cellStyle name="40% - Акцент6 4 2 3" xfId="922"/>
    <cellStyle name="40% - Акцент6 4 2_Рабочая (2)" xfId="923"/>
    <cellStyle name="40% - Акцент6 4 3" xfId="924"/>
    <cellStyle name="40% - Акцент6 4 3 2" xfId="925"/>
    <cellStyle name="40% - Акцент6 4 3_Рабочая (2)" xfId="926"/>
    <cellStyle name="40% - Акцент6 4 4" xfId="927"/>
    <cellStyle name="40% - Акцент6 4 4 2" xfId="928"/>
    <cellStyle name="40% - Акцент6 4 4_Рабочая (2)" xfId="929"/>
    <cellStyle name="40% - Акцент6 4 5" xfId="930"/>
    <cellStyle name="40% - Акцент6 4_Рабочая (2)" xfId="931"/>
    <cellStyle name="40% - Акцент6 5" xfId="932"/>
    <cellStyle name="40% - Акцент6 5 2" xfId="933"/>
    <cellStyle name="40% - Акцент6 5 2 2" xfId="934"/>
    <cellStyle name="40% - Акцент6 5 2_Рабочая (2)" xfId="935"/>
    <cellStyle name="40% - Акцент6 5 3" xfId="936"/>
    <cellStyle name="40% - Акцент6 5_Рабочая (2)" xfId="937"/>
    <cellStyle name="40% - Акцент6 6" xfId="938"/>
    <cellStyle name="40% - Акцент6 6 2" xfId="939"/>
    <cellStyle name="40% - Акцент6 6 2 2" xfId="940"/>
    <cellStyle name="40% - Акцент6 6 2_Рабочая (2)" xfId="941"/>
    <cellStyle name="40% - Акцент6 6 3" xfId="942"/>
    <cellStyle name="40% - Акцент6 6_Рабочая (2)" xfId="943"/>
    <cellStyle name="40% - Акцент6 7" xfId="944"/>
    <cellStyle name="40% - Акцент6 7 2" xfId="945"/>
    <cellStyle name="40% - Акцент6 7 2 2" xfId="946"/>
    <cellStyle name="40% - Акцент6 7 2_Рабочая (2)" xfId="947"/>
    <cellStyle name="40% - Акцент6 7 3" xfId="948"/>
    <cellStyle name="40% - Акцент6 7_Рабочая (2)" xfId="949"/>
    <cellStyle name="40% - Акцент6 8" xfId="950"/>
    <cellStyle name="40% - Акцент6 8 2" xfId="951"/>
    <cellStyle name="40% - Акцент6 8 2 2" xfId="952"/>
    <cellStyle name="40% - Акцент6 8 2_Рабочая (2)" xfId="953"/>
    <cellStyle name="40% - Акцент6 8 3" xfId="954"/>
    <cellStyle name="40% - Акцент6 8_Рабочая (2)" xfId="955"/>
    <cellStyle name="40% - Акцент6 9" xfId="956"/>
    <cellStyle name="40% - Акцент6 9 2" xfId="957"/>
    <cellStyle name="40% - Акцент6 9_Рабочая (2)" xfId="958"/>
    <cellStyle name="60% - Акцент1 2" xfId="959"/>
    <cellStyle name="60% - Акцент1 2 2" xfId="960"/>
    <cellStyle name="60% - Акцент1 2 3" xfId="961"/>
    <cellStyle name="60% - Акцент2 2" xfId="962"/>
    <cellStyle name="60% - Акцент2 2 2" xfId="963"/>
    <cellStyle name="60% - Акцент2 2 3" xfId="964"/>
    <cellStyle name="60% - Акцент3 2" xfId="965"/>
    <cellStyle name="60% - Акцент3 2 2" xfId="966"/>
    <cellStyle name="60% - Акцент3 2 3" xfId="967"/>
    <cellStyle name="60% - Акцент4 2" xfId="968"/>
    <cellStyle name="60% - Акцент4 2 2" xfId="969"/>
    <cellStyle name="60% - Акцент4 2 3" xfId="970"/>
    <cellStyle name="60% - Акцент5 2" xfId="971"/>
    <cellStyle name="60% - Акцент5 2 2" xfId="972"/>
    <cellStyle name="60% - Акцент5 2 3" xfId="973"/>
    <cellStyle name="60% - Акцент6 2" xfId="974"/>
    <cellStyle name="60% - Акцент6 2 2" xfId="975"/>
    <cellStyle name="60% - Акцент6 2 3" xfId="976"/>
    <cellStyle name="Excel Built-in Normal" xfId="977"/>
    <cellStyle name="Hyperlink" xfId="978"/>
    <cellStyle name="Hyperlink 2" xfId="979"/>
    <cellStyle name="Hyperlink 2 2" xfId="980"/>
    <cellStyle name="Hyperlink 2_Рабочая (2)" xfId="981"/>
    <cellStyle name="S14" xfId="982"/>
    <cellStyle name="Акцент1 2" xfId="983"/>
    <cellStyle name="Акцент1 2 2" xfId="984"/>
    <cellStyle name="Акцент1 2 3" xfId="985"/>
    <cellStyle name="Акцент2 2" xfId="986"/>
    <cellStyle name="Акцент2 2 2" xfId="987"/>
    <cellStyle name="Акцент2 2 3" xfId="988"/>
    <cellStyle name="Акцент3 2" xfId="989"/>
    <cellStyle name="Акцент3 2 2" xfId="990"/>
    <cellStyle name="Акцент3 2 3" xfId="991"/>
    <cellStyle name="Акцент4 2" xfId="992"/>
    <cellStyle name="Акцент4 2 2" xfId="993"/>
    <cellStyle name="Акцент4 2 3" xfId="994"/>
    <cellStyle name="Акцент5 2" xfId="995"/>
    <cellStyle name="Акцент5 2 2" xfId="996"/>
    <cellStyle name="Акцент5 2 3" xfId="997"/>
    <cellStyle name="Акцент6 2" xfId="998"/>
    <cellStyle name="Акцент6 2 2" xfId="999"/>
    <cellStyle name="Акцент6 2 3" xfId="1000"/>
    <cellStyle name="Ввод  2" xfId="1001"/>
    <cellStyle name="Ввод  2 2" xfId="1002"/>
    <cellStyle name="Ввод  2 2 2" xfId="1003"/>
    <cellStyle name="Ввод  2 2 2 2" xfId="1004"/>
    <cellStyle name="Ввод  2 2 2_Рабочая (2)" xfId="1005"/>
    <cellStyle name="Ввод  2 2 3" xfId="1006"/>
    <cellStyle name="Ввод  2 2 3 2" xfId="1007"/>
    <cellStyle name="Ввод  2 2 3_Рабочая (2)" xfId="1008"/>
    <cellStyle name="Ввод  2 2 4" xfId="1009"/>
    <cellStyle name="Ввод  2 2_Рабочая (2)" xfId="1010"/>
    <cellStyle name="Ввод  2 3" xfId="1011"/>
    <cellStyle name="Вывод 2" xfId="1012"/>
    <cellStyle name="Вывод 2 2" xfId="1013"/>
    <cellStyle name="Вывод 2 2 2" xfId="1014"/>
    <cellStyle name="Вывод 2 2 2 2" xfId="1015"/>
    <cellStyle name="Вывод 2 2 2_Рабочая (2)" xfId="1016"/>
    <cellStyle name="Вывод 2 2 3" xfId="1017"/>
    <cellStyle name="Вывод 2 2 3 2" xfId="1018"/>
    <cellStyle name="Вывод 2 2 3_Рабочая (2)" xfId="1019"/>
    <cellStyle name="Вывод 2 2 4" xfId="1020"/>
    <cellStyle name="Вывод 2 2_Рабочая (2)" xfId="1021"/>
    <cellStyle name="Вывод 2 3" xfId="1022"/>
    <cellStyle name="Вычисление 2" xfId="1023"/>
    <cellStyle name="Вычисление 2 2" xfId="1024"/>
    <cellStyle name="Вычисление 2 2 2" xfId="1025"/>
    <cellStyle name="Вычисление 2 2 2 2" xfId="1026"/>
    <cellStyle name="Вычисление 2 2 2_Рабочая (2)" xfId="1027"/>
    <cellStyle name="Вычисление 2 2 3" xfId="1028"/>
    <cellStyle name="Вычисление 2 2 3 2" xfId="1029"/>
    <cellStyle name="Вычисление 2 2 3_Рабочая (2)" xfId="1030"/>
    <cellStyle name="Вычисление 2 2 4" xfId="1031"/>
    <cellStyle name="Вычисление 2 2_Рабочая (2)" xfId="1032"/>
    <cellStyle name="Вычисление 2 3" xfId="1033"/>
    <cellStyle name="Заголовок 1 2" xfId="1034"/>
    <cellStyle name="Заголовок 1 2 2" xfId="1035"/>
    <cellStyle name="Заголовок 1 2 3" xfId="1036"/>
    <cellStyle name="Заголовок 2 2" xfId="1037"/>
    <cellStyle name="Заголовок 2 2 2" xfId="1038"/>
    <cellStyle name="Заголовок 2 2 3" xfId="1039"/>
    <cellStyle name="Заголовок 3 2" xfId="1040"/>
    <cellStyle name="Заголовок 3 2 2" xfId="1041"/>
    <cellStyle name="Заголовок 3 2 3" xfId="1042"/>
    <cellStyle name="Заголовок 4 2" xfId="1043"/>
    <cellStyle name="Заголовок 4 2 2" xfId="1044"/>
    <cellStyle name="Заголовок 4 2 3" xfId="1045"/>
    <cellStyle name="Итог 2" xfId="1046"/>
    <cellStyle name="Итог 2 2" xfId="1047"/>
    <cellStyle name="Итог 2 2 2" xfId="1048"/>
    <cellStyle name="Итог 2 2 2 2" xfId="1049"/>
    <cellStyle name="Итог 2 2 2_Рабочая (2)" xfId="1050"/>
    <cellStyle name="Итог 2 2 3" xfId="1051"/>
    <cellStyle name="Итог 2 2 3 2" xfId="1052"/>
    <cellStyle name="Итог 2 2 3_Рабочая (2)" xfId="1053"/>
    <cellStyle name="Итог 2 2 4" xfId="1054"/>
    <cellStyle name="Итог 2 2_Рабочая (2)" xfId="1055"/>
    <cellStyle name="Итог 2 3" xfId="1056"/>
    <cellStyle name="Контрольная ячейка 2" xfId="1057"/>
    <cellStyle name="Контрольная ячейка 2 2" xfId="1058"/>
    <cellStyle name="Контрольная ячейка 2 3" xfId="1059"/>
    <cellStyle name="Название 2" xfId="1060"/>
    <cellStyle name="Нейтральный 2" xfId="1061"/>
    <cellStyle name="Нейтральный 2 2" xfId="1062"/>
    <cellStyle name="Нейтральный 2 3" xfId="1063"/>
    <cellStyle name="Обычный" xfId="0" builtinId="0"/>
    <cellStyle name="Обычный 10" xfId="1064"/>
    <cellStyle name="Обычный 10 2" xfId="4"/>
    <cellStyle name="Обычный 10 2 2" xfId="7"/>
    <cellStyle name="Обычный 10 2_Рабочая (2)" xfId="1065"/>
    <cellStyle name="Обычный 10 3" xfId="1066"/>
    <cellStyle name="Обычный 10_Рабочая (2)" xfId="1067"/>
    <cellStyle name="Обычный 11" xfId="1068"/>
    <cellStyle name="Обычный 12" xfId="1069"/>
    <cellStyle name="Обычный 12 2" xfId="1070"/>
    <cellStyle name="Обычный 12 2 2" xfId="1071"/>
    <cellStyle name="Обычный 12 2 2 2" xfId="1072"/>
    <cellStyle name="Обычный 12 2 2_Рабочая (2)" xfId="1073"/>
    <cellStyle name="Обычный 12 2 3" xfId="1074"/>
    <cellStyle name="Обычный 12 2_Рабочая (2)" xfId="1075"/>
    <cellStyle name="Обычный 12 3" xfId="1076"/>
    <cellStyle name="Обычный 12 3 2" xfId="1077"/>
    <cellStyle name="Обычный 12 3_Рабочая (2)" xfId="1078"/>
    <cellStyle name="Обычный 12 4" xfId="1079"/>
    <cellStyle name="Обычный 12_Рабочая (2)" xfId="1080"/>
    <cellStyle name="Обычный 13" xfId="1081"/>
    <cellStyle name="Обычный 13 2" xfId="1082"/>
    <cellStyle name="Обычный 13 2 2" xfId="1083"/>
    <cellStyle name="Обычный 13 2 2 2" xfId="1084"/>
    <cellStyle name="Обычный 13 2 2_Рабочая (2)" xfId="1085"/>
    <cellStyle name="Обычный 13 2 3" xfId="1086"/>
    <cellStyle name="Обычный 13 2_Рабочая (2)" xfId="1087"/>
    <cellStyle name="Обычный 13 3" xfId="1088"/>
    <cellStyle name="Обычный 13 3 2" xfId="1089"/>
    <cellStyle name="Обычный 13 3_Рабочая (2)" xfId="1090"/>
    <cellStyle name="Обычный 13 4" xfId="1091"/>
    <cellStyle name="Обычный 13_Рабочая (2)" xfId="1092"/>
    <cellStyle name="Обычный 14" xfId="1093"/>
    <cellStyle name="Обычный 14 2" xfId="1094"/>
    <cellStyle name="Обычный 14 2 2" xfId="1095"/>
    <cellStyle name="Обычный 14 2 2 2" xfId="1096"/>
    <cellStyle name="Обычный 14 2 2_Рабочая (2)" xfId="1097"/>
    <cellStyle name="Обычный 14 2 3" xfId="1098"/>
    <cellStyle name="Обычный 14 2_Рабочая (2)" xfId="1099"/>
    <cellStyle name="Обычный 14 3" xfId="1100"/>
    <cellStyle name="Обычный 14 3 2" xfId="1101"/>
    <cellStyle name="Обычный 14 3_Рабочая (2)" xfId="1102"/>
    <cellStyle name="Обычный 14 4" xfId="1103"/>
    <cellStyle name="Обычный 14_Рабочая (2)" xfId="1104"/>
    <cellStyle name="Обычный 15" xfId="3"/>
    <cellStyle name="Обычный 15 2" xfId="1105"/>
    <cellStyle name="Обычный 15_Рабочая (2)" xfId="1106"/>
    <cellStyle name="Обычный 16" xfId="1107"/>
    <cellStyle name="Обычный 16 2" xfId="1108"/>
    <cellStyle name="Обычный 16_Рабочая (2)" xfId="1109"/>
    <cellStyle name="Обычный 17" xfId="1110"/>
    <cellStyle name="Обычный 17 2" xfId="1111"/>
    <cellStyle name="Обычный 17_Рабочая (2)" xfId="1112"/>
    <cellStyle name="Обычный 18" xfId="8"/>
    <cellStyle name="Обычный 18 2" xfId="1113"/>
    <cellStyle name="Обычный 18_Рабочая (2)" xfId="1114"/>
    <cellStyle name="Обычный 19" xfId="1115"/>
    <cellStyle name="Обычный 19 2" xfId="1116"/>
    <cellStyle name="Обычный 19_Рабочая (2)" xfId="1117"/>
    <cellStyle name="Обычный 2" xfId="5"/>
    <cellStyle name="Обычный 2 2" xfId="1118"/>
    <cellStyle name="Обычный 2 2 2" xfId="1119"/>
    <cellStyle name="Обычный 2 2 3" xfId="1120"/>
    <cellStyle name="Обычный 2 2 3 2" xfId="1121"/>
    <cellStyle name="Обычный 2 2 3 2 2" xfId="1122"/>
    <cellStyle name="Обычный 2 2 3 2_Рабочая (2)" xfId="1123"/>
    <cellStyle name="Обычный 2 2 3 3" xfId="1124"/>
    <cellStyle name="Обычный 2 2 3_Рабочая (2)" xfId="1125"/>
    <cellStyle name="Обычный 2 2 4" xfId="1126"/>
    <cellStyle name="Обычный 2 2 4 2" xfId="1127"/>
    <cellStyle name="Обычный 2 2 4_Рабочая (2)" xfId="1128"/>
    <cellStyle name="Обычный 2 2 5" xfId="1129"/>
    <cellStyle name="Обычный 2 2 5 2" xfId="1130"/>
    <cellStyle name="Обычный 2 2 5_Рабочая (2)" xfId="1131"/>
    <cellStyle name="Обычный 2 2 6" xfId="1132"/>
    <cellStyle name="Обычный 2 2_Рабочая (2)" xfId="1133"/>
    <cellStyle name="Обычный 2 3" xfId="1134"/>
    <cellStyle name="Обычный 2 3 2" xfId="1135"/>
    <cellStyle name="Обычный 2 3 2 2" xfId="1136"/>
    <cellStyle name="Обычный 2 3 2 2 2" xfId="1137"/>
    <cellStyle name="Обычный 2 3 2 2_Рабочая (2)" xfId="1138"/>
    <cellStyle name="Обычный 2 3 2 3" xfId="1139"/>
    <cellStyle name="Обычный 2 3 2_Рабочая (2)" xfId="1140"/>
    <cellStyle name="Обычный 2 3 3" xfId="1141"/>
    <cellStyle name="Обычный 2 3 3 2" xfId="1142"/>
    <cellStyle name="Обычный 2 3 3_Рабочая (2)" xfId="1143"/>
    <cellStyle name="Обычный 2 3 4" xfId="1144"/>
    <cellStyle name="Обычный 2 3 4 2" xfId="1145"/>
    <cellStyle name="Обычный 2 3 4_Рабочая (2)" xfId="1146"/>
    <cellStyle name="Обычный 2 3 5" xfId="1147"/>
    <cellStyle name="Обычный 2 3_Рабочая (2)" xfId="1148"/>
    <cellStyle name="Обычный 2 4" xfId="1149"/>
    <cellStyle name="Обычный 2 5" xfId="1150"/>
    <cellStyle name="Обычный 2 5 2" xfId="1151"/>
    <cellStyle name="Обычный 2 5 2 2" xfId="1152"/>
    <cellStyle name="Обычный 2 5 2_Рабочая (2)" xfId="1153"/>
    <cellStyle name="Обычный 2 5 3" xfId="1154"/>
    <cellStyle name="Обычный 2 5_Рабочая (2)" xfId="1155"/>
    <cellStyle name="Обычный 2 6" xfId="1156"/>
    <cellStyle name="Обычный 2 6 2" xfId="1157"/>
    <cellStyle name="Обычный 2 6 2 2" xfId="1158"/>
    <cellStyle name="Обычный 2 6 2_Рабочая (2)" xfId="1159"/>
    <cellStyle name="Обычный 2 6 3" xfId="1160"/>
    <cellStyle name="Обычный 2 6_Рабочая (2)" xfId="1161"/>
    <cellStyle name="Обычный 2 7" xfId="1162"/>
    <cellStyle name="Обычный 2 7 2" xfId="1163"/>
    <cellStyle name="Обычный 2 7_Рабочая (2)" xfId="1164"/>
    <cellStyle name="Обычный 2 8" xfId="1165"/>
    <cellStyle name="Обычный 2 8 2" xfId="1166"/>
    <cellStyle name="Обычный 2 8_Рабочая (2)" xfId="1167"/>
    <cellStyle name="Обычный 2 9" xfId="1168"/>
    <cellStyle name="Обычный 2_Рабочая (2)" xfId="1169"/>
    <cellStyle name="Обычный 20" xfId="6"/>
    <cellStyle name="Обычный 21" xfId="1170"/>
    <cellStyle name="Обычный 22" xfId="1171"/>
    <cellStyle name="Обычный 3" xfId="1172"/>
    <cellStyle name="Обычный 3 2" xfId="1173"/>
    <cellStyle name="Обычный 3 3" xfId="1174"/>
    <cellStyle name="Обычный 4" xfId="1175"/>
    <cellStyle name="Обычный 4 2" xfId="1176"/>
    <cellStyle name="Обычный 4_Рабочая (2)" xfId="1177"/>
    <cellStyle name="Обычный 5" xfId="1178"/>
    <cellStyle name="Обычный 5 2" xfId="1179"/>
    <cellStyle name="Обычный 5 2 2" xfId="1180"/>
    <cellStyle name="Обычный 5 2 2 2" xfId="1181"/>
    <cellStyle name="Обычный 5 2 2_Рабочая (2)" xfId="1182"/>
    <cellStyle name="Обычный 5 2 3" xfId="1183"/>
    <cellStyle name="Обычный 5 2_Рабочая (2)" xfId="1184"/>
    <cellStyle name="Обычный 5 3" xfId="1185"/>
    <cellStyle name="Обычный 5 3 2" xfId="1186"/>
    <cellStyle name="Обычный 5 3_Рабочая (2)" xfId="1187"/>
    <cellStyle name="Обычный 5 4" xfId="1188"/>
    <cellStyle name="Обычный 5 4 2" xfId="1189"/>
    <cellStyle name="Обычный 5 4_Рабочая (2)" xfId="1190"/>
    <cellStyle name="Обычный 5 5" xfId="1191"/>
    <cellStyle name="Обычный 5_Рабочая (2)" xfId="1192"/>
    <cellStyle name="Обычный 6" xfId="1193"/>
    <cellStyle name="Обычный 6 2" xfId="1194"/>
    <cellStyle name="Обычный 6 2 2" xfId="1195"/>
    <cellStyle name="Обычный 6 2 2 2" xfId="1196"/>
    <cellStyle name="Обычный 6 2 2_Рабочая (2)" xfId="1197"/>
    <cellStyle name="Обычный 6 2 3" xfId="1198"/>
    <cellStyle name="Обычный 6 2_Рабочая (2)" xfId="1199"/>
    <cellStyle name="Обычный 6 3" xfId="1200"/>
    <cellStyle name="Обычный 6 3 2" xfId="1201"/>
    <cellStyle name="Обычный 6 3_Рабочая (2)" xfId="1202"/>
    <cellStyle name="Обычный 6 4" xfId="1203"/>
    <cellStyle name="Обычный 6 4 2" xfId="1204"/>
    <cellStyle name="Обычный 6 4_Рабочая (2)" xfId="1205"/>
    <cellStyle name="Обычный 6 5" xfId="1206"/>
    <cellStyle name="Обычный 6_Рабочая (2)" xfId="1207"/>
    <cellStyle name="Обычный 7" xfId="1208"/>
    <cellStyle name="Обычный 8" xfId="1209"/>
    <cellStyle name="Обычный 8 2" xfId="1210"/>
    <cellStyle name="Обычный 8 2 2" xfId="1211"/>
    <cellStyle name="Обычный 8 2 2 2" xfId="1212"/>
    <cellStyle name="Обычный 8 2 2_Рабочая (2)" xfId="1213"/>
    <cellStyle name="Обычный 8 2 3" xfId="1214"/>
    <cellStyle name="Обычный 8 2_Рабочая (2)" xfId="1215"/>
    <cellStyle name="Обычный 8 3" xfId="1216"/>
    <cellStyle name="Обычный 8 3 2" xfId="1217"/>
    <cellStyle name="Обычный 8 3_Рабочая (2)" xfId="1218"/>
    <cellStyle name="Обычный 8 4" xfId="1219"/>
    <cellStyle name="Обычный 8 4 2" xfId="1220"/>
    <cellStyle name="Обычный 8 4_Рабочая (2)" xfId="1221"/>
    <cellStyle name="Обычный 8 5" xfId="1222"/>
    <cellStyle name="Обычный 8_Рабочая (2)" xfId="1223"/>
    <cellStyle name="Обычный 9" xfId="1224"/>
    <cellStyle name="Обычный 9 2" xfId="1225"/>
    <cellStyle name="Обычный 9 2 2" xfId="1226"/>
    <cellStyle name="Обычный 9 2 2 2" xfId="1227"/>
    <cellStyle name="Обычный 9 2 2_Рабочая (2)" xfId="1228"/>
    <cellStyle name="Обычный 9 2 3" xfId="1229"/>
    <cellStyle name="Обычный 9 2_Рабочая (2)" xfId="1230"/>
    <cellStyle name="Обычный 9 3" xfId="1231"/>
    <cellStyle name="Обычный 9 3 2" xfId="1232"/>
    <cellStyle name="Обычный 9 3_Рабочая (2)" xfId="1233"/>
    <cellStyle name="Обычный 9 4" xfId="1234"/>
    <cellStyle name="Обычный 9 4 2" xfId="1235"/>
    <cellStyle name="Обычный 9 4_Рабочая (2)" xfId="1236"/>
    <cellStyle name="Обычный 9 5" xfId="1237"/>
    <cellStyle name="Обычный 9_Рабочая (2)" xfId="1238"/>
    <cellStyle name="Обычный_Лист1_1" xfId="2"/>
    <cellStyle name="Обычный_Лист1_3" xfId="10"/>
    <cellStyle name="Обычный_Лист1_4" xfId="9"/>
    <cellStyle name="Плохой 2" xfId="1239"/>
    <cellStyle name="Плохой 2 2" xfId="1240"/>
    <cellStyle name="Плохой 2 3" xfId="1241"/>
    <cellStyle name="Пояснение 2" xfId="1242"/>
    <cellStyle name="Пояснение 2 2" xfId="1243"/>
    <cellStyle name="Пояснение 2 3" xfId="1244"/>
    <cellStyle name="Примечание 10" xfId="1245"/>
    <cellStyle name="Примечание 10 2" xfId="1246"/>
    <cellStyle name="Примечание 11" xfId="1247"/>
    <cellStyle name="Примечание 11 2" xfId="1248"/>
    <cellStyle name="Примечание 12" xfId="1249"/>
    <cellStyle name="Примечание 12 2" xfId="1250"/>
    <cellStyle name="Примечание 13" xfId="1251"/>
    <cellStyle name="Примечание 13 2" xfId="1252"/>
    <cellStyle name="Примечание 14" xfId="1253"/>
    <cellStyle name="Примечание 14 2" xfId="1254"/>
    <cellStyle name="Примечание 15" xfId="1255"/>
    <cellStyle name="Примечание 2" xfId="1256"/>
    <cellStyle name="Примечание 2 2" xfId="1257"/>
    <cellStyle name="Примечание 2 2 2" xfId="1258"/>
    <cellStyle name="Примечание 2 2 2 2" xfId="1259"/>
    <cellStyle name="Примечание 2 2 2_Рабочая (2)" xfId="1260"/>
    <cellStyle name="Примечание 2 2 3" xfId="1261"/>
    <cellStyle name="Примечание 2 2 3 2" xfId="1262"/>
    <cellStyle name="Примечание 2 2 3_Рабочая (2)" xfId="1263"/>
    <cellStyle name="Примечание 2 2 4" xfId="1264"/>
    <cellStyle name="Примечание 2 2_Рабочая (2)" xfId="1265"/>
    <cellStyle name="Примечание 2 3" xfId="1266"/>
    <cellStyle name="Примечание 2 3 2" xfId="1267"/>
    <cellStyle name="Примечание 2 3 2 2" xfId="1268"/>
    <cellStyle name="Примечание 2 3 3" xfId="1269"/>
    <cellStyle name="Примечание 2 4" xfId="1270"/>
    <cellStyle name="Примечание 2 4 2" xfId="1271"/>
    <cellStyle name="Примечание 2 5" xfId="1272"/>
    <cellStyle name="Примечание 2 5 2" xfId="1273"/>
    <cellStyle name="Примечание 2 6" xfId="1274"/>
    <cellStyle name="Примечание 2 7" xfId="1275"/>
    <cellStyle name="Примечание 3" xfId="1276"/>
    <cellStyle name="Примечание 4" xfId="1277"/>
    <cellStyle name="Примечание 4 2" xfId="1278"/>
    <cellStyle name="Примечание 4 2 2" xfId="1279"/>
    <cellStyle name="Примечание 4 2 2 2" xfId="1280"/>
    <cellStyle name="Примечание 4 2 3" xfId="1281"/>
    <cellStyle name="Примечание 4 3" xfId="1282"/>
    <cellStyle name="Примечание 4 3 2" xfId="1283"/>
    <cellStyle name="Примечание 4 4" xfId="1284"/>
    <cellStyle name="Примечание 4 4 2" xfId="1285"/>
    <cellStyle name="Примечание 4 5" xfId="1286"/>
    <cellStyle name="Примечание 5" xfId="1287"/>
    <cellStyle name="Примечание 5 2" xfId="1288"/>
    <cellStyle name="Примечание 5 2 2" xfId="1289"/>
    <cellStyle name="Примечание 5 2 2 2" xfId="1290"/>
    <cellStyle name="Примечание 5 2 3" xfId="1291"/>
    <cellStyle name="Примечание 5 3" xfId="1292"/>
    <cellStyle name="Примечание 5 3 2" xfId="1293"/>
    <cellStyle name="Примечание 5 4" xfId="1294"/>
    <cellStyle name="Примечание 5 4 2" xfId="1295"/>
    <cellStyle name="Примечание 5 5" xfId="1296"/>
    <cellStyle name="Примечание 6" xfId="1297"/>
    <cellStyle name="Примечание 6 2" xfId="1298"/>
    <cellStyle name="Примечание 6 2 2" xfId="1299"/>
    <cellStyle name="Примечание 6 3" xfId="1300"/>
    <cellStyle name="Примечание 7" xfId="1301"/>
    <cellStyle name="Примечание 7 2" xfId="1302"/>
    <cellStyle name="Примечание 7 2 2" xfId="1303"/>
    <cellStyle name="Примечание 7 3" xfId="1304"/>
    <cellStyle name="Примечание 8" xfId="1305"/>
    <cellStyle name="Примечание 8 2" xfId="1306"/>
    <cellStyle name="Примечание 8 2 2" xfId="1307"/>
    <cellStyle name="Примечание 8 3" xfId="1308"/>
    <cellStyle name="Примечание 9" xfId="1309"/>
    <cellStyle name="Примечание 9 2" xfId="1310"/>
    <cellStyle name="Примечание 9 2 2" xfId="1311"/>
    <cellStyle name="Примечание 9 3" xfId="1312"/>
    <cellStyle name="Процентный" xfId="1" builtinId="5"/>
    <cellStyle name="Процентный 2" xfId="1313"/>
    <cellStyle name="Процентный 3" xfId="1314"/>
    <cellStyle name="Процентный 4" xfId="1315"/>
    <cellStyle name="Связанная ячейка 2" xfId="1316"/>
    <cellStyle name="Связанная ячейка 2 2" xfId="1317"/>
    <cellStyle name="Связанная ячейка 2 3" xfId="1318"/>
    <cellStyle name="Текст предупреждения 2" xfId="1319"/>
    <cellStyle name="Текст предупреждения 2 2" xfId="1320"/>
    <cellStyle name="Текст предупреждения 2 3" xfId="1321"/>
    <cellStyle name="Хороший 2" xfId="1322"/>
    <cellStyle name="Хороший 2 2" xfId="1323"/>
    <cellStyle name="Хороший 2 3" xfId="13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18497"/>
      <color rgb="FF2C7688"/>
      <color rgb="FF7EC2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G139"/>
  <sheetViews>
    <sheetView tabSelected="1" zoomScale="115" zoomScaleNormal="115" zoomScaleSheetLayoutView="55" zoomScalePageLayoutView="55" workbookViewId="0">
      <pane xSplit="2" ySplit="4" topLeftCell="AO89" activePane="bottomRight" state="frozen"/>
      <selection pane="topRight" activeCell="C1" sqref="C1"/>
      <selection pane="bottomLeft" activeCell="A5" sqref="A5"/>
      <selection pane="bottomRight" activeCell="BE8" sqref="BE8"/>
    </sheetView>
  </sheetViews>
  <sheetFormatPr defaultRowHeight="16.5" x14ac:dyDescent="0.3"/>
  <cols>
    <col min="1" max="1" width="4.85546875" style="68" customWidth="1"/>
    <col min="2" max="2" width="19" style="68" customWidth="1"/>
    <col min="3" max="3" width="9.85546875" style="68" customWidth="1"/>
    <col min="4" max="4" width="10.7109375" style="68" customWidth="1"/>
    <col min="5" max="5" width="5.140625" style="98" customWidth="1"/>
    <col min="6" max="6" width="9.85546875" style="68" customWidth="1"/>
    <col min="7" max="7" width="9" style="68" customWidth="1"/>
    <col min="8" max="8" width="4.85546875" style="70" customWidth="1"/>
    <col min="9" max="9" width="9.5703125" style="68" customWidth="1"/>
    <col min="10" max="10" width="8.85546875" style="68" customWidth="1"/>
    <col min="11" max="11" width="4.7109375" style="70" customWidth="1"/>
    <col min="12" max="12" width="9.85546875" style="68" customWidth="1"/>
    <col min="13" max="13" width="11" style="68" customWidth="1"/>
    <col min="14" max="14" width="5" style="70" customWidth="1"/>
    <col min="15" max="15" width="8.140625" style="68" customWidth="1"/>
    <col min="16" max="16" width="5" style="70" customWidth="1"/>
    <col min="17" max="17" width="12.28515625" style="68" customWidth="1"/>
    <col min="18" max="18" width="11.140625" style="71" customWidth="1"/>
    <col min="19" max="21" width="11.140625" style="71" hidden="1" customWidth="1"/>
    <col min="22" max="22" width="11.85546875" style="71" customWidth="1"/>
    <col min="23" max="23" width="5" style="70" customWidth="1"/>
    <col min="24" max="24" width="9.140625" style="70" customWidth="1"/>
    <col min="25" max="25" width="12.7109375" style="68" customWidth="1"/>
    <col min="26" max="26" width="4.7109375" style="70" customWidth="1"/>
    <col min="27" max="27" width="13" style="72" customWidth="1"/>
    <col min="28" max="28" width="4.5703125" style="70" customWidth="1"/>
    <col min="29" max="29" width="10.85546875" style="68" customWidth="1"/>
    <col min="30" max="30" width="7.85546875" style="70" customWidth="1"/>
    <col min="31" max="31" width="10.28515625" style="68" customWidth="1"/>
    <col min="32" max="32" width="4.85546875" style="70" customWidth="1"/>
    <col min="33" max="33" width="13.140625" style="68" customWidth="1"/>
    <col min="34" max="34" width="4.28515625" style="70" customWidth="1"/>
    <col min="35" max="35" width="12.42578125" style="70" customWidth="1"/>
    <col min="36" max="36" width="4.28515625" style="70" customWidth="1"/>
    <col min="37" max="37" width="10.28515625" style="70" customWidth="1"/>
    <col min="38" max="39" width="10.7109375" style="68" customWidth="1"/>
    <col min="40" max="40" width="5" style="70" customWidth="1"/>
    <col min="41" max="41" width="10.28515625" style="68" customWidth="1"/>
    <col min="42" max="42" width="10.85546875" style="68" customWidth="1"/>
    <col min="43" max="43" width="5" style="70" customWidth="1"/>
    <col min="44" max="44" width="11" style="68" customWidth="1"/>
    <col min="45" max="45" width="10.85546875" style="68" customWidth="1"/>
    <col min="46" max="46" width="5" style="70" customWidth="1"/>
    <col min="47" max="47" width="9.7109375" style="70" customWidth="1"/>
    <col min="48" max="48" width="9.7109375" style="68" customWidth="1"/>
    <col min="49" max="49" width="9.5703125" style="68" customWidth="1"/>
    <col min="50" max="50" width="14.28515625" style="70" customWidth="1"/>
    <col min="51" max="51" width="9.7109375" style="70" customWidth="1"/>
    <col min="52" max="52" width="13.5703125" style="70" customWidth="1"/>
    <col min="53" max="53" width="18.85546875" style="70" customWidth="1"/>
    <col min="54" max="54" width="23.5703125" style="68" customWidth="1"/>
    <col min="55" max="16384" width="9.140625" style="69"/>
  </cols>
  <sheetData>
    <row r="1" spans="1:59" s="1" customFormat="1" ht="29.25" customHeight="1" x14ac:dyDescent="0.25">
      <c r="A1" s="73"/>
      <c r="B1" s="74"/>
      <c r="C1" s="137" t="s">
        <v>132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75"/>
      <c r="BB1" s="76"/>
    </row>
    <row r="2" spans="1:59" s="1" customFormat="1" ht="21.75" customHeight="1" x14ac:dyDescent="0.25">
      <c r="A2" s="77"/>
      <c r="B2" s="78"/>
      <c r="C2" s="139" t="s">
        <v>133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79"/>
      <c r="BB2" s="80"/>
    </row>
    <row r="3" spans="1:59" s="6" customFormat="1" ht="54" customHeight="1" x14ac:dyDescent="0.25">
      <c r="A3" s="2"/>
      <c r="B3" s="81"/>
      <c r="C3" s="141" t="s">
        <v>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3"/>
      <c r="Y3" s="144" t="s">
        <v>1</v>
      </c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6"/>
      <c r="AL3" s="147" t="s">
        <v>2</v>
      </c>
      <c r="AM3" s="148"/>
      <c r="AN3" s="148"/>
      <c r="AO3" s="148"/>
      <c r="AP3" s="148"/>
      <c r="AQ3" s="148"/>
      <c r="AR3" s="148"/>
      <c r="AS3" s="148"/>
      <c r="AT3" s="148"/>
      <c r="AU3" s="149"/>
      <c r="AV3" s="150" t="s">
        <v>3</v>
      </c>
      <c r="AW3" s="151"/>
      <c r="AX3" s="152"/>
      <c r="AY3" s="3"/>
      <c r="AZ3" s="4"/>
      <c r="BA3" s="5"/>
      <c r="BB3" s="82"/>
    </row>
    <row r="4" spans="1:59" s="22" customFormat="1" ht="138" customHeight="1" x14ac:dyDescent="0.3">
      <c r="A4" s="7"/>
      <c r="B4" s="83"/>
      <c r="C4" s="8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10" t="s">
        <v>6</v>
      </c>
      <c r="I4" s="9" t="s">
        <v>9</v>
      </c>
      <c r="J4" s="9" t="s">
        <v>10</v>
      </c>
      <c r="K4" s="10" t="s">
        <v>6</v>
      </c>
      <c r="L4" s="9" t="s">
        <v>11</v>
      </c>
      <c r="M4" s="9" t="s">
        <v>12</v>
      </c>
      <c r="N4" s="10" t="s">
        <v>13</v>
      </c>
      <c r="O4" s="9" t="s">
        <v>14</v>
      </c>
      <c r="P4" s="10" t="s">
        <v>6</v>
      </c>
      <c r="Q4" s="9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1" t="s">
        <v>20</v>
      </c>
      <c r="W4" s="10" t="s">
        <v>13</v>
      </c>
      <c r="X4" s="12" t="s">
        <v>21</v>
      </c>
      <c r="Y4" s="13" t="s">
        <v>22</v>
      </c>
      <c r="Z4" s="14" t="s">
        <v>13</v>
      </c>
      <c r="AA4" s="15" t="s">
        <v>23</v>
      </c>
      <c r="AB4" s="14" t="s">
        <v>13</v>
      </c>
      <c r="AC4" s="13" t="s">
        <v>24</v>
      </c>
      <c r="AD4" s="14" t="s">
        <v>6</v>
      </c>
      <c r="AE4" s="13" t="s">
        <v>25</v>
      </c>
      <c r="AF4" s="14" t="s">
        <v>6</v>
      </c>
      <c r="AG4" s="13" t="s">
        <v>26</v>
      </c>
      <c r="AH4" s="14" t="s">
        <v>6</v>
      </c>
      <c r="AI4" s="13" t="s">
        <v>138</v>
      </c>
      <c r="AJ4" s="14" t="s">
        <v>6</v>
      </c>
      <c r="AK4" s="16" t="s">
        <v>21</v>
      </c>
      <c r="AL4" s="17" t="s">
        <v>27</v>
      </c>
      <c r="AM4" s="17" t="s">
        <v>28</v>
      </c>
      <c r="AN4" s="18" t="s">
        <v>6</v>
      </c>
      <c r="AO4" s="17" t="s">
        <v>29</v>
      </c>
      <c r="AP4" s="17" t="s">
        <v>30</v>
      </c>
      <c r="AQ4" s="18" t="s">
        <v>6</v>
      </c>
      <c r="AR4" s="17" t="s">
        <v>31</v>
      </c>
      <c r="AS4" s="17" t="s">
        <v>32</v>
      </c>
      <c r="AT4" s="18" t="s">
        <v>6</v>
      </c>
      <c r="AU4" s="19" t="s">
        <v>33</v>
      </c>
      <c r="AV4" s="20" t="s">
        <v>34</v>
      </c>
      <c r="AW4" s="20" t="s">
        <v>35</v>
      </c>
      <c r="AX4" s="20" t="s">
        <v>36</v>
      </c>
      <c r="AY4" s="19" t="s">
        <v>33</v>
      </c>
      <c r="AZ4" s="21" t="s">
        <v>139</v>
      </c>
      <c r="BA4" s="21" t="s">
        <v>37</v>
      </c>
      <c r="BB4" s="84"/>
    </row>
    <row r="5" spans="1:59" s="28" customFormat="1" x14ac:dyDescent="0.25">
      <c r="A5" s="23">
        <v>1</v>
      </c>
      <c r="B5" s="85" t="s">
        <v>38</v>
      </c>
      <c r="C5" s="122">
        <v>64</v>
      </c>
      <c r="D5" s="86">
        <v>74</v>
      </c>
      <c r="E5" s="99">
        <f t="shared" ref="E5:E68" si="0">IF(OR(0.25&gt;=(C5-D5)/C5),(-0.25&lt;=(C5-D5)/C5)*1,0)</f>
        <v>1</v>
      </c>
      <c r="F5" s="122">
        <v>1505</v>
      </c>
      <c r="G5" s="86">
        <v>1505</v>
      </c>
      <c r="H5" s="100">
        <f t="shared" ref="H5:H32" si="1">IF(OR(0.04&gt;=(F5-G5)/F5),(-0.04&lt;=(F5-G5)/F5)*1,0)</f>
        <v>1</v>
      </c>
      <c r="I5" s="122">
        <v>49</v>
      </c>
      <c r="J5" s="86">
        <v>49</v>
      </c>
      <c r="K5" s="101">
        <f t="shared" ref="K5:K40" si="2">IF(I5=J5,1,0)</f>
        <v>1</v>
      </c>
      <c r="L5" s="86">
        <v>2256</v>
      </c>
      <c r="M5" s="86">
        <v>98</v>
      </c>
      <c r="N5" s="103">
        <f t="shared" ref="N5:N68" si="3">IF(M5&gt;=95,2,IF(M5&gt;=85,1,0))</f>
        <v>2</v>
      </c>
      <c r="O5" s="86">
        <v>1296</v>
      </c>
      <c r="P5" s="103">
        <f t="shared" ref="P5:P14" si="4">IF(O5&gt;=200,1,0)</f>
        <v>1</v>
      </c>
      <c r="Q5" s="123">
        <v>1612.08</v>
      </c>
      <c r="R5" s="86">
        <v>1597</v>
      </c>
      <c r="S5" s="87">
        <v>1890</v>
      </c>
      <c r="T5" s="87">
        <v>1890</v>
      </c>
      <c r="U5" s="87">
        <v>1890</v>
      </c>
      <c r="V5" s="88">
        <f t="shared" ref="V5:V68" si="5">R5*100/Q5</f>
        <v>99.064562552726912</v>
      </c>
      <c r="W5" s="103">
        <f t="shared" ref="W5:W68" si="6">IF((R5/Q5)&gt;=0.95,2,IF((R5/Q5)&gt;=0.9,1,0))</f>
        <v>2</v>
      </c>
      <c r="X5" s="106">
        <f t="shared" ref="X5:X68" si="7">E5+H5+K5+N5+P5+W5</f>
        <v>8</v>
      </c>
      <c r="Y5" s="86">
        <v>100</v>
      </c>
      <c r="Z5" s="107">
        <f t="shared" ref="Z5:Z68" si="8">IF(Y5&gt;=95,2,IF(Y5&gt;=85,1,0))</f>
        <v>2</v>
      </c>
      <c r="AA5" s="86">
        <v>100</v>
      </c>
      <c r="AB5" s="108">
        <f t="shared" ref="AB5:AB68" si="9">IF(AA5&gt;=90,2,IF(AA5&gt;=80,1,0))</f>
        <v>2</v>
      </c>
      <c r="AC5" s="86">
        <v>126341</v>
      </c>
      <c r="AD5" s="107">
        <f t="shared" ref="AD5:AD52" si="10">IF((AC5/G5/13)&gt;1.4,1,0)</f>
        <v>1</v>
      </c>
      <c r="AE5" s="86">
        <v>33609</v>
      </c>
      <c r="AF5" s="109">
        <f t="shared" ref="AF5:AF68" si="11">IF(AE5&gt;G5*3,1,0)</f>
        <v>1</v>
      </c>
      <c r="AG5" s="86">
        <v>100</v>
      </c>
      <c r="AH5" s="108">
        <f t="shared" ref="AH5:AH68" si="12">IF(AG5&gt;=90,1,0)</f>
        <v>1</v>
      </c>
      <c r="AI5" s="136">
        <v>98</v>
      </c>
      <c r="AJ5" s="108">
        <f t="shared" ref="AJ5:AJ68" si="13">IF(AI5&gt;=90,1,0)</f>
        <v>1</v>
      </c>
      <c r="AK5" s="110">
        <f>Z5+AB5+AD5+AF5+AH5+AJ5</f>
        <v>8</v>
      </c>
      <c r="AL5" s="86">
        <v>27211</v>
      </c>
      <c r="AM5" s="24">
        <f t="shared" ref="AM5:AM68" si="14">AL5/L5</f>
        <v>12.061613475177305</v>
      </c>
      <c r="AN5" s="111">
        <f t="shared" ref="AN5:AN68" si="15">IF(AM5&gt;=5.5,1,0)</f>
        <v>1</v>
      </c>
      <c r="AO5" s="86">
        <v>29164</v>
      </c>
      <c r="AP5" s="25">
        <f t="shared" ref="AP5:AP68" si="16">AO5/G5</f>
        <v>19.378073089700997</v>
      </c>
      <c r="AQ5" s="114">
        <f t="shared" ref="AQ5:AQ68" si="17">IF(AP5&gt;=5.5,1,0)</f>
        <v>1</v>
      </c>
      <c r="AR5" s="86">
        <v>5079</v>
      </c>
      <c r="AS5" s="25">
        <f t="shared" ref="AS5:AS68" si="18">AR5/D5</f>
        <v>68.63513513513513</v>
      </c>
      <c r="AT5" s="115">
        <f t="shared" ref="AT5:AT68" si="19">IF(AS5&gt;=29.9,1,0)</f>
        <v>1</v>
      </c>
      <c r="AU5" s="116">
        <f t="shared" ref="AU5:AU68" si="20">AN5+AQ5+AT5</f>
        <v>3</v>
      </c>
      <c r="AV5" s="26">
        <v>1</v>
      </c>
      <c r="AW5" s="89">
        <v>0</v>
      </c>
      <c r="AX5" s="90">
        <v>1</v>
      </c>
      <c r="AY5" s="116">
        <f t="shared" ref="AY5:AY68" si="21">AV5+AW5+AX5</f>
        <v>2</v>
      </c>
      <c r="AZ5" s="117">
        <f>X5+AK5+AU5+AY5</f>
        <v>21</v>
      </c>
      <c r="BA5" s="118">
        <f>AZ5/22</f>
        <v>0.95454545454545459</v>
      </c>
      <c r="BB5" s="153" t="s">
        <v>38</v>
      </c>
      <c r="BC5" s="27"/>
      <c r="BD5" s="27"/>
      <c r="BE5" s="27"/>
      <c r="BF5" s="27"/>
      <c r="BG5" s="27"/>
    </row>
    <row r="6" spans="1:59" s="28" customFormat="1" x14ac:dyDescent="0.25">
      <c r="A6" s="29">
        <v>2</v>
      </c>
      <c r="B6" s="91" t="s">
        <v>39</v>
      </c>
      <c r="C6" s="122">
        <v>93</v>
      </c>
      <c r="D6" s="86">
        <v>107</v>
      </c>
      <c r="E6" s="99">
        <f t="shared" si="0"/>
        <v>1</v>
      </c>
      <c r="F6" s="122">
        <v>1957</v>
      </c>
      <c r="G6" s="86">
        <v>1969</v>
      </c>
      <c r="H6" s="100">
        <f t="shared" si="1"/>
        <v>1</v>
      </c>
      <c r="I6" s="122">
        <v>62</v>
      </c>
      <c r="J6" s="86">
        <v>62</v>
      </c>
      <c r="K6" s="101">
        <f t="shared" si="2"/>
        <v>1</v>
      </c>
      <c r="L6" s="86">
        <v>3386</v>
      </c>
      <c r="M6" s="86">
        <v>100</v>
      </c>
      <c r="N6" s="103">
        <f t="shared" si="3"/>
        <v>2</v>
      </c>
      <c r="O6" s="86">
        <v>657</v>
      </c>
      <c r="P6" s="103">
        <f t="shared" si="4"/>
        <v>1</v>
      </c>
      <c r="Q6" s="123">
        <v>2114.46</v>
      </c>
      <c r="R6" s="86">
        <v>2076</v>
      </c>
      <c r="S6" s="87">
        <v>2469</v>
      </c>
      <c r="T6" s="87">
        <v>2469</v>
      </c>
      <c r="U6" s="87">
        <v>2469</v>
      </c>
      <c r="V6" s="88">
        <f t="shared" si="5"/>
        <v>98.181095882636697</v>
      </c>
      <c r="W6" s="103">
        <f t="shared" si="6"/>
        <v>2</v>
      </c>
      <c r="X6" s="106">
        <f t="shared" si="7"/>
        <v>8</v>
      </c>
      <c r="Y6" s="86">
        <v>100</v>
      </c>
      <c r="Z6" s="107">
        <f t="shared" si="8"/>
        <v>2</v>
      </c>
      <c r="AA6" s="86">
        <v>99</v>
      </c>
      <c r="AB6" s="108">
        <f t="shared" si="9"/>
        <v>2</v>
      </c>
      <c r="AC6" s="86">
        <v>135159</v>
      </c>
      <c r="AD6" s="107">
        <f t="shared" si="10"/>
        <v>1</v>
      </c>
      <c r="AE6" s="86">
        <v>46730</v>
      </c>
      <c r="AF6" s="109">
        <f t="shared" si="11"/>
        <v>1</v>
      </c>
      <c r="AG6" s="86">
        <v>99</v>
      </c>
      <c r="AH6" s="108">
        <f t="shared" si="12"/>
        <v>1</v>
      </c>
      <c r="AI6" s="136">
        <v>99</v>
      </c>
      <c r="AJ6" s="108">
        <f t="shared" si="13"/>
        <v>1</v>
      </c>
      <c r="AK6" s="110">
        <f t="shared" ref="AK6:AK7" si="22">Z6+AB6+AD6+AF6+AH6+AJ6</f>
        <v>8</v>
      </c>
      <c r="AL6" s="86">
        <v>40160</v>
      </c>
      <c r="AM6" s="24">
        <f t="shared" si="14"/>
        <v>11.860602480803308</v>
      </c>
      <c r="AN6" s="111">
        <f t="shared" si="15"/>
        <v>1</v>
      </c>
      <c r="AO6" s="86">
        <v>30587</v>
      </c>
      <c r="AP6" s="25">
        <f t="shared" si="16"/>
        <v>15.534281361097003</v>
      </c>
      <c r="AQ6" s="114">
        <f t="shared" si="17"/>
        <v>1</v>
      </c>
      <c r="AR6" s="86">
        <v>6262</v>
      </c>
      <c r="AS6" s="25">
        <f t="shared" si="18"/>
        <v>58.523364485981311</v>
      </c>
      <c r="AT6" s="115">
        <f t="shared" si="19"/>
        <v>1</v>
      </c>
      <c r="AU6" s="116">
        <f t="shared" si="20"/>
        <v>3</v>
      </c>
      <c r="AV6" s="26">
        <v>1</v>
      </c>
      <c r="AW6" s="89">
        <v>0</v>
      </c>
      <c r="AX6" s="90">
        <v>1</v>
      </c>
      <c r="AY6" s="116">
        <f t="shared" si="21"/>
        <v>2</v>
      </c>
      <c r="AZ6" s="117">
        <f t="shared" ref="AZ6:AZ68" si="23">X6+AK6+AU6+AY6</f>
        <v>21</v>
      </c>
      <c r="BA6" s="118">
        <f t="shared" ref="BA6:BA69" si="24">AZ6/22</f>
        <v>0.95454545454545459</v>
      </c>
      <c r="BB6" s="153" t="s">
        <v>39</v>
      </c>
      <c r="BC6" s="27"/>
      <c r="BD6" s="27"/>
      <c r="BE6" s="27"/>
      <c r="BF6" s="27"/>
      <c r="BG6" s="27"/>
    </row>
    <row r="7" spans="1:59" s="27" customFormat="1" x14ac:dyDescent="0.25">
      <c r="A7" s="23">
        <v>3</v>
      </c>
      <c r="B7" s="91" t="s">
        <v>40</v>
      </c>
      <c r="C7" s="122">
        <v>67</v>
      </c>
      <c r="D7" s="86">
        <v>73</v>
      </c>
      <c r="E7" s="99">
        <f t="shared" si="0"/>
        <v>1</v>
      </c>
      <c r="F7" s="122">
        <v>1243</v>
      </c>
      <c r="G7" s="86">
        <v>1234</v>
      </c>
      <c r="H7" s="100">
        <f t="shared" si="1"/>
        <v>1</v>
      </c>
      <c r="I7" s="122">
        <v>42</v>
      </c>
      <c r="J7" s="86">
        <v>42</v>
      </c>
      <c r="K7" s="101">
        <f t="shared" si="2"/>
        <v>1</v>
      </c>
      <c r="L7" s="86">
        <v>2242</v>
      </c>
      <c r="M7" s="86">
        <v>100</v>
      </c>
      <c r="N7" s="103">
        <f t="shared" si="3"/>
        <v>2</v>
      </c>
      <c r="O7" s="86">
        <v>650</v>
      </c>
      <c r="P7" s="103">
        <f t="shared" si="4"/>
        <v>1</v>
      </c>
      <c r="Q7" s="123">
        <v>1499</v>
      </c>
      <c r="R7" s="86">
        <v>1499</v>
      </c>
      <c r="S7" s="87">
        <v>1771</v>
      </c>
      <c r="T7" s="87">
        <v>1771</v>
      </c>
      <c r="U7" s="87">
        <v>1771</v>
      </c>
      <c r="V7" s="88">
        <f t="shared" si="5"/>
        <v>100</v>
      </c>
      <c r="W7" s="103">
        <f t="shared" si="6"/>
        <v>2</v>
      </c>
      <c r="X7" s="106">
        <f t="shared" si="7"/>
        <v>8</v>
      </c>
      <c r="Y7" s="86">
        <v>99</v>
      </c>
      <c r="Z7" s="107">
        <f t="shared" si="8"/>
        <v>2</v>
      </c>
      <c r="AA7" s="86">
        <v>100</v>
      </c>
      <c r="AB7" s="108">
        <f t="shared" si="9"/>
        <v>2</v>
      </c>
      <c r="AC7" s="86">
        <v>102077</v>
      </c>
      <c r="AD7" s="107">
        <f t="shared" si="10"/>
        <v>1</v>
      </c>
      <c r="AE7" s="86">
        <v>30781</v>
      </c>
      <c r="AF7" s="109">
        <f t="shared" si="11"/>
        <v>1</v>
      </c>
      <c r="AG7" s="86">
        <v>100</v>
      </c>
      <c r="AH7" s="108">
        <f t="shared" si="12"/>
        <v>1</v>
      </c>
      <c r="AI7" s="136">
        <v>100</v>
      </c>
      <c r="AJ7" s="108">
        <f t="shared" si="13"/>
        <v>1</v>
      </c>
      <c r="AK7" s="110">
        <f t="shared" si="22"/>
        <v>8</v>
      </c>
      <c r="AL7" s="86">
        <v>38909</v>
      </c>
      <c r="AM7" s="24">
        <f t="shared" si="14"/>
        <v>17.354594112399642</v>
      </c>
      <c r="AN7" s="111">
        <f t="shared" si="15"/>
        <v>1</v>
      </c>
      <c r="AO7" s="86">
        <v>20667</v>
      </c>
      <c r="AP7" s="25">
        <f t="shared" si="16"/>
        <v>16.747974068071311</v>
      </c>
      <c r="AQ7" s="114">
        <f t="shared" si="17"/>
        <v>1</v>
      </c>
      <c r="AR7" s="86">
        <v>6174</v>
      </c>
      <c r="AS7" s="25">
        <f t="shared" si="18"/>
        <v>84.575342465753423</v>
      </c>
      <c r="AT7" s="115">
        <f t="shared" si="19"/>
        <v>1</v>
      </c>
      <c r="AU7" s="116">
        <f t="shared" si="20"/>
        <v>3</v>
      </c>
      <c r="AV7" s="26">
        <v>1</v>
      </c>
      <c r="AW7" s="89">
        <v>1</v>
      </c>
      <c r="AX7" s="90">
        <v>1</v>
      </c>
      <c r="AY7" s="116">
        <f t="shared" si="21"/>
        <v>3</v>
      </c>
      <c r="AZ7" s="117">
        <f t="shared" si="23"/>
        <v>22</v>
      </c>
      <c r="BA7" s="118">
        <f t="shared" si="24"/>
        <v>1</v>
      </c>
      <c r="BB7" s="153" t="s">
        <v>40</v>
      </c>
      <c r="BC7" s="28"/>
      <c r="BD7" s="28"/>
      <c r="BE7" s="28"/>
      <c r="BF7" s="28"/>
      <c r="BG7" s="28"/>
    </row>
    <row r="8" spans="1:59" s="28" customFormat="1" ht="16.5" customHeight="1" x14ac:dyDescent="0.25">
      <c r="A8" s="29">
        <v>4</v>
      </c>
      <c r="B8" s="91" t="s">
        <v>41</v>
      </c>
      <c r="C8" s="122">
        <v>72</v>
      </c>
      <c r="D8" s="86">
        <v>76</v>
      </c>
      <c r="E8" s="99">
        <f t="shared" si="0"/>
        <v>1</v>
      </c>
      <c r="F8" s="122">
        <v>1341</v>
      </c>
      <c r="G8" s="86">
        <v>1346</v>
      </c>
      <c r="H8" s="100">
        <f t="shared" si="1"/>
        <v>1</v>
      </c>
      <c r="I8" s="122">
        <v>43</v>
      </c>
      <c r="J8" s="86">
        <v>43</v>
      </c>
      <c r="K8" s="101">
        <f t="shared" si="2"/>
        <v>1</v>
      </c>
      <c r="L8" s="86">
        <v>1759</v>
      </c>
      <c r="M8" s="86">
        <v>99</v>
      </c>
      <c r="N8" s="103">
        <f t="shared" si="3"/>
        <v>2</v>
      </c>
      <c r="O8" s="86">
        <v>779</v>
      </c>
      <c r="P8" s="103">
        <f t="shared" si="4"/>
        <v>1</v>
      </c>
      <c r="Q8" s="123">
        <v>1547</v>
      </c>
      <c r="R8" s="86">
        <v>1496</v>
      </c>
      <c r="S8" s="92">
        <v>529</v>
      </c>
      <c r="T8" s="87">
        <v>529</v>
      </c>
      <c r="U8" s="87">
        <v>529</v>
      </c>
      <c r="V8" s="88">
        <f t="shared" si="5"/>
        <v>96.703296703296701</v>
      </c>
      <c r="W8" s="103">
        <f t="shared" si="6"/>
        <v>2</v>
      </c>
      <c r="X8" s="106">
        <f t="shared" si="7"/>
        <v>8</v>
      </c>
      <c r="Y8" s="86">
        <v>99</v>
      </c>
      <c r="Z8" s="107">
        <f t="shared" si="8"/>
        <v>2</v>
      </c>
      <c r="AA8" s="86">
        <v>100</v>
      </c>
      <c r="AB8" s="108">
        <f t="shared" si="9"/>
        <v>2</v>
      </c>
      <c r="AC8" s="86">
        <v>73174</v>
      </c>
      <c r="AD8" s="107">
        <f t="shared" si="10"/>
        <v>1</v>
      </c>
      <c r="AE8" s="86">
        <v>26230</v>
      </c>
      <c r="AF8" s="109">
        <f t="shared" si="11"/>
        <v>1</v>
      </c>
      <c r="AG8" s="86">
        <v>96</v>
      </c>
      <c r="AH8" s="108">
        <f t="shared" si="12"/>
        <v>1</v>
      </c>
      <c r="AI8" s="136">
        <v>86</v>
      </c>
      <c r="AJ8" s="108">
        <f t="shared" si="13"/>
        <v>0</v>
      </c>
      <c r="AK8" s="110">
        <f>Z8+AB8+AD8+AF8+AH8+AJ8</f>
        <v>7</v>
      </c>
      <c r="AL8" s="86">
        <v>29705</v>
      </c>
      <c r="AM8" s="24">
        <f t="shared" si="14"/>
        <v>16.887436043206367</v>
      </c>
      <c r="AN8" s="111">
        <f t="shared" si="15"/>
        <v>1</v>
      </c>
      <c r="AO8" s="86">
        <v>16045</v>
      </c>
      <c r="AP8" s="25">
        <f t="shared" si="16"/>
        <v>11.920505200594354</v>
      </c>
      <c r="AQ8" s="114">
        <f t="shared" si="17"/>
        <v>1</v>
      </c>
      <c r="AR8" s="86">
        <v>3943</v>
      </c>
      <c r="AS8" s="25">
        <f t="shared" si="18"/>
        <v>51.881578947368418</v>
      </c>
      <c r="AT8" s="115">
        <f t="shared" si="19"/>
        <v>1</v>
      </c>
      <c r="AU8" s="116">
        <f t="shared" si="20"/>
        <v>3</v>
      </c>
      <c r="AV8" s="26">
        <v>1</v>
      </c>
      <c r="AW8" s="89">
        <v>0</v>
      </c>
      <c r="AX8" s="90">
        <v>1</v>
      </c>
      <c r="AY8" s="116">
        <f t="shared" si="21"/>
        <v>2</v>
      </c>
      <c r="AZ8" s="117">
        <f t="shared" si="23"/>
        <v>20</v>
      </c>
      <c r="BA8" s="118">
        <f t="shared" si="24"/>
        <v>0.90909090909090906</v>
      </c>
      <c r="BB8" s="153" t="s">
        <v>41</v>
      </c>
      <c r="BC8" s="27"/>
      <c r="BD8" s="27"/>
      <c r="BE8" s="27"/>
      <c r="BF8" s="27"/>
      <c r="BG8" s="27"/>
    </row>
    <row r="9" spans="1:59" s="28" customFormat="1" ht="16.5" customHeight="1" x14ac:dyDescent="0.25">
      <c r="A9" s="23">
        <v>5</v>
      </c>
      <c r="B9" s="91" t="s">
        <v>42</v>
      </c>
      <c r="C9" s="122">
        <v>66</v>
      </c>
      <c r="D9" s="86">
        <v>70</v>
      </c>
      <c r="E9" s="99">
        <f t="shared" si="0"/>
        <v>1</v>
      </c>
      <c r="F9" s="122">
        <v>1496</v>
      </c>
      <c r="G9" s="86">
        <v>1500</v>
      </c>
      <c r="H9" s="100">
        <f t="shared" si="1"/>
        <v>1</v>
      </c>
      <c r="I9" s="122">
        <v>48</v>
      </c>
      <c r="J9" s="86">
        <v>48</v>
      </c>
      <c r="K9" s="101">
        <f t="shared" si="2"/>
        <v>1</v>
      </c>
      <c r="L9" s="86">
        <v>2409</v>
      </c>
      <c r="M9" s="86">
        <v>100</v>
      </c>
      <c r="N9" s="103">
        <f t="shared" si="3"/>
        <v>2</v>
      </c>
      <c r="O9" s="86">
        <v>278</v>
      </c>
      <c r="P9" s="103">
        <f t="shared" si="4"/>
        <v>1</v>
      </c>
      <c r="Q9" s="123">
        <v>1578</v>
      </c>
      <c r="R9" s="86">
        <v>1624</v>
      </c>
      <c r="S9" s="87">
        <v>1823</v>
      </c>
      <c r="T9" s="87">
        <v>1823</v>
      </c>
      <c r="U9" s="87">
        <v>1823</v>
      </c>
      <c r="V9" s="88">
        <f t="shared" si="5"/>
        <v>102.91508238276299</v>
      </c>
      <c r="W9" s="103">
        <f t="shared" si="6"/>
        <v>2</v>
      </c>
      <c r="X9" s="106">
        <f t="shared" si="7"/>
        <v>8</v>
      </c>
      <c r="Y9" s="86">
        <v>100</v>
      </c>
      <c r="Z9" s="107">
        <f t="shared" si="8"/>
        <v>2</v>
      </c>
      <c r="AA9" s="86">
        <v>100</v>
      </c>
      <c r="AB9" s="108">
        <f t="shared" si="9"/>
        <v>2</v>
      </c>
      <c r="AC9" s="86">
        <v>135945</v>
      </c>
      <c r="AD9" s="107">
        <f t="shared" si="10"/>
        <v>1</v>
      </c>
      <c r="AE9" s="86">
        <v>24707</v>
      </c>
      <c r="AF9" s="109">
        <f t="shared" si="11"/>
        <v>1</v>
      </c>
      <c r="AG9" s="86">
        <v>100</v>
      </c>
      <c r="AH9" s="108">
        <f t="shared" si="12"/>
        <v>1</v>
      </c>
      <c r="AI9" s="136">
        <v>99</v>
      </c>
      <c r="AJ9" s="108">
        <f t="shared" si="13"/>
        <v>1</v>
      </c>
      <c r="AK9" s="110">
        <f t="shared" ref="AK9:AK72" si="25">Z9+AB9+AD9+AF9+AH9+AJ9</f>
        <v>8</v>
      </c>
      <c r="AL9" s="86">
        <v>44320</v>
      </c>
      <c r="AM9" s="24">
        <f t="shared" si="14"/>
        <v>18.397675383976754</v>
      </c>
      <c r="AN9" s="111">
        <f t="shared" si="15"/>
        <v>1</v>
      </c>
      <c r="AO9" s="86">
        <v>17564</v>
      </c>
      <c r="AP9" s="25">
        <f t="shared" si="16"/>
        <v>11.709333333333333</v>
      </c>
      <c r="AQ9" s="114">
        <f t="shared" si="17"/>
        <v>1</v>
      </c>
      <c r="AR9" s="86">
        <v>4822</v>
      </c>
      <c r="AS9" s="25">
        <f t="shared" si="18"/>
        <v>68.885714285714286</v>
      </c>
      <c r="AT9" s="115">
        <f t="shared" si="19"/>
        <v>1</v>
      </c>
      <c r="AU9" s="116">
        <f t="shared" si="20"/>
        <v>3</v>
      </c>
      <c r="AV9" s="26">
        <v>1</v>
      </c>
      <c r="AW9" s="89">
        <v>0</v>
      </c>
      <c r="AX9" s="90">
        <v>1</v>
      </c>
      <c r="AY9" s="116">
        <f t="shared" si="21"/>
        <v>2</v>
      </c>
      <c r="AZ9" s="117">
        <f t="shared" si="23"/>
        <v>21</v>
      </c>
      <c r="BA9" s="118">
        <f t="shared" si="24"/>
        <v>0.95454545454545459</v>
      </c>
      <c r="BB9" s="153" t="s">
        <v>42</v>
      </c>
      <c r="BC9" s="27"/>
      <c r="BD9" s="27"/>
      <c r="BE9" s="27"/>
      <c r="BF9" s="27"/>
      <c r="BG9" s="27"/>
    </row>
    <row r="10" spans="1:59" s="28" customFormat="1" x14ac:dyDescent="0.25">
      <c r="A10" s="29">
        <v>6</v>
      </c>
      <c r="B10" s="91" t="s">
        <v>43</v>
      </c>
      <c r="C10" s="122">
        <v>51</v>
      </c>
      <c r="D10" s="86">
        <v>53</v>
      </c>
      <c r="E10" s="99">
        <f t="shared" si="0"/>
        <v>1</v>
      </c>
      <c r="F10" s="122">
        <v>940</v>
      </c>
      <c r="G10" s="86">
        <v>932</v>
      </c>
      <c r="H10" s="100">
        <f t="shared" si="1"/>
        <v>1</v>
      </c>
      <c r="I10" s="122">
        <v>32</v>
      </c>
      <c r="J10" s="86">
        <v>32</v>
      </c>
      <c r="K10" s="101">
        <f t="shared" si="2"/>
        <v>1</v>
      </c>
      <c r="L10" s="86">
        <v>1538</v>
      </c>
      <c r="M10" s="86">
        <v>100</v>
      </c>
      <c r="N10" s="103">
        <f t="shared" si="3"/>
        <v>2</v>
      </c>
      <c r="O10" s="86">
        <v>366</v>
      </c>
      <c r="P10" s="103">
        <f t="shared" si="4"/>
        <v>1</v>
      </c>
      <c r="Q10" s="123">
        <v>1125</v>
      </c>
      <c r="R10" s="86">
        <v>1147</v>
      </c>
      <c r="S10" s="87">
        <v>1349</v>
      </c>
      <c r="T10" s="87">
        <v>1349</v>
      </c>
      <c r="U10" s="87">
        <v>1349</v>
      </c>
      <c r="V10" s="88">
        <f t="shared" si="5"/>
        <v>101.95555555555555</v>
      </c>
      <c r="W10" s="103">
        <f t="shared" si="6"/>
        <v>2</v>
      </c>
      <c r="X10" s="106">
        <f t="shared" si="7"/>
        <v>8</v>
      </c>
      <c r="Y10" s="86">
        <v>100</v>
      </c>
      <c r="Z10" s="107">
        <f t="shared" si="8"/>
        <v>2</v>
      </c>
      <c r="AA10" s="86">
        <v>100</v>
      </c>
      <c r="AB10" s="108">
        <f t="shared" si="9"/>
        <v>2</v>
      </c>
      <c r="AC10" s="86">
        <v>84775</v>
      </c>
      <c r="AD10" s="107">
        <f t="shared" si="10"/>
        <v>1</v>
      </c>
      <c r="AE10" s="86">
        <v>26650</v>
      </c>
      <c r="AF10" s="109">
        <f t="shared" si="11"/>
        <v>1</v>
      </c>
      <c r="AG10" s="86">
        <v>100</v>
      </c>
      <c r="AH10" s="108">
        <f t="shared" si="12"/>
        <v>1</v>
      </c>
      <c r="AI10" s="136">
        <v>100</v>
      </c>
      <c r="AJ10" s="108">
        <f t="shared" si="13"/>
        <v>1</v>
      </c>
      <c r="AK10" s="110">
        <f t="shared" si="25"/>
        <v>8</v>
      </c>
      <c r="AL10" s="86">
        <v>30711</v>
      </c>
      <c r="AM10" s="24">
        <f t="shared" si="14"/>
        <v>19.96814044213264</v>
      </c>
      <c r="AN10" s="111">
        <f t="shared" si="15"/>
        <v>1</v>
      </c>
      <c r="AO10" s="86">
        <v>15169</v>
      </c>
      <c r="AP10" s="25">
        <f t="shared" si="16"/>
        <v>16.275751072961373</v>
      </c>
      <c r="AQ10" s="114">
        <f t="shared" si="17"/>
        <v>1</v>
      </c>
      <c r="AR10" s="86">
        <v>4094</v>
      </c>
      <c r="AS10" s="25">
        <f t="shared" si="18"/>
        <v>77.245283018867923</v>
      </c>
      <c r="AT10" s="115">
        <f t="shared" si="19"/>
        <v>1</v>
      </c>
      <c r="AU10" s="116">
        <f t="shared" si="20"/>
        <v>3</v>
      </c>
      <c r="AV10" s="26">
        <v>1</v>
      </c>
      <c r="AW10" s="89">
        <v>1</v>
      </c>
      <c r="AX10" s="90">
        <v>1</v>
      </c>
      <c r="AY10" s="116">
        <f t="shared" si="21"/>
        <v>3</v>
      </c>
      <c r="AZ10" s="117">
        <f t="shared" si="23"/>
        <v>22</v>
      </c>
      <c r="BA10" s="118">
        <f t="shared" si="24"/>
        <v>1</v>
      </c>
      <c r="BB10" s="153" t="s">
        <v>43</v>
      </c>
      <c r="BC10" s="27"/>
      <c r="BD10" s="27"/>
      <c r="BE10" s="27"/>
      <c r="BF10" s="27"/>
      <c r="BG10" s="27"/>
    </row>
    <row r="11" spans="1:59" s="28" customFormat="1" x14ac:dyDescent="0.25">
      <c r="A11" s="23">
        <v>7</v>
      </c>
      <c r="B11" s="91" t="s">
        <v>44</v>
      </c>
      <c r="C11" s="122">
        <v>53</v>
      </c>
      <c r="D11" s="86">
        <v>62</v>
      </c>
      <c r="E11" s="99">
        <f t="shared" si="0"/>
        <v>1</v>
      </c>
      <c r="F11" s="122">
        <v>1212</v>
      </c>
      <c r="G11" s="86">
        <v>1185</v>
      </c>
      <c r="H11" s="100">
        <f t="shared" si="1"/>
        <v>1</v>
      </c>
      <c r="I11" s="122">
        <v>41</v>
      </c>
      <c r="J11" s="86">
        <v>41</v>
      </c>
      <c r="K11" s="101">
        <f t="shared" si="2"/>
        <v>1</v>
      </c>
      <c r="L11" s="86">
        <v>1559</v>
      </c>
      <c r="M11" s="86">
        <v>98</v>
      </c>
      <c r="N11" s="103">
        <f t="shared" si="3"/>
        <v>2</v>
      </c>
      <c r="O11" s="86">
        <v>467</v>
      </c>
      <c r="P11" s="103">
        <f t="shared" si="4"/>
        <v>1</v>
      </c>
      <c r="Q11" s="123">
        <v>1355</v>
      </c>
      <c r="R11" s="86">
        <v>1364</v>
      </c>
      <c r="S11" s="87">
        <v>1625</v>
      </c>
      <c r="T11" s="87">
        <v>1625</v>
      </c>
      <c r="U11" s="87">
        <v>1625</v>
      </c>
      <c r="V11" s="88">
        <f t="shared" si="5"/>
        <v>100.66420664206642</v>
      </c>
      <c r="W11" s="103">
        <f t="shared" si="6"/>
        <v>2</v>
      </c>
      <c r="X11" s="106">
        <f t="shared" si="7"/>
        <v>8</v>
      </c>
      <c r="Y11" s="86">
        <v>98</v>
      </c>
      <c r="Z11" s="107">
        <f t="shared" si="8"/>
        <v>2</v>
      </c>
      <c r="AA11" s="86">
        <v>95</v>
      </c>
      <c r="AB11" s="108">
        <f t="shared" si="9"/>
        <v>2</v>
      </c>
      <c r="AC11" s="86">
        <v>78079</v>
      </c>
      <c r="AD11" s="107">
        <f t="shared" si="10"/>
        <v>1</v>
      </c>
      <c r="AE11" s="86">
        <v>27855</v>
      </c>
      <c r="AF11" s="109">
        <f t="shared" si="11"/>
        <v>1</v>
      </c>
      <c r="AG11" s="86">
        <v>99</v>
      </c>
      <c r="AH11" s="108">
        <f t="shared" si="12"/>
        <v>1</v>
      </c>
      <c r="AI11" s="136">
        <v>97</v>
      </c>
      <c r="AJ11" s="108">
        <f t="shared" si="13"/>
        <v>1</v>
      </c>
      <c r="AK11" s="110">
        <f t="shared" si="25"/>
        <v>8</v>
      </c>
      <c r="AL11" s="86">
        <v>17813</v>
      </c>
      <c r="AM11" s="24">
        <f t="shared" si="14"/>
        <v>11.425914047466325</v>
      </c>
      <c r="AN11" s="111">
        <f t="shared" si="15"/>
        <v>1</v>
      </c>
      <c r="AO11" s="86">
        <v>16000</v>
      </c>
      <c r="AP11" s="25">
        <f t="shared" si="16"/>
        <v>13.502109704641351</v>
      </c>
      <c r="AQ11" s="114">
        <f t="shared" si="17"/>
        <v>1</v>
      </c>
      <c r="AR11" s="86">
        <v>3972</v>
      </c>
      <c r="AS11" s="25">
        <f t="shared" si="18"/>
        <v>64.064516129032256</v>
      </c>
      <c r="AT11" s="115">
        <f t="shared" si="19"/>
        <v>1</v>
      </c>
      <c r="AU11" s="116">
        <f t="shared" si="20"/>
        <v>3</v>
      </c>
      <c r="AV11" s="26">
        <v>1</v>
      </c>
      <c r="AW11" s="89">
        <v>1</v>
      </c>
      <c r="AX11" s="90">
        <v>1</v>
      </c>
      <c r="AY11" s="116">
        <f t="shared" si="21"/>
        <v>3</v>
      </c>
      <c r="AZ11" s="117">
        <f t="shared" si="23"/>
        <v>22</v>
      </c>
      <c r="BA11" s="118">
        <f t="shared" si="24"/>
        <v>1</v>
      </c>
      <c r="BB11" s="153" t="s">
        <v>44</v>
      </c>
      <c r="BC11" s="27"/>
      <c r="BD11" s="27"/>
      <c r="BE11" s="27"/>
      <c r="BF11" s="27"/>
      <c r="BG11" s="27"/>
    </row>
    <row r="12" spans="1:59" s="28" customFormat="1" x14ac:dyDescent="0.25">
      <c r="A12" s="29">
        <v>8</v>
      </c>
      <c r="B12" s="91" t="s">
        <v>45</v>
      </c>
      <c r="C12" s="122">
        <v>62</v>
      </c>
      <c r="D12" s="86">
        <v>68</v>
      </c>
      <c r="E12" s="99">
        <f t="shared" si="0"/>
        <v>1</v>
      </c>
      <c r="F12" s="122">
        <v>1251</v>
      </c>
      <c r="G12" s="86">
        <v>1234</v>
      </c>
      <c r="H12" s="100">
        <f t="shared" si="1"/>
        <v>1</v>
      </c>
      <c r="I12" s="122">
        <v>42</v>
      </c>
      <c r="J12" s="86">
        <v>42</v>
      </c>
      <c r="K12" s="101">
        <f t="shared" si="2"/>
        <v>1</v>
      </c>
      <c r="L12" s="86">
        <v>1595</v>
      </c>
      <c r="M12" s="86">
        <v>100</v>
      </c>
      <c r="N12" s="103">
        <f t="shared" si="3"/>
        <v>2</v>
      </c>
      <c r="O12" s="86">
        <v>532</v>
      </c>
      <c r="P12" s="103">
        <f t="shared" si="4"/>
        <v>1</v>
      </c>
      <c r="Q12" s="123">
        <v>1466</v>
      </c>
      <c r="R12" s="86">
        <v>1483</v>
      </c>
      <c r="S12" s="87">
        <v>1722</v>
      </c>
      <c r="T12" s="87">
        <v>1722</v>
      </c>
      <c r="U12" s="87">
        <v>1722</v>
      </c>
      <c r="V12" s="88">
        <f t="shared" si="5"/>
        <v>101.15961800818553</v>
      </c>
      <c r="W12" s="103">
        <f t="shared" si="6"/>
        <v>2</v>
      </c>
      <c r="X12" s="106">
        <f t="shared" si="7"/>
        <v>8</v>
      </c>
      <c r="Y12" s="86">
        <v>99</v>
      </c>
      <c r="Z12" s="107">
        <f t="shared" si="8"/>
        <v>2</v>
      </c>
      <c r="AA12" s="86">
        <v>98</v>
      </c>
      <c r="AB12" s="108">
        <f t="shared" si="9"/>
        <v>2</v>
      </c>
      <c r="AC12" s="86">
        <v>99698</v>
      </c>
      <c r="AD12" s="107">
        <f t="shared" si="10"/>
        <v>1</v>
      </c>
      <c r="AE12" s="86">
        <v>32522</v>
      </c>
      <c r="AF12" s="109">
        <f t="shared" si="11"/>
        <v>1</v>
      </c>
      <c r="AG12" s="86">
        <v>100</v>
      </c>
      <c r="AH12" s="108">
        <f t="shared" si="12"/>
        <v>1</v>
      </c>
      <c r="AI12" s="136">
        <v>99</v>
      </c>
      <c r="AJ12" s="108">
        <f t="shared" si="13"/>
        <v>1</v>
      </c>
      <c r="AK12" s="110">
        <f t="shared" si="25"/>
        <v>8</v>
      </c>
      <c r="AL12" s="86">
        <v>34248</v>
      </c>
      <c r="AM12" s="24">
        <f t="shared" si="14"/>
        <v>21.472100313479626</v>
      </c>
      <c r="AN12" s="111">
        <f t="shared" si="15"/>
        <v>1</v>
      </c>
      <c r="AO12" s="86">
        <v>15676</v>
      </c>
      <c r="AP12" s="25">
        <f t="shared" si="16"/>
        <v>12.703403565640194</v>
      </c>
      <c r="AQ12" s="114">
        <f t="shared" si="17"/>
        <v>1</v>
      </c>
      <c r="AR12" s="86">
        <v>4718</v>
      </c>
      <c r="AS12" s="25">
        <f t="shared" si="18"/>
        <v>69.382352941176464</v>
      </c>
      <c r="AT12" s="115">
        <f t="shared" si="19"/>
        <v>1</v>
      </c>
      <c r="AU12" s="116">
        <f t="shared" si="20"/>
        <v>3</v>
      </c>
      <c r="AV12" s="26">
        <v>1</v>
      </c>
      <c r="AW12" s="89">
        <v>1</v>
      </c>
      <c r="AX12" s="90">
        <v>1</v>
      </c>
      <c r="AY12" s="116">
        <f t="shared" si="21"/>
        <v>3</v>
      </c>
      <c r="AZ12" s="117">
        <f t="shared" si="23"/>
        <v>22</v>
      </c>
      <c r="BA12" s="118">
        <f t="shared" si="24"/>
        <v>1</v>
      </c>
      <c r="BB12" s="153" t="s">
        <v>45</v>
      </c>
      <c r="BC12" s="27"/>
      <c r="BD12" s="27"/>
      <c r="BE12" s="27"/>
      <c r="BF12" s="27"/>
      <c r="BG12" s="27"/>
    </row>
    <row r="13" spans="1:59" s="28" customFormat="1" x14ac:dyDescent="0.25">
      <c r="A13" s="23">
        <v>9</v>
      </c>
      <c r="B13" s="91" t="s">
        <v>46</v>
      </c>
      <c r="C13" s="122">
        <v>57</v>
      </c>
      <c r="D13" s="86">
        <v>57</v>
      </c>
      <c r="E13" s="99">
        <f t="shared" si="0"/>
        <v>1</v>
      </c>
      <c r="F13" s="122">
        <v>1097</v>
      </c>
      <c r="G13" s="86">
        <v>1108</v>
      </c>
      <c r="H13" s="100">
        <f t="shared" si="1"/>
        <v>1</v>
      </c>
      <c r="I13" s="122">
        <v>40</v>
      </c>
      <c r="J13" s="86">
        <v>40</v>
      </c>
      <c r="K13" s="101">
        <f t="shared" si="2"/>
        <v>1</v>
      </c>
      <c r="L13" s="86">
        <v>1554</v>
      </c>
      <c r="M13" s="86">
        <v>98</v>
      </c>
      <c r="N13" s="103">
        <f t="shared" si="3"/>
        <v>2</v>
      </c>
      <c r="O13" s="86">
        <v>1087</v>
      </c>
      <c r="P13" s="103">
        <f t="shared" si="4"/>
        <v>1</v>
      </c>
      <c r="Q13" s="123">
        <v>1354</v>
      </c>
      <c r="R13" s="86">
        <v>1397</v>
      </c>
      <c r="S13" s="87">
        <v>1617</v>
      </c>
      <c r="T13" s="87">
        <v>1617</v>
      </c>
      <c r="U13" s="92">
        <v>4</v>
      </c>
      <c r="V13" s="88">
        <f t="shared" si="5"/>
        <v>103.17577548005909</v>
      </c>
      <c r="W13" s="103">
        <f t="shared" si="6"/>
        <v>2</v>
      </c>
      <c r="X13" s="106">
        <f t="shared" si="7"/>
        <v>8</v>
      </c>
      <c r="Y13" s="86">
        <v>99</v>
      </c>
      <c r="Z13" s="107">
        <f t="shared" si="8"/>
        <v>2</v>
      </c>
      <c r="AA13" s="86">
        <v>97</v>
      </c>
      <c r="AB13" s="108">
        <f t="shared" si="9"/>
        <v>2</v>
      </c>
      <c r="AC13" s="86">
        <v>96106</v>
      </c>
      <c r="AD13" s="107">
        <f t="shared" si="10"/>
        <v>1</v>
      </c>
      <c r="AE13" s="86">
        <v>24059</v>
      </c>
      <c r="AF13" s="109">
        <f t="shared" si="11"/>
        <v>1</v>
      </c>
      <c r="AG13" s="86">
        <v>99</v>
      </c>
      <c r="AH13" s="108">
        <f t="shared" si="12"/>
        <v>1</v>
      </c>
      <c r="AI13" s="136">
        <v>97</v>
      </c>
      <c r="AJ13" s="108">
        <f t="shared" si="13"/>
        <v>1</v>
      </c>
      <c r="AK13" s="110">
        <f t="shared" si="25"/>
        <v>8</v>
      </c>
      <c r="AL13" s="86">
        <v>18638</v>
      </c>
      <c r="AM13" s="24">
        <f t="shared" si="14"/>
        <v>11.993564993564993</v>
      </c>
      <c r="AN13" s="111">
        <f t="shared" si="15"/>
        <v>1</v>
      </c>
      <c r="AO13" s="86">
        <v>12079</v>
      </c>
      <c r="AP13" s="25">
        <f t="shared" si="16"/>
        <v>10.901624548736462</v>
      </c>
      <c r="AQ13" s="114">
        <f t="shared" si="17"/>
        <v>1</v>
      </c>
      <c r="AR13" s="86">
        <v>4800</v>
      </c>
      <c r="AS13" s="25">
        <f t="shared" si="18"/>
        <v>84.21052631578948</v>
      </c>
      <c r="AT13" s="115">
        <f t="shared" si="19"/>
        <v>1</v>
      </c>
      <c r="AU13" s="116">
        <f t="shared" si="20"/>
        <v>3</v>
      </c>
      <c r="AV13" s="26">
        <v>1</v>
      </c>
      <c r="AW13" s="89">
        <v>0</v>
      </c>
      <c r="AX13" s="90">
        <v>1</v>
      </c>
      <c r="AY13" s="116">
        <f t="shared" si="21"/>
        <v>2</v>
      </c>
      <c r="AZ13" s="117">
        <f t="shared" si="23"/>
        <v>21</v>
      </c>
      <c r="BA13" s="118">
        <f t="shared" si="24"/>
        <v>0.95454545454545459</v>
      </c>
      <c r="BB13" s="153" t="s">
        <v>46</v>
      </c>
    </row>
    <row r="14" spans="1:59" s="28" customFormat="1" x14ac:dyDescent="0.25">
      <c r="A14" s="29">
        <v>10</v>
      </c>
      <c r="B14" s="91" t="s">
        <v>47</v>
      </c>
      <c r="C14" s="122">
        <v>75</v>
      </c>
      <c r="D14" s="86">
        <v>78</v>
      </c>
      <c r="E14" s="99">
        <f t="shared" si="0"/>
        <v>1</v>
      </c>
      <c r="F14" s="122">
        <v>1496</v>
      </c>
      <c r="G14" s="86">
        <v>1498</v>
      </c>
      <c r="H14" s="100">
        <f t="shared" si="1"/>
        <v>1</v>
      </c>
      <c r="I14" s="122">
        <v>46</v>
      </c>
      <c r="J14" s="86">
        <v>46</v>
      </c>
      <c r="K14" s="101">
        <f t="shared" si="2"/>
        <v>1</v>
      </c>
      <c r="L14" s="86">
        <v>1885</v>
      </c>
      <c r="M14" s="86">
        <v>100</v>
      </c>
      <c r="N14" s="103">
        <f t="shared" si="3"/>
        <v>2</v>
      </c>
      <c r="O14" s="86">
        <v>457</v>
      </c>
      <c r="P14" s="103">
        <f t="shared" si="4"/>
        <v>1</v>
      </c>
      <c r="Q14" s="123">
        <v>1655</v>
      </c>
      <c r="R14" s="86">
        <v>1945</v>
      </c>
      <c r="S14" s="87">
        <v>1942</v>
      </c>
      <c r="T14" s="87">
        <v>1942</v>
      </c>
      <c r="U14" s="87">
        <v>1942</v>
      </c>
      <c r="V14" s="88">
        <f t="shared" si="5"/>
        <v>117.5226586102719</v>
      </c>
      <c r="W14" s="103">
        <f t="shared" si="6"/>
        <v>2</v>
      </c>
      <c r="X14" s="106">
        <f t="shared" si="7"/>
        <v>8</v>
      </c>
      <c r="Y14" s="86">
        <v>99</v>
      </c>
      <c r="Z14" s="107">
        <f t="shared" si="8"/>
        <v>2</v>
      </c>
      <c r="AA14" s="86">
        <v>99</v>
      </c>
      <c r="AB14" s="108">
        <f t="shared" si="9"/>
        <v>2</v>
      </c>
      <c r="AC14" s="86">
        <v>119654</v>
      </c>
      <c r="AD14" s="107">
        <f t="shared" si="10"/>
        <v>1</v>
      </c>
      <c r="AE14" s="86">
        <v>42469</v>
      </c>
      <c r="AF14" s="109">
        <f t="shared" si="11"/>
        <v>1</v>
      </c>
      <c r="AG14" s="86">
        <v>100</v>
      </c>
      <c r="AH14" s="108">
        <f t="shared" si="12"/>
        <v>1</v>
      </c>
      <c r="AI14" s="136">
        <v>100</v>
      </c>
      <c r="AJ14" s="108">
        <f t="shared" si="13"/>
        <v>1</v>
      </c>
      <c r="AK14" s="110">
        <f t="shared" si="25"/>
        <v>8</v>
      </c>
      <c r="AL14" s="86">
        <v>58237</v>
      </c>
      <c r="AM14" s="24">
        <f t="shared" si="14"/>
        <v>30.894960212201592</v>
      </c>
      <c r="AN14" s="111">
        <f t="shared" si="15"/>
        <v>1</v>
      </c>
      <c r="AO14" s="86">
        <v>43537</v>
      </c>
      <c r="AP14" s="25">
        <f t="shared" si="16"/>
        <v>29.063417890520693</v>
      </c>
      <c r="AQ14" s="114">
        <f t="shared" si="17"/>
        <v>1</v>
      </c>
      <c r="AR14" s="86">
        <v>6607</v>
      </c>
      <c r="AS14" s="25">
        <f t="shared" si="18"/>
        <v>84.705128205128204</v>
      </c>
      <c r="AT14" s="115">
        <f t="shared" si="19"/>
        <v>1</v>
      </c>
      <c r="AU14" s="116">
        <f t="shared" si="20"/>
        <v>3</v>
      </c>
      <c r="AV14" s="26">
        <v>1</v>
      </c>
      <c r="AW14" s="89">
        <v>0</v>
      </c>
      <c r="AX14" s="90">
        <v>1</v>
      </c>
      <c r="AY14" s="116">
        <f t="shared" si="21"/>
        <v>2</v>
      </c>
      <c r="AZ14" s="117">
        <f t="shared" si="23"/>
        <v>21</v>
      </c>
      <c r="BA14" s="118">
        <f t="shared" si="24"/>
        <v>0.95454545454545459</v>
      </c>
      <c r="BB14" s="153" t="s">
        <v>47</v>
      </c>
      <c r="BC14" s="27"/>
      <c r="BD14" s="27"/>
      <c r="BE14" s="27"/>
      <c r="BF14" s="27"/>
      <c r="BG14" s="27"/>
    </row>
    <row r="15" spans="1:59" s="27" customFormat="1" x14ac:dyDescent="0.25">
      <c r="A15" s="23">
        <v>11</v>
      </c>
      <c r="B15" s="91" t="s">
        <v>48</v>
      </c>
      <c r="C15" s="122">
        <v>59</v>
      </c>
      <c r="D15" s="86">
        <v>62</v>
      </c>
      <c r="E15" s="99">
        <f t="shared" si="0"/>
        <v>1</v>
      </c>
      <c r="F15" s="122">
        <v>1543</v>
      </c>
      <c r="G15" s="86">
        <v>1535</v>
      </c>
      <c r="H15" s="100">
        <f t="shared" si="1"/>
        <v>1</v>
      </c>
      <c r="I15" s="122">
        <v>47</v>
      </c>
      <c r="J15" s="86">
        <v>47</v>
      </c>
      <c r="K15" s="101">
        <f t="shared" si="2"/>
        <v>1</v>
      </c>
      <c r="L15" s="86">
        <v>2196</v>
      </c>
      <c r="M15" s="86">
        <v>100</v>
      </c>
      <c r="N15" s="103">
        <f t="shared" si="3"/>
        <v>2</v>
      </c>
      <c r="O15" s="86">
        <v>219</v>
      </c>
      <c r="P15" s="103">
        <v>1</v>
      </c>
      <c r="Q15" s="123">
        <v>1449</v>
      </c>
      <c r="R15" s="86">
        <v>1514</v>
      </c>
      <c r="S15" s="87">
        <v>1487</v>
      </c>
      <c r="T15" s="87">
        <v>1487</v>
      </c>
      <c r="U15" s="87">
        <v>1487</v>
      </c>
      <c r="V15" s="88">
        <f t="shared" si="5"/>
        <v>104.48585231193927</v>
      </c>
      <c r="W15" s="103">
        <f t="shared" si="6"/>
        <v>2</v>
      </c>
      <c r="X15" s="106">
        <f t="shared" si="7"/>
        <v>8</v>
      </c>
      <c r="Y15" s="86">
        <v>100</v>
      </c>
      <c r="Z15" s="107">
        <f t="shared" si="8"/>
        <v>2</v>
      </c>
      <c r="AA15" s="86">
        <v>100</v>
      </c>
      <c r="AB15" s="108">
        <f t="shared" si="9"/>
        <v>2</v>
      </c>
      <c r="AC15" s="86">
        <v>104994</v>
      </c>
      <c r="AD15" s="107">
        <f t="shared" si="10"/>
        <v>1</v>
      </c>
      <c r="AE15" s="86">
        <v>28768</v>
      </c>
      <c r="AF15" s="109">
        <f t="shared" si="11"/>
        <v>1</v>
      </c>
      <c r="AG15" s="86">
        <v>100</v>
      </c>
      <c r="AH15" s="108">
        <f t="shared" si="12"/>
        <v>1</v>
      </c>
      <c r="AI15" s="136">
        <v>100</v>
      </c>
      <c r="AJ15" s="108">
        <f t="shared" si="13"/>
        <v>1</v>
      </c>
      <c r="AK15" s="110">
        <f t="shared" si="25"/>
        <v>8</v>
      </c>
      <c r="AL15" s="86">
        <v>31417</v>
      </c>
      <c r="AM15" s="24">
        <f t="shared" si="14"/>
        <v>14.306466302367943</v>
      </c>
      <c r="AN15" s="111">
        <f t="shared" si="15"/>
        <v>1</v>
      </c>
      <c r="AO15" s="86">
        <v>17616</v>
      </c>
      <c r="AP15" s="25">
        <f t="shared" si="16"/>
        <v>11.476221498371336</v>
      </c>
      <c r="AQ15" s="114">
        <f t="shared" si="17"/>
        <v>1</v>
      </c>
      <c r="AR15" s="86">
        <v>4383</v>
      </c>
      <c r="AS15" s="25">
        <f t="shared" si="18"/>
        <v>70.693548387096769</v>
      </c>
      <c r="AT15" s="115">
        <f t="shared" si="19"/>
        <v>1</v>
      </c>
      <c r="AU15" s="116">
        <f t="shared" si="20"/>
        <v>3</v>
      </c>
      <c r="AV15" s="26">
        <v>1</v>
      </c>
      <c r="AW15" s="89">
        <v>0</v>
      </c>
      <c r="AX15" s="90">
        <v>1</v>
      </c>
      <c r="AY15" s="116">
        <f t="shared" si="21"/>
        <v>2</v>
      </c>
      <c r="AZ15" s="117">
        <f t="shared" si="23"/>
        <v>21</v>
      </c>
      <c r="BA15" s="118">
        <f t="shared" si="24"/>
        <v>0.95454545454545459</v>
      </c>
      <c r="BB15" s="153" t="s">
        <v>48</v>
      </c>
    </row>
    <row r="16" spans="1:59" s="27" customFormat="1" x14ac:dyDescent="0.25">
      <c r="A16" s="29">
        <v>12</v>
      </c>
      <c r="B16" s="91" t="s">
        <v>49</v>
      </c>
      <c r="C16" s="122">
        <v>78</v>
      </c>
      <c r="D16" s="86">
        <v>82</v>
      </c>
      <c r="E16" s="99">
        <f t="shared" si="0"/>
        <v>1</v>
      </c>
      <c r="F16" s="122">
        <v>1582</v>
      </c>
      <c r="G16" s="86">
        <v>1568</v>
      </c>
      <c r="H16" s="100">
        <f t="shared" si="1"/>
        <v>1</v>
      </c>
      <c r="I16" s="122">
        <v>49</v>
      </c>
      <c r="J16" s="86">
        <v>49</v>
      </c>
      <c r="K16" s="101">
        <f t="shared" si="2"/>
        <v>1</v>
      </c>
      <c r="L16" s="86">
        <v>2562</v>
      </c>
      <c r="M16" s="86">
        <v>100</v>
      </c>
      <c r="N16" s="103">
        <f t="shared" si="3"/>
        <v>2</v>
      </c>
      <c r="O16" s="86">
        <v>721</v>
      </c>
      <c r="P16" s="103">
        <f t="shared" ref="P16:P28" si="26">IF(O16&gt;=200,1,0)</f>
        <v>1</v>
      </c>
      <c r="Q16" s="123">
        <v>1605</v>
      </c>
      <c r="R16" s="86">
        <v>1627</v>
      </c>
      <c r="S16" s="87">
        <v>1906</v>
      </c>
      <c r="T16" s="87">
        <v>1906</v>
      </c>
      <c r="U16" s="92">
        <v>7</v>
      </c>
      <c r="V16" s="88">
        <f t="shared" si="5"/>
        <v>101.37071651090342</v>
      </c>
      <c r="W16" s="103">
        <f t="shared" si="6"/>
        <v>2</v>
      </c>
      <c r="X16" s="106">
        <f t="shared" si="7"/>
        <v>8</v>
      </c>
      <c r="Y16" s="86">
        <v>100</v>
      </c>
      <c r="Z16" s="107">
        <f t="shared" si="8"/>
        <v>2</v>
      </c>
      <c r="AA16" s="86">
        <v>98</v>
      </c>
      <c r="AB16" s="108">
        <f t="shared" si="9"/>
        <v>2</v>
      </c>
      <c r="AC16" s="86">
        <v>114620</v>
      </c>
      <c r="AD16" s="107">
        <f t="shared" si="10"/>
        <v>1</v>
      </c>
      <c r="AE16" s="86">
        <v>28932</v>
      </c>
      <c r="AF16" s="109">
        <f t="shared" si="11"/>
        <v>1</v>
      </c>
      <c r="AG16" s="86">
        <v>100</v>
      </c>
      <c r="AH16" s="108">
        <f t="shared" si="12"/>
        <v>1</v>
      </c>
      <c r="AI16" s="136">
        <v>100</v>
      </c>
      <c r="AJ16" s="108">
        <f t="shared" si="13"/>
        <v>1</v>
      </c>
      <c r="AK16" s="110">
        <f t="shared" si="25"/>
        <v>8</v>
      </c>
      <c r="AL16" s="86">
        <v>31680</v>
      </c>
      <c r="AM16" s="24">
        <f t="shared" si="14"/>
        <v>12.365339578454332</v>
      </c>
      <c r="AN16" s="111">
        <f t="shared" si="15"/>
        <v>1</v>
      </c>
      <c r="AO16" s="86">
        <v>11816</v>
      </c>
      <c r="AP16" s="25">
        <f t="shared" si="16"/>
        <v>7.5357142857142856</v>
      </c>
      <c r="AQ16" s="114">
        <f t="shared" si="17"/>
        <v>1</v>
      </c>
      <c r="AR16" s="86">
        <v>5531</v>
      </c>
      <c r="AS16" s="25">
        <f t="shared" si="18"/>
        <v>67.451219512195124</v>
      </c>
      <c r="AT16" s="115">
        <f t="shared" si="19"/>
        <v>1</v>
      </c>
      <c r="AU16" s="116">
        <f t="shared" si="20"/>
        <v>3</v>
      </c>
      <c r="AV16" s="26">
        <v>0</v>
      </c>
      <c r="AW16" s="89">
        <v>1</v>
      </c>
      <c r="AX16" s="90">
        <v>1</v>
      </c>
      <c r="AY16" s="116">
        <f t="shared" si="21"/>
        <v>2</v>
      </c>
      <c r="AZ16" s="117">
        <f t="shared" si="23"/>
        <v>21</v>
      </c>
      <c r="BA16" s="118">
        <f t="shared" si="24"/>
        <v>0.95454545454545459</v>
      </c>
      <c r="BB16" s="153" t="s">
        <v>49</v>
      </c>
    </row>
    <row r="17" spans="1:59" s="30" customFormat="1" x14ac:dyDescent="0.25">
      <c r="A17" s="23">
        <v>13</v>
      </c>
      <c r="B17" s="91" t="s">
        <v>50</v>
      </c>
      <c r="C17" s="122">
        <v>82</v>
      </c>
      <c r="D17" s="86">
        <v>89</v>
      </c>
      <c r="E17" s="99">
        <f t="shared" si="0"/>
        <v>1</v>
      </c>
      <c r="F17" s="122">
        <v>1921</v>
      </c>
      <c r="G17" s="86">
        <v>1913</v>
      </c>
      <c r="H17" s="100">
        <f t="shared" si="1"/>
        <v>1</v>
      </c>
      <c r="I17" s="122">
        <v>68</v>
      </c>
      <c r="J17" s="86">
        <v>68</v>
      </c>
      <c r="K17" s="101">
        <f t="shared" si="2"/>
        <v>1</v>
      </c>
      <c r="L17" s="86">
        <v>3151</v>
      </c>
      <c r="M17" s="86">
        <v>100</v>
      </c>
      <c r="N17" s="103">
        <f t="shared" si="3"/>
        <v>2</v>
      </c>
      <c r="O17" s="86">
        <v>655</v>
      </c>
      <c r="P17" s="103">
        <f t="shared" si="26"/>
        <v>1</v>
      </c>
      <c r="Q17" s="123">
        <v>2341.5</v>
      </c>
      <c r="R17" s="86">
        <v>2329</v>
      </c>
      <c r="S17" s="87">
        <v>2729</v>
      </c>
      <c r="T17" s="87">
        <v>2729</v>
      </c>
      <c r="U17" s="87">
        <v>2729</v>
      </c>
      <c r="V17" s="88">
        <f t="shared" si="5"/>
        <v>99.466154174674358</v>
      </c>
      <c r="W17" s="103">
        <f t="shared" si="6"/>
        <v>2</v>
      </c>
      <c r="X17" s="106">
        <f t="shared" si="7"/>
        <v>8</v>
      </c>
      <c r="Y17" s="86">
        <v>99</v>
      </c>
      <c r="Z17" s="107">
        <f t="shared" si="8"/>
        <v>2</v>
      </c>
      <c r="AA17" s="86">
        <v>97</v>
      </c>
      <c r="AB17" s="108">
        <f t="shared" si="9"/>
        <v>2</v>
      </c>
      <c r="AC17" s="86">
        <v>124080</v>
      </c>
      <c r="AD17" s="107">
        <f t="shared" si="10"/>
        <v>1</v>
      </c>
      <c r="AE17" s="86">
        <v>65160</v>
      </c>
      <c r="AF17" s="109">
        <f t="shared" si="11"/>
        <v>1</v>
      </c>
      <c r="AG17" s="86">
        <v>99</v>
      </c>
      <c r="AH17" s="108">
        <f t="shared" si="12"/>
        <v>1</v>
      </c>
      <c r="AI17" s="136">
        <v>98</v>
      </c>
      <c r="AJ17" s="108">
        <f t="shared" si="13"/>
        <v>1</v>
      </c>
      <c r="AK17" s="110">
        <f t="shared" si="25"/>
        <v>8</v>
      </c>
      <c r="AL17" s="86">
        <v>57971</v>
      </c>
      <c r="AM17" s="24">
        <f t="shared" si="14"/>
        <v>18.397651539193905</v>
      </c>
      <c r="AN17" s="111">
        <f t="shared" si="15"/>
        <v>1</v>
      </c>
      <c r="AO17" s="86">
        <v>26910</v>
      </c>
      <c r="AP17" s="25">
        <f t="shared" si="16"/>
        <v>14.066910611604809</v>
      </c>
      <c r="AQ17" s="114">
        <f t="shared" si="17"/>
        <v>1</v>
      </c>
      <c r="AR17" s="86">
        <v>7268</v>
      </c>
      <c r="AS17" s="25">
        <f t="shared" si="18"/>
        <v>81.662921348314612</v>
      </c>
      <c r="AT17" s="115">
        <f t="shared" si="19"/>
        <v>1</v>
      </c>
      <c r="AU17" s="116">
        <f t="shared" si="20"/>
        <v>3</v>
      </c>
      <c r="AV17" s="26">
        <v>1</v>
      </c>
      <c r="AW17" s="89">
        <v>0</v>
      </c>
      <c r="AX17" s="90">
        <v>1</v>
      </c>
      <c r="AY17" s="116">
        <f t="shared" si="21"/>
        <v>2</v>
      </c>
      <c r="AZ17" s="117">
        <f t="shared" si="23"/>
        <v>21</v>
      </c>
      <c r="BA17" s="118">
        <f t="shared" si="24"/>
        <v>0.95454545454545459</v>
      </c>
      <c r="BB17" s="153" t="s">
        <v>50</v>
      </c>
      <c r="BC17" s="27"/>
      <c r="BD17" s="27"/>
      <c r="BE17" s="27"/>
      <c r="BF17" s="27"/>
      <c r="BG17" s="27"/>
    </row>
    <row r="18" spans="1:59" s="27" customFormat="1" x14ac:dyDescent="0.25">
      <c r="A18" s="29">
        <v>14</v>
      </c>
      <c r="B18" s="91" t="s">
        <v>51</v>
      </c>
      <c r="C18" s="122">
        <v>49</v>
      </c>
      <c r="D18" s="86">
        <v>53</v>
      </c>
      <c r="E18" s="99">
        <f t="shared" si="0"/>
        <v>1</v>
      </c>
      <c r="F18" s="122">
        <v>956</v>
      </c>
      <c r="G18" s="86">
        <v>952</v>
      </c>
      <c r="H18" s="100">
        <f t="shared" si="1"/>
        <v>1</v>
      </c>
      <c r="I18" s="122">
        <v>33</v>
      </c>
      <c r="J18" s="86">
        <v>33</v>
      </c>
      <c r="K18" s="101">
        <f t="shared" si="2"/>
        <v>1</v>
      </c>
      <c r="L18" s="86">
        <v>1311</v>
      </c>
      <c r="M18" s="86">
        <v>100</v>
      </c>
      <c r="N18" s="103">
        <f t="shared" si="3"/>
        <v>2</v>
      </c>
      <c r="O18" s="86">
        <v>543</v>
      </c>
      <c r="P18" s="103">
        <f t="shared" si="26"/>
        <v>1</v>
      </c>
      <c r="Q18" s="123">
        <v>1086</v>
      </c>
      <c r="R18" s="86">
        <v>1111</v>
      </c>
      <c r="S18" s="87">
        <v>1271</v>
      </c>
      <c r="T18" s="87">
        <v>1271</v>
      </c>
      <c r="U18" s="87">
        <v>1271</v>
      </c>
      <c r="V18" s="88">
        <f t="shared" si="5"/>
        <v>102.30202578268877</v>
      </c>
      <c r="W18" s="103">
        <f t="shared" si="6"/>
        <v>2</v>
      </c>
      <c r="X18" s="106">
        <f t="shared" si="7"/>
        <v>8</v>
      </c>
      <c r="Y18" s="86">
        <v>98</v>
      </c>
      <c r="Z18" s="107">
        <f t="shared" si="8"/>
        <v>2</v>
      </c>
      <c r="AA18" s="86">
        <v>95</v>
      </c>
      <c r="AB18" s="108">
        <f t="shared" si="9"/>
        <v>2</v>
      </c>
      <c r="AC18" s="86">
        <v>78663</v>
      </c>
      <c r="AD18" s="107">
        <f t="shared" si="10"/>
        <v>1</v>
      </c>
      <c r="AE18" s="86">
        <v>20068</v>
      </c>
      <c r="AF18" s="109">
        <f t="shared" si="11"/>
        <v>1</v>
      </c>
      <c r="AG18" s="86">
        <v>98</v>
      </c>
      <c r="AH18" s="108">
        <f t="shared" si="12"/>
        <v>1</v>
      </c>
      <c r="AI18" s="136">
        <v>97</v>
      </c>
      <c r="AJ18" s="108">
        <f t="shared" si="13"/>
        <v>1</v>
      </c>
      <c r="AK18" s="110">
        <f t="shared" si="25"/>
        <v>8</v>
      </c>
      <c r="AL18" s="86">
        <v>16694</v>
      </c>
      <c r="AM18" s="24">
        <f t="shared" si="14"/>
        <v>12.733790999237224</v>
      </c>
      <c r="AN18" s="111">
        <f t="shared" si="15"/>
        <v>1</v>
      </c>
      <c r="AO18" s="86">
        <v>4526</v>
      </c>
      <c r="AP18" s="25">
        <f t="shared" si="16"/>
        <v>4.7542016806722689</v>
      </c>
      <c r="AQ18" s="114">
        <f t="shared" si="17"/>
        <v>0</v>
      </c>
      <c r="AR18" s="86">
        <v>4473</v>
      </c>
      <c r="AS18" s="25">
        <f t="shared" si="18"/>
        <v>84.396226415094333</v>
      </c>
      <c r="AT18" s="115">
        <f t="shared" si="19"/>
        <v>1</v>
      </c>
      <c r="AU18" s="116">
        <f t="shared" si="20"/>
        <v>2</v>
      </c>
      <c r="AV18" s="26">
        <v>1</v>
      </c>
      <c r="AW18" s="89">
        <v>1</v>
      </c>
      <c r="AX18" s="90">
        <v>1</v>
      </c>
      <c r="AY18" s="116">
        <f t="shared" si="21"/>
        <v>3</v>
      </c>
      <c r="AZ18" s="117">
        <f t="shared" si="23"/>
        <v>21</v>
      </c>
      <c r="BA18" s="118">
        <f t="shared" si="24"/>
        <v>0.95454545454545459</v>
      </c>
      <c r="BB18" s="153" t="s">
        <v>51</v>
      </c>
    </row>
    <row r="19" spans="1:59" s="27" customFormat="1" x14ac:dyDescent="0.25">
      <c r="A19" s="23">
        <v>15</v>
      </c>
      <c r="B19" s="91" t="s">
        <v>52</v>
      </c>
      <c r="C19" s="122">
        <v>61</v>
      </c>
      <c r="D19" s="86">
        <v>64</v>
      </c>
      <c r="E19" s="99">
        <f t="shared" si="0"/>
        <v>1</v>
      </c>
      <c r="F19" s="122">
        <v>1000</v>
      </c>
      <c r="G19" s="86">
        <v>965</v>
      </c>
      <c r="H19" s="100">
        <f t="shared" si="1"/>
        <v>1</v>
      </c>
      <c r="I19" s="122">
        <v>38</v>
      </c>
      <c r="J19" s="86">
        <v>38</v>
      </c>
      <c r="K19" s="101">
        <f t="shared" si="2"/>
        <v>1</v>
      </c>
      <c r="L19" s="86">
        <v>1620</v>
      </c>
      <c r="M19" s="86">
        <v>100</v>
      </c>
      <c r="N19" s="103">
        <f t="shared" si="3"/>
        <v>2</v>
      </c>
      <c r="O19" s="86">
        <v>260</v>
      </c>
      <c r="P19" s="103">
        <f t="shared" si="26"/>
        <v>1</v>
      </c>
      <c r="Q19" s="123">
        <v>1357</v>
      </c>
      <c r="R19" s="86">
        <v>1372</v>
      </c>
      <c r="S19" s="87">
        <v>1607</v>
      </c>
      <c r="T19" s="87">
        <v>1607</v>
      </c>
      <c r="U19" s="87">
        <v>1607</v>
      </c>
      <c r="V19" s="88">
        <f t="shared" si="5"/>
        <v>101.10537951363301</v>
      </c>
      <c r="W19" s="103">
        <f t="shared" si="6"/>
        <v>2</v>
      </c>
      <c r="X19" s="106">
        <f t="shared" si="7"/>
        <v>8</v>
      </c>
      <c r="Y19" s="86">
        <v>100</v>
      </c>
      <c r="Z19" s="107">
        <f t="shared" si="8"/>
        <v>2</v>
      </c>
      <c r="AA19" s="86">
        <v>102</v>
      </c>
      <c r="AB19" s="108">
        <f t="shared" si="9"/>
        <v>2</v>
      </c>
      <c r="AC19" s="86">
        <v>94815</v>
      </c>
      <c r="AD19" s="107">
        <f t="shared" si="10"/>
        <v>1</v>
      </c>
      <c r="AE19" s="86">
        <v>20811</v>
      </c>
      <c r="AF19" s="109">
        <f t="shared" si="11"/>
        <v>1</v>
      </c>
      <c r="AG19" s="86">
        <v>99</v>
      </c>
      <c r="AH19" s="108">
        <f t="shared" si="12"/>
        <v>1</v>
      </c>
      <c r="AI19" s="136">
        <v>98</v>
      </c>
      <c r="AJ19" s="108">
        <f t="shared" si="13"/>
        <v>1</v>
      </c>
      <c r="AK19" s="110">
        <f t="shared" si="25"/>
        <v>8</v>
      </c>
      <c r="AL19" s="86">
        <v>28413</v>
      </c>
      <c r="AM19" s="24">
        <f t="shared" si="14"/>
        <v>17.538888888888888</v>
      </c>
      <c r="AN19" s="111">
        <f t="shared" si="15"/>
        <v>1</v>
      </c>
      <c r="AO19" s="86">
        <v>15142</v>
      </c>
      <c r="AP19" s="25">
        <f t="shared" si="16"/>
        <v>15.69119170984456</v>
      </c>
      <c r="AQ19" s="114">
        <f t="shared" si="17"/>
        <v>1</v>
      </c>
      <c r="AR19" s="86">
        <v>4480</v>
      </c>
      <c r="AS19" s="25">
        <f t="shared" si="18"/>
        <v>70</v>
      </c>
      <c r="AT19" s="115">
        <f t="shared" si="19"/>
        <v>1</v>
      </c>
      <c r="AU19" s="116">
        <f t="shared" si="20"/>
        <v>3</v>
      </c>
      <c r="AV19" s="26">
        <v>1</v>
      </c>
      <c r="AW19" s="89">
        <v>1</v>
      </c>
      <c r="AX19" s="90">
        <v>1</v>
      </c>
      <c r="AY19" s="116">
        <f t="shared" si="21"/>
        <v>3</v>
      </c>
      <c r="AZ19" s="117">
        <f t="shared" si="23"/>
        <v>22</v>
      </c>
      <c r="BA19" s="118">
        <f t="shared" si="24"/>
        <v>1</v>
      </c>
      <c r="BB19" s="153" t="s">
        <v>52</v>
      </c>
    </row>
    <row r="20" spans="1:59" s="27" customFormat="1" ht="16.5" customHeight="1" x14ac:dyDescent="0.25">
      <c r="A20" s="29">
        <v>16</v>
      </c>
      <c r="B20" s="91" t="s">
        <v>53</v>
      </c>
      <c r="C20" s="122">
        <v>86</v>
      </c>
      <c r="D20" s="86">
        <v>87</v>
      </c>
      <c r="E20" s="99">
        <f t="shared" si="0"/>
        <v>1</v>
      </c>
      <c r="F20" s="122">
        <v>1912</v>
      </c>
      <c r="G20" s="86">
        <v>1902</v>
      </c>
      <c r="H20" s="100">
        <f t="shared" si="1"/>
        <v>1</v>
      </c>
      <c r="I20" s="122">
        <v>62</v>
      </c>
      <c r="J20" s="86">
        <v>62</v>
      </c>
      <c r="K20" s="101">
        <f t="shared" si="2"/>
        <v>1</v>
      </c>
      <c r="L20" s="86">
        <v>2390</v>
      </c>
      <c r="M20" s="86">
        <v>100</v>
      </c>
      <c r="N20" s="103">
        <f t="shared" si="3"/>
        <v>2</v>
      </c>
      <c r="O20" s="86">
        <v>1057</v>
      </c>
      <c r="P20" s="103">
        <f t="shared" si="26"/>
        <v>1</v>
      </c>
      <c r="Q20" s="123">
        <v>2088</v>
      </c>
      <c r="R20" s="86">
        <v>2093</v>
      </c>
      <c r="S20" s="87">
        <v>2457</v>
      </c>
      <c r="T20" s="87">
        <v>2457</v>
      </c>
      <c r="U20" s="87">
        <v>2457</v>
      </c>
      <c r="V20" s="88">
        <f t="shared" si="5"/>
        <v>100.23946360153256</v>
      </c>
      <c r="W20" s="103">
        <f t="shared" si="6"/>
        <v>2</v>
      </c>
      <c r="X20" s="106">
        <f t="shared" si="7"/>
        <v>8</v>
      </c>
      <c r="Y20" s="86">
        <v>100</v>
      </c>
      <c r="Z20" s="107">
        <f t="shared" si="8"/>
        <v>2</v>
      </c>
      <c r="AA20" s="86">
        <v>98</v>
      </c>
      <c r="AB20" s="108">
        <f t="shared" si="9"/>
        <v>2</v>
      </c>
      <c r="AC20" s="86">
        <v>134028</v>
      </c>
      <c r="AD20" s="107">
        <f t="shared" si="10"/>
        <v>1</v>
      </c>
      <c r="AE20" s="86">
        <v>36981</v>
      </c>
      <c r="AF20" s="109">
        <f t="shared" si="11"/>
        <v>1</v>
      </c>
      <c r="AG20" s="86">
        <v>100</v>
      </c>
      <c r="AH20" s="108">
        <f t="shared" si="12"/>
        <v>1</v>
      </c>
      <c r="AI20" s="136">
        <v>100</v>
      </c>
      <c r="AJ20" s="108">
        <f t="shared" si="13"/>
        <v>1</v>
      </c>
      <c r="AK20" s="110">
        <f t="shared" si="25"/>
        <v>8</v>
      </c>
      <c r="AL20" s="86">
        <v>51417</v>
      </c>
      <c r="AM20" s="24">
        <f t="shared" si="14"/>
        <v>21.513389121338911</v>
      </c>
      <c r="AN20" s="111">
        <f t="shared" si="15"/>
        <v>1</v>
      </c>
      <c r="AO20" s="86">
        <v>21969</v>
      </c>
      <c r="AP20" s="25">
        <f t="shared" si="16"/>
        <v>11.550473186119874</v>
      </c>
      <c r="AQ20" s="114">
        <f t="shared" si="17"/>
        <v>1</v>
      </c>
      <c r="AR20" s="86">
        <v>5660</v>
      </c>
      <c r="AS20" s="25">
        <f t="shared" si="18"/>
        <v>65.05747126436782</v>
      </c>
      <c r="AT20" s="115">
        <f t="shared" si="19"/>
        <v>1</v>
      </c>
      <c r="AU20" s="116">
        <f t="shared" si="20"/>
        <v>3</v>
      </c>
      <c r="AV20" s="26">
        <v>1</v>
      </c>
      <c r="AW20" s="89">
        <v>1</v>
      </c>
      <c r="AX20" s="90">
        <v>1</v>
      </c>
      <c r="AY20" s="116">
        <f t="shared" si="21"/>
        <v>3</v>
      </c>
      <c r="AZ20" s="117">
        <f t="shared" si="23"/>
        <v>22</v>
      </c>
      <c r="BA20" s="118">
        <f t="shared" si="24"/>
        <v>1</v>
      </c>
      <c r="BB20" s="153" t="s">
        <v>53</v>
      </c>
    </row>
    <row r="21" spans="1:59" s="27" customFormat="1" x14ac:dyDescent="0.25">
      <c r="A21" s="23">
        <v>17</v>
      </c>
      <c r="B21" s="91" t="s">
        <v>54</v>
      </c>
      <c r="C21" s="122">
        <v>50</v>
      </c>
      <c r="D21" s="86">
        <v>48</v>
      </c>
      <c r="E21" s="99">
        <f t="shared" si="0"/>
        <v>1</v>
      </c>
      <c r="F21" s="122">
        <v>984</v>
      </c>
      <c r="G21" s="86">
        <v>983</v>
      </c>
      <c r="H21" s="100">
        <f t="shared" si="1"/>
        <v>1</v>
      </c>
      <c r="I21" s="122">
        <v>35</v>
      </c>
      <c r="J21" s="86">
        <v>35</v>
      </c>
      <c r="K21" s="101">
        <f t="shared" si="2"/>
        <v>1</v>
      </c>
      <c r="L21" s="86">
        <v>1111</v>
      </c>
      <c r="M21" s="86">
        <v>100</v>
      </c>
      <c r="N21" s="103">
        <f t="shared" si="3"/>
        <v>2</v>
      </c>
      <c r="O21" s="86">
        <v>690</v>
      </c>
      <c r="P21" s="103">
        <f t="shared" si="26"/>
        <v>1</v>
      </c>
      <c r="Q21" s="123">
        <v>1166</v>
      </c>
      <c r="R21" s="86">
        <v>1174</v>
      </c>
      <c r="S21" s="87">
        <v>1384</v>
      </c>
      <c r="T21" s="87">
        <v>1384</v>
      </c>
      <c r="U21" s="87">
        <v>1384</v>
      </c>
      <c r="V21" s="88">
        <f t="shared" si="5"/>
        <v>100.68610634648371</v>
      </c>
      <c r="W21" s="103">
        <f t="shared" si="6"/>
        <v>2</v>
      </c>
      <c r="X21" s="106">
        <f t="shared" si="7"/>
        <v>8</v>
      </c>
      <c r="Y21" s="86">
        <v>100</v>
      </c>
      <c r="Z21" s="107">
        <f t="shared" si="8"/>
        <v>2</v>
      </c>
      <c r="AA21" s="86">
        <v>99</v>
      </c>
      <c r="AB21" s="108">
        <f t="shared" si="9"/>
        <v>2</v>
      </c>
      <c r="AC21" s="86">
        <v>72554</v>
      </c>
      <c r="AD21" s="107">
        <f t="shared" si="10"/>
        <v>1</v>
      </c>
      <c r="AE21" s="86">
        <v>22680</v>
      </c>
      <c r="AF21" s="109">
        <f t="shared" si="11"/>
        <v>1</v>
      </c>
      <c r="AG21" s="86">
        <v>100</v>
      </c>
      <c r="AH21" s="108">
        <f t="shared" si="12"/>
        <v>1</v>
      </c>
      <c r="AI21" s="136">
        <v>100</v>
      </c>
      <c r="AJ21" s="108">
        <f t="shared" si="13"/>
        <v>1</v>
      </c>
      <c r="AK21" s="110">
        <f t="shared" si="25"/>
        <v>8</v>
      </c>
      <c r="AL21" s="86">
        <v>9970</v>
      </c>
      <c r="AM21" s="24">
        <f t="shared" si="14"/>
        <v>8.9738973897389744</v>
      </c>
      <c r="AN21" s="111">
        <f t="shared" si="15"/>
        <v>1</v>
      </c>
      <c r="AO21" s="86">
        <v>9624</v>
      </c>
      <c r="AP21" s="25">
        <f t="shared" si="16"/>
        <v>9.7904374364191256</v>
      </c>
      <c r="AQ21" s="114">
        <f t="shared" si="17"/>
        <v>1</v>
      </c>
      <c r="AR21" s="86">
        <v>3179</v>
      </c>
      <c r="AS21" s="25">
        <f t="shared" si="18"/>
        <v>66.229166666666671</v>
      </c>
      <c r="AT21" s="115">
        <f t="shared" si="19"/>
        <v>1</v>
      </c>
      <c r="AU21" s="116">
        <f t="shared" si="20"/>
        <v>3</v>
      </c>
      <c r="AV21" s="26">
        <v>1</v>
      </c>
      <c r="AW21" s="89">
        <v>1</v>
      </c>
      <c r="AX21" s="90">
        <v>1</v>
      </c>
      <c r="AY21" s="116">
        <f t="shared" si="21"/>
        <v>3</v>
      </c>
      <c r="AZ21" s="117">
        <f t="shared" si="23"/>
        <v>22</v>
      </c>
      <c r="BA21" s="118">
        <f t="shared" si="24"/>
        <v>1</v>
      </c>
      <c r="BB21" s="153" t="s">
        <v>54</v>
      </c>
    </row>
    <row r="22" spans="1:59" s="27" customFormat="1" x14ac:dyDescent="0.25">
      <c r="A22" s="29">
        <v>18</v>
      </c>
      <c r="B22" s="91" t="s">
        <v>55</v>
      </c>
      <c r="C22" s="122">
        <v>88</v>
      </c>
      <c r="D22" s="86">
        <v>88</v>
      </c>
      <c r="E22" s="99">
        <f t="shared" si="0"/>
        <v>1</v>
      </c>
      <c r="F22" s="122">
        <v>1147</v>
      </c>
      <c r="G22" s="86">
        <v>1126</v>
      </c>
      <c r="H22" s="100">
        <f t="shared" si="1"/>
        <v>1</v>
      </c>
      <c r="I22" s="122">
        <v>40</v>
      </c>
      <c r="J22" s="86">
        <v>40</v>
      </c>
      <c r="K22" s="101">
        <f t="shared" si="2"/>
        <v>1</v>
      </c>
      <c r="L22" s="86">
        <v>1260</v>
      </c>
      <c r="M22" s="86">
        <v>100</v>
      </c>
      <c r="N22" s="103">
        <f t="shared" si="3"/>
        <v>2</v>
      </c>
      <c r="O22" s="86">
        <v>549</v>
      </c>
      <c r="P22" s="103">
        <f t="shared" si="26"/>
        <v>1</v>
      </c>
      <c r="Q22" s="123">
        <v>1327</v>
      </c>
      <c r="R22" s="86">
        <v>1355</v>
      </c>
      <c r="S22" s="87">
        <v>1566</v>
      </c>
      <c r="T22" s="87">
        <v>1566</v>
      </c>
      <c r="U22" s="87">
        <v>1566</v>
      </c>
      <c r="V22" s="88">
        <f t="shared" si="5"/>
        <v>102.11002260738508</v>
      </c>
      <c r="W22" s="103">
        <f t="shared" si="6"/>
        <v>2</v>
      </c>
      <c r="X22" s="106">
        <f t="shared" si="7"/>
        <v>8</v>
      </c>
      <c r="Y22" s="86">
        <v>99</v>
      </c>
      <c r="Z22" s="107">
        <f t="shared" si="8"/>
        <v>2</v>
      </c>
      <c r="AA22" s="86">
        <v>100</v>
      </c>
      <c r="AB22" s="108">
        <f t="shared" si="9"/>
        <v>2</v>
      </c>
      <c r="AC22" s="86">
        <v>97571</v>
      </c>
      <c r="AD22" s="107">
        <f t="shared" si="10"/>
        <v>1</v>
      </c>
      <c r="AE22" s="86">
        <v>25225</v>
      </c>
      <c r="AF22" s="109">
        <f t="shared" si="11"/>
        <v>1</v>
      </c>
      <c r="AG22" s="86">
        <v>99</v>
      </c>
      <c r="AH22" s="108">
        <f t="shared" si="12"/>
        <v>1</v>
      </c>
      <c r="AI22" s="136">
        <v>99</v>
      </c>
      <c r="AJ22" s="108">
        <f t="shared" si="13"/>
        <v>1</v>
      </c>
      <c r="AK22" s="110">
        <f t="shared" si="25"/>
        <v>8</v>
      </c>
      <c r="AL22" s="86">
        <v>36197</v>
      </c>
      <c r="AM22" s="24">
        <f t="shared" si="14"/>
        <v>28.727777777777778</v>
      </c>
      <c r="AN22" s="111">
        <f t="shared" si="15"/>
        <v>1</v>
      </c>
      <c r="AO22" s="86">
        <v>3215</v>
      </c>
      <c r="AP22" s="25">
        <f t="shared" si="16"/>
        <v>2.8552397868561279</v>
      </c>
      <c r="AQ22" s="114">
        <f t="shared" si="17"/>
        <v>0</v>
      </c>
      <c r="AR22" s="86">
        <v>5226</v>
      </c>
      <c r="AS22" s="25">
        <f t="shared" si="18"/>
        <v>59.386363636363633</v>
      </c>
      <c r="AT22" s="115">
        <f t="shared" si="19"/>
        <v>1</v>
      </c>
      <c r="AU22" s="116">
        <f t="shared" si="20"/>
        <v>2</v>
      </c>
      <c r="AV22" s="26">
        <v>1</v>
      </c>
      <c r="AW22" s="89">
        <v>0</v>
      </c>
      <c r="AX22" s="90">
        <v>1</v>
      </c>
      <c r="AY22" s="116">
        <f t="shared" si="21"/>
        <v>2</v>
      </c>
      <c r="AZ22" s="117">
        <f t="shared" si="23"/>
        <v>20</v>
      </c>
      <c r="BA22" s="118">
        <f t="shared" si="24"/>
        <v>0.90909090909090906</v>
      </c>
      <c r="BB22" s="153" t="s">
        <v>55</v>
      </c>
      <c r="BC22" s="28"/>
      <c r="BD22" s="28"/>
      <c r="BE22" s="28"/>
      <c r="BF22" s="28"/>
      <c r="BG22" s="28"/>
    </row>
    <row r="23" spans="1:59" s="27" customFormat="1" x14ac:dyDescent="0.25">
      <c r="A23" s="23">
        <v>19</v>
      </c>
      <c r="B23" s="91" t="s">
        <v>56</v>
      </c>
      <c r="C23" s="122">
        <v>78</v>
      </c>
      <c r="D23" s="86">
        <v>82</v>
      </c>
      <c r="E23" s="99">
        <f t="shared" si="0"/>
        <v>1</v>
      </c>
      <c r="F23" s="122">
        <v>1748</v>
      </c>
      <c r="G23" s="86">
        <v>1745</v>
      </c>
      <c r="H23" s="100">
        <f t="shared" si="1"/>
        <v>1</v>
      </c>
      <c r="I23" s="122">
        <v>57</v>
      </c>
      <c r="J23" s="86">
        <v>57</v>
      </c>
      <c r="K23" s="101">
        <f t="shared" si="2"/>
        <v>1</v>
      </c>
      <c r="L23" s="86">
        <v>1994</v>
      </c>
      <c r="M23" s="86">
        <v>99</v>
      </c>
      <c r="N23" s="103">
        <f t="shared" si="3"/>
        <v>2</v>
      </c>
      <c r="O23" s="86">
        <v>672</v>
      </c>
      <c r="P23" s="103">
        <f t="shared" si="26"/>
        <v>1</v>
      </c>
      <c r="Q23" s="123">
        <v>1796</v>
      </c>
      <c r="R23" s="86">
        <v>1913</v>
      </c>
      <c r="S23" s="87">
        <v>2113</v>
      </c>
      <c r="T23" s="87">
        <v>2113</v>
      </c>
      <c r="U23" s="87">
        <v>2113</v>
      </c>
      <c r="V23" s="88">
        <f t="shared" si="5"/>
        <v>106.51447661469933</v>
      </c>
      <c r="W23" s="103">
        <f t="shared" si="6"/>
        <v>2</v>
      </c>
      <c r="X23" s="106">
        <f t="shared" si="7"/>
        <v>8</v>
      </c>
      <c r="Y23" s="86">
        <v>99</v>
      </c>
      <c r="Z23" s="107">
        <f t="shared" si="8"/>
        <v>2</v>
      </c>
      <c r="AA23" s="86">
        <v>101</v>
      </c>
      <c r="AB23" s="108">
        <f t="shared" si="9"/>
        <v>2</v>
      </c>
      <c r="AC23" s="86">
        <v>129354</v>
      </c>
      <c r="AD23" s="107">
        <f t="shared" si="10"/>
        <v>1</v>
      </c>
      <c r="AE23" s="86">
        <v>42051</v>
      </c>
      <c r="AF23" s="109">
        <f t="shared" si="11"/>
        <v>1</v>
      </c>
      <c r="AG23" s="86">
        <v>98</v>
      </c>
      <c r="AH23" s="108">
        <f t="shared" si="12"/>
        <v>1</v>
      </c>
      <c r="AI23" s="136">
        <v>98</v>
      </c>
      <c r="AJ23" s="108">
        <f t="shared" si="13"/>
        <v>1</v>
      </c>
      <c r="AK23" s="110">
        <f t="shared" si="25"/>
        <v>8</v>
      </c>
      <c r="AL23" s="86">
        <v>37895</v>
      </c>
      <c r="AM23" s="24">
        <f t="shared" si="14"/>
        <v>19.004513540621865</v>
      </c>
      <c r="AN23" s="111">
        <f t="shared" si="15"/>
        <v>1</v>
      </c>
      <c r="AO23" s="86">
        <v>49354</v>
      </c>
      <c r="AP23" s="25">
        <f t="shared" si="16"/>
        <v>28.283094555873927</v>
      </c>
      <c r="AQ23" s="114">
        <f t="shared" si="17"/>
        <v>1</v>
      </c>
      <c r="AR23" s="86">
        <v>7896</v>
      </c>
      <c r="AS23" s="25">
        <f t="shared" si="18"/>
        <v>96.292682926829272</v>
      </c>
      <c r="AT23" s="115">
        <f t="shared" si="19"/>
        <v>1</v>
      </c>
      <c r="AU23" s="116">
        <f t="shared" si="20"/>
        <v>3</v>
      </c>
      <c r="AV23" s="26">
        <v>1</v>
      </c>
      <c r="AW23" s="89">
        <v>1</v>
      </c>
      <c r="AX23" s="90">
        <v>0</v>
      </c>
      <c r="AY23" s="116">
        <f t="shared" si="21"/>
        <v>2</v>
      </c>
      <c r="AZ23" s="117">
        <f t="shared" si="23"/>
        <v>21</v>
      </c>
      <c r="BA23" s="118">
        <f t="shared" si="24"/>
        <v>0.95454545454545459</v>
      </c>
      <c r="BB23" s="153" t="s">
        <v>56</v>
      </c>
    </row>
    <row r="24" spans="1:59" s="27" customFormat="1" x14ac:dyDescent="0.25">
      <c r="A24" s="29">
        <v>20</v>
      </c>
      <c r="B24" s="91" t="s">
        <v>57</v>
      </c>
      <c r="C24" s="122">
        <v>108</v>
      </c>
      <c r="D24" s="86">
        <v>114</v>
      </c>
      <c r="E24" s="99">
        <f t="shared" si="0"/>
        <v>1</v>
      </c>
      <c r="F24" s="122">
        <v>2114</v>
      </c>
      <c r="G24" s="86">
        <v>2109</v>
      </c>
      <c r="H24" s="100">
        <f t="shared" si="1"/>
        <v>1</v>
      </c>
      <c r="I24" s="122">
        <v>73</v>
      </c>
      <c r="J24" s="86">
        <v>73</v>
      </c>
      <c r="K24" s="101">
        <f t="shared" si="2"/>
        <v>1</v>
      </c>
      <c r="L24" s="86">
        <v>3607</v>
      </c>
      <c r="M24" s="86">
        <v>100</v>
      </c>
      <c r="N24" s="103">
        <f t="shared" si="3"/>
        <v>2</v>
      </c>
      <c r="O24" s="86">
        <v>419</v>
      </c>
      <c r="P24" s="103">
        <f t="shared" si="26"/>
        <v>1</v>
      </c>
      <c r="Q24" s="123">
        <v>2396</v>
      </c>
      <c r="R24" s="86">
        <v>2607</v>
      </c>
      <c r="S24" s="92">
        <v>2674</v>
      </c>
      <c r="T24" s="87">
        <v>2674</v>
      </c>
      <c r="U24" s="87">
        <v>2674</v>
      </c>
      <c r="V24" s="88">
        <f t="shared" si="5"/>
        <v>108.80634390651085</v>
      </c>
      <c r="W24" s="103">
        <f t="shared" si="6"/>
        <v>2</v>
      </c>
      <c r="X24" s="106">
        <f t="shared" si="7"/>
        <v>8</v>
      </c>
      <c r="Y24" s="86">
        <v>98</v>
      </c>
      <c r="Z24" s="107">
        <f t="shared" si="8"/>
        <v>2</v>
      </c>
      <c r="AA24" s="86">
        <v>99</v>
      </c>
      <c r="AB24" s="108">
        <f t="shared" si="9"/>
        <v>2</v>
      </c>
      <c r="AC24" s="86">
        <v>167416</v>
      </c>
      <c r="AD24" s="107">
        <f t="shared" si="10"/>
        <v>1</v>
      </c>
      <c r="AE24" s="86">
        <v>50039</v>
      </c>
      <c r="AF24" s="109">
        <f t="shared" si="11"/>
        <v>1</v>
      </c>
      <c r="AG24" s="86">
        <v>100</v>
      </c>
      <c r="AH24" s="108">
        <f t="shared" si="12"/>
        <v>1</v>
      </c>
      <c r="AI24" s="136">
        <v>99</v>
      </c>
      <c r="AJ24" s="108">
        <f t="shared" si="13"/>
        <v>1</v>
      </c>
      <c r="AK24" s="110">
        <f t="shared" si="25"/>
        <v>8</v>
      </c>
      <c r="AL24" s="86">
        <v>116433</v>
      </c>
      <c r="AM24" s="24">
        <f t="shared" si="14"/>
        <v>32.279733850845581</v>
      </c>
      <c r="AN24" s="111">
        <f t="shared" si="15"/>
        <v>1</v>
      </c>
      <c r="AO24" s="86">
        <v>32638</v>
      </c>
      <c r="AP24" s="25">
        <f t="shared" si="16"/>
        <v>15.475580844001897</v>
      </c>
      <c r="AQ24" s="114">
        <f t="shared" si="17"/>
        <v>1</v>
      </c>
      <c r="AR24" s="86">
        <v>9468</v>
      </c>
      <c r="AS24" s="25">
        <f t="shared" si="18"/>
        <v>83.05263157894737</v>
      </c>
      <c r="AT24" s="115">
        <f t="shared" si="19"/>
        <v>1</v>
      </c>
      <c r="AU24" s="116">
        <f t="shared" si="20"/>
        <v>3</v>
      </c>
      <c r="AV24" s="26">
        <v>1</v>
      </c>
      <c r="AW24" s="89">
        <v>0</v>
      </c>
      <c r="AX24" s="90">
        <v>1</v>
      </c>
      <c r="AY24" s="116">
        <f t="shared" si="21"/>
        <v>2</v>
      </c>
      <c r="AZ24" s="117">
        <f t="shared" si="23"/>
        <v>21</v>
      </c>
      <c r="BA24" s="118">
        <f t="shared" si="24"/>
        <v>0.95454545454545459</v>
      </c>
      <c r="BB24" s="153" t="s">
        <v>57</v>
      </c>
    </row>
    <row r="25" spans="1:59" s="27" customFormat="1" x14ac:dyDescent="0.25">
      <c r="A25" s="23">
        <v>21</v>
      </c>
      <c r="B25" s="91" t="s">
        <v>58</v>
      </c>
      <c r="C25" s="122">
        <v>31</v>
      </c>
      <c r="D25" s="86">
        <v>39</v>
      </c>
      <c r="E25" s="99">
        <f t="shared" si="0"/>
        <v>0</v>
      </c>
      <c r="F25" s="122">
        <v>758</v>
      </c>
      <c r="G25" s="86">
        <v>756</v>
      </c>
      <c r="H25" s="100">
        <f t="shared" si="1"/>
        <v>1</v>
      </c>
      <c r="I25" s="122">
        <v>27</v>
      </c>
      <c r="J25" s="86">
        <v>27</v>
      </c>
      <c r="K25" s="101">
        <f t="shared" si="2"/>
        <v>1</v>
      </c>
      <c r="L25" s="86">
        <v>1018</v>
      </c>
      <c r="M25" s="86">
        <v>97</v>
      </c>
      <c r="N25" s="103">
        <f t="shared" si="3"/>
        <v>2</v>
      </c>
      <c r="O25" s="86">
        <v>217</v>
      </c>
      <c r="P25" s="103">
        <f t="shared" si="26"/>
        <v>1</v>
      </c>
      <c r="Q25" s="123">
        <v>789</v>
      </c>
      <c r="R25" s="86">
        <v>795</v>
      </c>
      <c r="S25" s="87">
        <v>951</v>
      </c>
      <c r="T25" s="87">
        <v>951</v>
      </c>
      <c r="U25" s="87">
        <v>951</v>
      </c>
      <c r="V25" s="88">
        <f t="shared" si="5"/>
        <v>100.76045627376426</v>
      </c>
      <c r="W25" s="103">
        <f t="shared" si="6"/>
        <v>2</v>
      </c>
      <c r="X25" s="106">
        <f t="shared" si="7"/>
        <v>7</v>
      </c>
      <c r="Y25" s="86">
        <v>99</v>
      </c>
      <c r="Z25" s="107">
        <f t="shared" si="8"/>
        <v>2</v>
      </c>
      <c r="AA25" s="86">
        <v>100</v>
      </c>
      <c r="AB25" s="108">
        <f t="shared" si="9"/>
        <v>2</v>
      </c>
      <c r="AC25" s="86">
        <v>49730</v>
      </c>
      <c r="AD25" s="107">
        <f t="shared" si="10"/>
        <v>1</v>
      </c>
      <c r="AE25" s="86">
        <v>16569</v>
      </c>
      <c r="AF25" s="109">
        <f t="shared" si="11"/>
        <v>1</v>
      </c>
      <c r="AG25" s="86">
        <v>98</v>
      </c>
      <c r="AH25" s="108">
        <f t="shared" si="12"/>
        <v>1</v>
      </c>
      <c r="AI25" s="136">
        <v>98</v>
      </c>
      <c r="AJ25" s="108">
        <f t="shared" si="13"/>
        <v>1</v>
      </c>
      <c r="AK25" s="110">
        <f t="shared" si="25"/>
        <v>8</v>
      </c>
      <c r="AL25" s="86">
        <v>4677</v>
      </c>
      <c r="AM25" s="24">
        <f t="shared" si="14"/>
        <v>4.5943025540275046</v>
      </c>
      <c r="AN25" s="111">
        <f t="shared" si="15"/>
        <v>0</v>
      </c>
      <c r="AO25" s="86">
        <v>15403</v>
      </c>
      <c r="AP25" s="25">
        <f t="shared" si="16"/>
        <v>20.374338624338623</v>
      </c>
      <c r="AQ25" s="114">
        <f t="shared" si="17"/>
        <v>1</v>
      </c>
      <c r="AR25" s="86">
        <v>2424</v>
      </c>
      <c r="AS25" s="25">
        <f t="shared" si="18"/>
        <v>62.153846153846153</v>
      </c>
      <c r="AT25" s="115">
        <f t="shared" si="19"/>
        <v>1</v>
      </c>
      <c r="AU25" s="116">
        <f t="shared" si="20"/>
        <v>2</v>
      </c>
      <c r="AV25" s="26">
        <v>0</v>
      </c>
      <c r="AW25" s="89">
        <v>1</v>
      </c>
      <c r="AX25" s="90">
        <v>1</v>
      </c>
      <c r="AY25" s="116">
        <f t="shared" si="21"/>
        <v>2</v>
      </c>
      <c r="AZ25" s="117">
        <f t="shared" si="23"/>
        <v>19</v>
      </c>
      <c r="BA25" s="118">
        <f t="shared" si="24"/>
        <v>0.86363636363636365</v>
      </c>
      <c r="BB25" s="153" t="s">
        <v>58</v>
      </c>
    </row>
    <row r="26" spans="1:59" s="27" customFormat="1" x14ac:dyDescent="0.25">
      <c r="A26" s="29">
        <v>22</v>
      </c>
      <c r="B26" s="91" t="s">
        <v>59</v>
      </c>
      <c r="C26" s="122">
        <v>56</v>
      </c>
      <c r="D26" s="86">
        <v>66</v>
      </c>
      <c r="E26" s="99">
        <f t="shared" si="0"/>
        <v>1</v>
      </c>
      <c r="F26" s="122">
        <v>1089</v>
      </c>
      <c r="G26" s="86">
        <v>1090</v>
      </c>
      <c r="H26" s="100">
        <f t="shared" si="1"/>
        <v>1</v>
      </c>
      <c r="I26" s="122">
        <v>39</v>
      </c>
      <c r="J26" s="86">
        <v>39</v>
      </c>
      <c r="K26" s="101">
        <f t="shared" si="2"/>
        <v>1</v>
      </c>
      <c r="L26" s="86">
        <v>1261</v>
      </c>
      <c r="M26" s="86">
        <v>100</v>
      </c>
      <c r="N26" s="103">
        <f t="shared" si="3"/>
        <v>2</v>
      </c>
      <c r="O26" s="86">
        <v>644</v>
      </c>
      <c r="P26" s="103">
        <f t="shared" si="26"/>
        <v>1</v>
      </c>
      <c r="Q26" s="123">
        <v>1261.08</v>
      </c>
      <c r="R26" s="86">
        <v>1235</v>
      </c>
      <c r="S26" s="87">
        <v>1498</v>
      </c>
      <c r="T26" s="87">
        <v>1498</v>
      </c>
      <c r="U26" s="87">
        <v>1498</v>
      </c>
      <c r="V26" s="88">
        <f t="shared" si="5"/>
        <v>97.931931360421231</v>
      </c>
      <c r="W26" s="103">
        <f t="shared" si="6"/>
        <v>2</v>
      </c>
      <c r="X26" s="106">
        <f t="shared" si="7"/>
        <v>8</v>
      </c>
      <c r="Y26" s="86">
        <v>98</v>
      </c>
      <c r="Z26" s="107">
        <f t="shared" si="8"/>
        <v>2</v>
      </c>
      <c r="AA26" s="86">
        <v>100</v>
      </c>
      <c r="AB26" s="108">
        <f t="shared" si="9"/>
        <v>2</v>
      </c>
      <c r="AC26" s="86">
        <v>94702</v>
      </c>
      <c r="AD26" s="107">
        <f t="shared" si="10"/>
        <v>1</v>
      </c>
      <c r="AE26" s="86">
        <v>27078</v>
      </c>
      <c r="AF26" s="109">
        <f t="shared" si="11"/>
        <v>1</v>
      </c>
      <c r="AG26" s="86">
        <v>100</v>
      </c>
      <c r="AH26" s="108">
        <f t="shared" si="12"/>
        <v>1</v>
      </c>
      <c r="AI26" s="136">
        <v>100</v>
      </c>
      <c r="AJ26" s="108">
        <f t="shared" si="13"/>
        <v>1</v>
      </c>
      <c r="AK26" s="110">
        <f t="shared" si="25"/>
        <v>8</v>
      </c>
      <c r="AL26" s="86">
        <v>16079</v>
      </c>
      <c r="AM26" s="24">
        <f t="shared" si="14"/>
        <v>12.750991276764474</v>
      </c>
      <c r="AN26" s="111">
        <f t="shared" si="15"/>
        <v>1</v>
      </c>
      <c r="AO26" s="86">
        <v>8918</v>
      </c>
      <c r="AP26" s="25">
        <f t="shared" si="16"/>
        <v>8.1816513761467888</v>
      </c>
      <c r="AQ26" s="114">
        <f t="shared" si="17"/>
        <v>1</v>
      </c>
      <c r="AR26" s="86">
        <v>3291</v>
      </c>
      <c r="AS26" s="25">
        <f t="shared" si="18"/>
        <v>49.863636363636367</v>
      </c>
      <c r="AT26" s="115">
        <f t="shared" si="19"/>
        <v>1</v>
      </c>
      <c r="AU26" s="116">
        <f t="shared" si="20"/>
        <v>3</v>
      </c>
      <c r="AV26" s="26">
        <v>1</v>
      </c>
      <c r="AW26" s="89">
        <v>0</v>
      </c>
      <c r="AX26" s="90">
        <v>1</v>
      </c>
      <c r="AY26" s="116">
        <f t="shared" si="21"/>
        <v>2</v>
      </c>
      <c r="AZ26" s="117">
        <f t="shared" si="23"/>
        <v>21</v>
      </c>
      <c r="BA26" s="118">
        <f t="shared" si="24"/>
        <v>0.95454545454545459</v>
      </c>
      <c r="BB26" s="153" t="s">
        <v>59</v>
      </c>
    </row>
    <row r="27" spans="1:59" s="27" customFormat="1" ht="16.5" customHeight="1" x14ac:dyDescent="0.25">
      <c r="A27" s="23">
        <v>23</v>
      </c>
      <c r="B27" s="91" t="s">
        <v>60</v>
      </c>
      <c r="C27" s="122">
        <v>46</v>
      </c>
      <c r="D27" s="86">
        <v>55</v>
      </c>
      <c r="E27" s="99">
        <f t="shared" si="0"/>
        <v>1</v>
      </c>
      <c r="F27" s="122">
        <v>1056</v>
      </c>
      <c r="G27" s="86">
        <v>1065</v>
      </c>
      <c r="H27" s="100">
        <f t="shared" si="1"/>
        <v>1</v>
      </c>
      <c r="I27" s="122">
        <v>37</v>
      </c>
      <c r="J27" s="86">
        <v>37</v>
      </c>
      <c r="K27" s="101">
        <f t="shared" si="2"/>
        <v>1</v>
      </c>
      <c r="L27" s="86">
        <v>1375</v>
      </c>
      <c r="M27" s="86">
        <v>100</v>
      </c>
      <c r="N27" s="103">
        <f t="shared" si="3"/>
        <v>2</v>
      </c>
      <c r="O27" s="86">
        <v>588</v>
      </c>
      <c r="P27" s="103">
        <f t="shared" si="26"/>
        <v>1</v>
      </c>
      <c r="Q27" s="123">
        <v>1187.5</v>
      </c>
      <c r="R27" s="86">
        <v>1159</v>
      </c>
      <c r="S27" s="92">
        <v>1135</v>
      </c>
      <c r="T27" s="87">
        <v>1135</v>
      </c>
      <c r="U27" s="87">
        <v>1135</v>
      </c>
      <c r="V27" s="88">
        <f t="shared" si="5"/>
        <v>97.6</v>
      </c>
      <c r="W27" s="103">
        <f t="shared" si="6"/>
        <v>2</v>
      </c>
      <c r="X27" s="106">
        <f t="shared" si="7"/>
        <v>8</v>
      </c>
      <c r="Y27" s="86">
        <v>100</v>
      </c>
      <c r="Z27" s="107">
        <f t="shared" si="8"/>
        <v>2</v>
      </c>
      <c r="AA27" s="86">
        <v>100</v>
      </c>
      <c r="AB27" s="108">
        <f t="shared" si="9"/>
        <v>2</v>
      </c>
      <c r="AC27" s="86">
        <v>69338</v>
      </c>
      <c r="AD27" s="107">
        <f t="shared" si="10"/>
        <v>1</v>
      </c>
      <c r="AE27" s="86">
        <v>23257</v>
      </c>
      <c r="AF27" s="109">
        <f t="shared" si="11"/>
        <v>1</v>
      </c>
      <c r="AG27" s="86">
        <v>100</v>
      </c>
      <c r="AH27" s="108">
        <f t="shared" si="12"/>
        <v>1</v>
      </c>
      <c r="AI27" s="136">
        <v>99</v>
      </c>
      <c r="AJ27" s="108">
        <f t="shared" si="13"/>
        <v>1</v>
      </c>
      <c r="AK27" s="110">
        <f t="shared" si="25"/>
        <v>8</v>
      </c>
      <c r="AL27" s="86">
        <v>22372</v>
      </c>
      <c r="AM27" s="24">
        <f t="shared" si="14"/>
        <v>16.270545454545456</v>
      </c>
      <c r="AN27" s="111">
        <f t="shared" si="15"/>
        <v>1</v>
      </c>
      <c r="AO27" s="86">
        <v>11758</v>
      </c>
      <c r="AP27" s="25">
        <f t="shared" si="16"/>
        <v>11.040375586854459</v>
      </c>
      <c r="AQ27" s="114">
        <f t="shared" si="17"/>
        <v>1</v>
      </c>
      <c r="AR27" s="86">
        <v>2606</v>
      </c>
      <c r="AS27" s="25">
        <f t="shared" si="18"/>
        <v>47.381818181818183</v>
      </c>
      <c r="AT27" s="115">
        <f t="shared" si="19"/>
        <v>1</v>
      </c>
      <c r="AU27" s="116">
        <f t="shared" si="20"/>
        <v>3</v>
      </c>
      <c r="AV27" s="26">
        <v>1</v>
      </c>
      <c r="AW27" s="89">
        <v>1</v>
      </c>
      <c r="AX27" s="90">
        <v>1</v>
      </c>
      <c r="AY27" s="116">
        <f t="shared" si="21"/>
        <v>3</v>
      </c>
      <c r="AZ27" s="117">
        <f t="shared" si="23"/>
        <v>22</v>
      </c>
      <c r="BA27" s="118">
        <f t="shared" si="24"/>
        <v>1</v>
      </c>
      <c r="BB27" s="153" t="s">
        <v>60</v>
      </c>
      <c r="BC27" s="31"/>
      <c r="BD27" s="31"/>
      <c r="BE27" s="31"/>
      <c r="BF27" s="31"/>
      <c r="BG27" s="31"/>
    </row>
    <row r="28" spans="1:59" s="27" customFormat="1" x14ac:dyDescent="0.25">
      <c r="A28" s="29">
        <v>24</v>
      </c>
      <c r="B28" s="91" t="s">
        <v>61</v>
      </c>
      <c r="C28" s="122">
        <v>43</v>
      </c>
      <c r="D28" s="86">
        <v>46</v>
      </c>
      <c r="E28" s="99">
        <f t="shared" si="0"/>
        <v>1</v>
      </c>
      <c r="F28" s="122">
        <v>1075</v>
      </c>
      <c r="G28" s="86">
        <v>1072</v>
      </c>
      <c r="H28" s="100">
        <f t="shared" si="1"/>
        <v>1</v>
      </c>
      <c r="I28" s="122">
        <v>35</v>
      </c>
      <c r="J28" s="86">
        <v>35</v>
      </c>
      <c r="K28" s="101">
        <f t="shared" si="2"/>
        <v>1</v>
      </c>
      <c r="L28" s="86">
        <v>1250</v>
      </c>
      <c r="M28" s="86">
        <v>100</v>
      </c>
      <c r="N28" s="103">
        <f t="shared" si="3"/>
        <v>2</v>
      </c>
      <c r="O28" s="86">
        <v>774</v>
      </c>
      <c r="P28" s="103">
        <f t="shared" si="26"/>
        <v>1</v>
      </c>
      <c r="Q28" s="123">
        <v>1115</v>
      </c>
      <c r="R28" s="86">
        <v>1127</v>
      </c>
      <c r="S28" s="87">
        <v>1321</v>
      </c>
      <c r="T28" s="87">
        <v>1321</v>
      </c>
      <c r="U28" s="87">
        <v>1321</v>
      </c>
      <c r="V28" s="88">
        <f t="shared" si="5"/>
        <v>101.0762331838565</v>
      </c>
      <c r="W28" s="103">
        <f t="shared" si="6"/>
        <v>2</v>
      </c>
      <c r="X28" s="106">
        <f t="shared" si="7"/>
        <v>8</v>
      </c>
      <c r="Y28" s="86">
        <v>100</v>
      </c>
      <c r="Z28" s="107">
        <f t="shared" si="8"/>
        <v>2</v>
      </c>
      <c r="AA28" s="86">
        <v>109</v>
      </c>
      <c r="AB28" s="108">
        <f t="shared" si="9"/>
        <v>2</v>
      </c>
      <c r="AC28" s="86">
        <v>79619</v>
      </c>
      <c r="AD28" s="107">
        <f t="shared" si="10"/>
        <v>1</v>
      </c>
      <c r="AE28" s="86">
        <v>28993</v>
      </c>
      <c r="AF28" s="109">
        <f t="shared" si="11"/>
        <v>1</v>
      </c>
      <c r="AG28" s="86">
        <v>100</v>
      </c>
      <c r="AH28" s="108">
        <f t="shared" si="12"/>
        <v>1</v>
      </c>
      <c r="AI28" s="136">
        <v>100</v>
      </c>
      <c r="AJ28" s="108">
        <f t="shared" si="13"/>
        <v>1</v>
      </c>
      <c r="AK28" s="110">
        <f t="shared" si="25"/>
        <v>8</v>
      </c>
      <c r="AL28" s="86">
        <v>24063</v>
      </c>
      <c r="AM28" s="24">
        <f t="shared" si="14"/>
        <v>19.250399999999999</v>
      </c>
      <c r="AN28" s="111">
        <f t="shared" si="15"/>
        <v>1</v>
      </c>
      <c r="AO28" s="86">
        <v>19492</v>
      </c>
      <c r="AP28" s="25">
        <f t="shared" si="16"/>
        <v>18.182835820895523</v>
      </c>
      <c r="AQ28" s="114">
        <f t="shared" si="17"/>
        <v>1</v>
      </c>
      <c r="AR28" s="86">
        <v>6245</v>
      </c>
      <c r="AS28" s="25">
        <f t="shared" si="18"/>
        <v>135.7608695652174</v>
      </c>
      <c r="AT28" s="115">
        <f t="shared" si="19"/>
        <v>1</v>
      </c>
      <c r="AU28" s="116">
        <f t="shared" si="20"/>
        <v>3</v>
      </c>
      <c r="AV28" s="26">
        <v>1</v>
      </c>
      <c r="AW28" s="89">
        <v>1</v>
      </c>
      <c r="AX28" s="90">
        <v>1</v>
      </c>
      <c r="AY28" s="116">
        <f t="shared" si="21"/>
        <v>3</v>
      </c>
      <c r="AZ28" s="117">
        <f t="shared" si="23"/>
        <v>22</v>
      </c>
      <c r="BA28" s="118">
        <f t="shared" si="24"/>
        <v>1</v>
      </c>
      <c r="BB28" s="153" t="s">
        <v>61</v>
      </c>
    </row>
    <row r="29" spans="1:59" s="27" customFormat="1" ht="16.5" customHeight="1" x14ac:dyDescent="0.25">
      <c r="A29" s="23">
        <v>25</v>
      </c>
      <c r="B29" s="91" t="s">
        <v>62</v>
      </c>
      <c r="C29" s="122">
        <v>26</v>
      </c>
      <c r="D29" s="86">
        <v>32</v>
      </c>
      <c r="E29" s="99">
        <f t="shared" si="0"/>
        <v>1</v>
      </c>
      <c r="F29" s="122">
        <v>614</v>
      </c>
      <c r="G29" s="86">
        <v>607</v>
      </c>
      <c r="H29" s="100">
        <f t="shared" si="1"/>
        <v>1</v>
      </c>
      <c r="I29" s="122">
        <v>22</v>
      </c>
      <c r="J29" s="86">
        <v>22</v>
      </c>
      <c r="K29" s="101">
        <f t="shared" si="2"/>
        <v>1</v>
      </c>
      <c r="L29" s="86">
        <v>845</v>
      </c>
      <c r="M29" s="86">
        <v>100</v>
      </c>
      <c r="N29" s="103">
        <f t="shared" si="3"/>
        <v>2</v>
      </c>
      <c r="O29" s="86">
        <v>335</v>
      </c>
      <c r="P29" s="105">
        <v>1</v>
      </c>
      <c r="Q29" s="123">
        <v>681</v>
      </c>
      <c r="R29" s="86">
        <v>725</v>
      </c>
      <c r="S29" s="87">
        <v>777</v>
      </c>
      <c r="T29" s="87">
        <v>777</v>
      </c>
      <c r="U29" s="87">
        <v>777</v>
      </c>
      <c r="V29" s="88">
        <f t="shared" si="5"/>
        <v>106.4610866372981</v>
      </c>
      <c r="W29" s="103">
        <f t="shared" si="6"/>
        <v>2</v>
      </c>
      <c r="X29" s="106">
        <f t="shared" si="7"/>
        <v>8</v>
      </c>
      <c r="Y29" s="86">
        <v>95</v>
      </c>
      <c r="Z29" s="107">
        <f t="shared" si="8"/>
        <v>2</v>
      </c>
      <c r="AA29" s="86">
        <v>94</v>
      </c>
      <c r="AB29" s="108">
        <f t="shared" si="9"/>
        <v>2</v>
      </c>
      <c r="AC29" s="86">
        <v>42603</v>
      </c>
      <c r="AD29" s="107">
        <f t="shared" si="10"/>
        <v>1</v>
      </c>
      <c r="AE29" s="86">
        <v>10669</v>
      </c>
      <c r="AF29" s="109">
        <f t="shared" si="11"/>
        <v>1</v>
      </c>
      <c r="AG29" s="86">
        <v>99</v>
      </c>
      <c r="AH29" s="108">
        <f t="shared" si="12"/>
        <v>1</v>
      </c>
      <c r="AI29" s="136">
        <v>98</v>
      </c>
      <c r="AJ29" s="108">
        <f t="shared" si="13"/>
        <v>1</v>
      </c>
      <c r="AK29" s="110">
        <f t="shared" si="25"/>
        <v>8</v>
      </c>
      <c r="AL29" s="86">
        <v>8565</v>
      </c>
      <c r="AM29" s="24">
        <f t="shared" si="14"/>
        <v>10.136094674556213</v>
      </c>
      <c r="AN29" s="111">
        <f t="shared" si="15"/>
        <v>1</v>
      </c>
      <c r="AO29" s="86">
        <v>7368</v>
      </c>
      <c r="AP29" s="25">
        <f t="shared" si="16"/>
        <v>12.13838550247117</v>
      </c>
      <c r="AQ29" s="114">
        <f t="shared" si="17"/>
        <v>1</v>
      </c>
      <c r="AR29" s="86">
        <v>2287</v>
      </c>
      <c r="AS29" s="25">
        <f t="shared" si="18"/>
        <v>71.46875</v>
      </c>
      <c r="AT29" s="115">
        <f t="shared" si="19"/>
        <v>1</v>
      </c>
      <c r="AU29" s="116">
        <f t="shared" si="20"/>
        <v>3</v>
      </c>
      <c r="AV29" s="26">
        <v>1</v>
      </c>
      <c r="AW29" s="89">
        <v>0</v>
      </c>
      <c r="AX29" s="90">
        <v>1</v>
      </c>
      <c r="AY29" s="116">
        <f t="shared" si="21"/>
        <v>2</v>
      </c>
      <c r="AZ29" s="117">
        <f t="shared" si="23"/>
        <v>21</v>
      </c>
      <c r="BA29" s="118">
        <f t="shared" si="24"/>
        <v>0.95454545454545459</v>
      </c>
      <c r="BB29" s="153" t="s">
        <v>62</v>
      </c>
      <c r="BC29" s="28"/>
      <c r="BD29" s="28"/>
      <c r="BE29" s="28"/>
      <c r="BF29" s="28"/>
      <c r="BG29" s="28"/>
    </row>
    <row r="30" spans="1:59" s="27" customFormat="1" x14ac:dyDescent="0.25">
      <c r="A30" s="29">
        <v>26</v>
      </c>
      <c r="B30" s="91" t="s">
        <v>63</v>
      </c>
      <c r="C30" s="122">
        <v>45</v>
      </c>
      <c r="D30" s="86">
        <v>52</v>
      </c>
      <c r="E30" s="99">
        <f t="shared" si="0"/>
        <v>1</v>
      </c>
      <c r="F30" s="122">
        <v>950</v>
      </c>
      <c r="G30" s="86">
        <v>941</v>
      </c>
      <c r="H30" s="100">
        <f t="shared" si="1"/>
        <v>1</v>
      </c>
      <c r="I30" s="122">
        <v>31</v>
      </c>
      <c r="J30" s="86">
        <v>31</v>
      </c>
      <c r="K30" s="101">
        <f t="shared" si="2"/>
        <v>1</v>
      </c>
      <c r="L30" s="86">
        <v>1188</v>
      </c>
      <c r="M30" s="86">
        <v>97</v>
      </c>
      <c r="N30" s="103">
        <f t="shared" si="3"/>
        <v>2</v>
      </c>
      <c r="O30" s="86">
        <v>344</v>
      </c>
      <c r="P30" s="103">
        <f t="shared" ref="P30:P79" si="27">IF(O30&gt;=200,1,0)</f>
        <v>1</v>
      </c>
      <c r="Q30" s="123">
        <v>1015.5</v>
      </c>
      <c r="R30" s="86">
        <v>1009</v>
      </c>
      <c r="S30" s="87">
        <v>1200</v>
      </c>
      <c r="T30" s="87">
        <v>1200</v>
      </c>
      <c r="U30" s="92">
        <v>1</v>
      </c>
      <c r="V30" s="88">
        <f t="shared" si="5"/>
        <v>99.359921221073364</v>
      </c>
      <c r="W30" s="103">
        <f t="shared" si="6"/>
        <v>2</v>
      </c>
      <c r="X30" s="106">
        <f t="shared" si="7"/>
        <v>8</v>
      </c>
      <c r="Y30" s="86">
        <v>96</v>
      </c>
      <c r="Z30" s="107">
        <f t="shared" si="8"/>
        <v>2</v>
      </c>
      <c r="AA30" s="86">
        <v>92</v>
      </c>
      <c r="AB30" s="108">
        <f t="shared" si="9"/>
        <v>2</v>
      </c>
      <c r="AC30" s="86">
        <v>71616</v>
      </c>
      <c r="AD30" s="107">
        <f t="shared" si="10"/>
        <v>1</v>
      </c>
      <c r="AE30" s="86">
        <v>21330</v>
      </c>
      <c r="AF30" s="109">
        <f t="shared" si="11"/>
        <v>1</v>
      </c>
      <c r="AG30" s="86">
        <v>99</v>
      </c>
      <c r="AH30" s="108">
        <f t="shared" si="12"/>
        <v>1</v>
      </c>
      <c r="AI30" s="136">
        <v>98</v>
      </c>
      <c r="AJ30" s="108">
        <f t="shared" si="13"/>
        <v>1</v>
      </c>
      <c r="AK30" s="110">
        <f t="shared" si="25"/>
        <v>8</v>
      </c>
      <c r="AL30" s="86">
        <v>6532</v>
      </c>
      <c r="AM30" s="24">
        <f t="shared" si="14"/>
        <v>5.4983164983164983</v>
      </c>
      <c r="AN30" s="111">
        <f t="shared" si="15"/>
        <v>0</v>
      </c>
      <c r="AO30" s="86">
        <v>3704</v>
      </c>
      <c r="AP30" s="25">
        <f t="shared" si="16"/>
        <v>3.9362380446333689</v>
      </c>
      <c r="AQ30" s="114">
        <f t="shared" si="17"/>
        <v>0</v>
      </c>
      <c r="AR30" s="86">
        <v>1893</v>
      </c>
      <c r="AS30" s="25">
        <f t="shared" si="18"/>
        <v>36.403846153846153</v>
      </c>
      <c r="AT30" s="115">
        <f t="shared" si="19"/>
        <v>1</v>
      </c>
      <c r="AU30" s="116">
        <f t="shared" si="20"/>
        <v>1</v>
      </c>
      <c r="AV30" s="26">
        <v>0</v>
      </c>
      <c r="AW30" s="89">
        <v>0</v>
      </c>
      <c r="AX30" s="90">
        <v>1</v>
      </c>
      <c r="AY30" s="116">
        <f t="shared" si="21"/>
        <v>1</v>
      </c>
      <c r="AZ30" s="117">
        <f t="shared" si="23"/>
        <v>18</v>
      </c>
      <c r="BA30" s="118">
        <f t="shared" si="24"/>
        <v>0.81818181818181823</v>
      </c>
      <c r="BB30" s="153" t="s">
        <v>63</v>
      </c>
      <c r="BC30" s="28"/>
      <c r="BD30" s="28"/>
      <c r="BE30" s="28"/>
      <c r="BF30" s="28"/>
      <c r="BG30" s="28"/>
    </row>
    <row r="31" spans="1:59" s="27" customFormat="1" x14ac:dyDescent="0.25">
      <c r="A31" s="23">
        <v>27</v>
      </c>
      <c r="B31" s="91" t="s">
        <v>64</v>
      </c>
      <c r="C31" s="122">
        <v>71</v>
      </c>
      <c r="D31" s="86">
        <v>77</v>
      </c>
      <c r="E31" s="99">
        <f t="shared" si="0"/>
        <v>1</v>
      </c>
      <c r="F31" s="122">
        <v>1670</v>
      </c>
      <c r="G31" s="86">
        <v>1641</v>
      </c>
      <c r="H31" s="100">
        <f t="shared" si="1"/>
        <v>1</v>
      </c>
      <c r="I31" s="122">
        <v>50</v>
      </c>
      <c r="J31" s="86">
        <v>50</v>
      </c>
      <c r="K31" s="101">
        <f t="shared" si="2"/>
        <v>1</v>
      </c>
      <c r="L31" s="86">
        <v>1940</v>
      </c>
      <c r="M31" s="86">
        <v>99</v>
      </c>
      <c r="N31" s="103">
        <f t="shared" si="3"/>
        <v>2</v>
      </c>
      <c r="O31" s="86">
        <v>892</v>
      </c>
      <c r="P31" s="103">
        <f t="shared" si="27"/>
        <v>1</v>
      </c>
      <c r="Q31" s="123">
        <v>1610.46</v>
      </c>
      <c r="R31" s="86">
        <v>1666</v>
      </c>
      <c r="S31" s="87">
        <v>1984</v>
      </c>
      <c r="T31" s="87">
        <v>1984</v>
      </c>
      <c r="U31" s="87">
        <v>1984</v>
      </c>
      <c r="V31" s="88">
        <f t="shared" si="5"/>
        <v>103.44870409696608</v>
      </c>
      <c r="W31" s="103">
        <f t="shared" si="6"/>
        <v>2</v>
      </c>
      <c r="X31" s="106">
        <f t="shared" si="7"/>
        <v>8</v>
      </c>
      <c r="Y31" s="86">
        <v>99</v>
      </c>
      <c r="Z31" s="107">
        <f t="shared" si="8"/>
        <v>2</v>
      </c>
      <c r="AA31" s="86">
        <v>93</v>
      </c>
      <c r="AB31" s="108">
        <f t="shared" si="9"/>
        <v>2</v>
      </c>
      <c r="AC31" s="86">
        <v>126713</v>
      </c>
      <c r="AD31" s="107">
        <f t="shared" si="10"/>
        <v>1</v>
      </c>
      <c r="AE31" s="86">
        <v>43171</v>
      </c>
      <c r="AF31" s="109">
        <f t="shared" si="11"/>
        <v>1</v>
      </c>
      <c r="AG31" s="86">
        <v>99</v>
      </c>
      <c r="AH31" s="108">
        <f t="shared" si="12"/>
        <v>1</v>
      </c>
      <c r="AI31" s="136">
        <v>99</v>
      </c>
      <c r="AJ31" s="108">
        <f t="shared" si="13"/>
        <v>1</v>
      </c>
      <c r="AK31" s="110">
        <f t="shared" si="25"/>
        <v>8</v>
      </c>
      <c r="AL31" s="86">
        <v>23020</v>
      </c>
      <c r="AM31" s="24">
        <f t="shared" si="14"/>
        <v>11.865979381443299</v>
      </c>
      <c r="AN31" s="111">
        <f t="shared" si="15"/>
        <v>1</v>
      </c>
      <c r="AO31" s="86">
        <v>24593</v>
      </c>
      <c r="AP31" s="25">
        <f t="shared" si="16"/>
        <v>14.986593540524071</v>
      </c>
      <c r="AQ31" s="114">
        <f t="shared" si="17"/>
        <v>1</v>
      </c>
      <c r="AR31" s="86">
        <v>5194</v>
      </c>
      <c r="AS31" s="25">
        <f t="shared" si="18"/>
        <v>67.454545454545453</v>
      </c>
      <c r="AT31" s="115">
        <f t="shared" si="19"/>
        <v>1</v>
      </c>
      <c r="AU31" s="116">
        <f t="shared" si="20"/>
        <v>3</v>
      </c>
      <c r="AV31" s="26">
        <v>1</v>
      </c>
      <c r="AW31" s="89">
        <v>0</v>
      </c>
      <c r="AX31" s="90">
        <v>1</v>
      </c>
      <c r="AY31" s="116">
        <f t="shared" si="21"/>
        <v>2</v>
      </c>
      <c r="AZ31" s="117">
        <f t="shared" si="23"/>
        <v>21</v>
      </c>
      <c r="BA31" s="118">
        <f t="shared" si="24"/>
        <v>0.95454545454545459</v>
      </c>
      <c r="BB31" s="153" t="s">
        <v>64</v>
      </c>
    </row>
    <row r="32" spans="1:59" s="27" customFormat="1" x14ac:dyDescent="0.25">
      <c r="A32" s="29">
        <v>28</v>
      </c>
      <c r="B32" s="91" t="s">
        <v>65</v>
      </c>
      <c r="C32" s="122">
        <v>66</v>
      </c>
      <c r="D32" s="86">
        <v>76</v>
      </c>
      <c r="E32" s="99">
        <f t="shared" si="0"/>
        <v>1</v>
      </c>
      <c r="F32" s="122">
        <v>1692</v>
      </c>
      <c r="G32" s="86">
        <v>1719</v>
      </c>
      <c r="H32" s="100">
        <f t="shared" si="1"/>
        <v>1</v>
      </c>
      <c r="I32" s="122">
        <v>48</v>
      </c>
      <c r="J32" s="86">
        <v>48</v>
      </c>
      <c r="K32" s="101">
        <f t="shared" si="2"/>
        <v>1</v>
      </c>
      <c r="L32" s="86">
        <v>1941</v>
      </c>
      <c r="M32" s="86">
        <v>97</v>
      </c>
      <c r="N32" s="103">
        <f t="shared" si="3"/>
        <v>2</v>
      </c>
      <c r="O32" s="86">
        <v>482</v>
      </c>
      <c r="P32" s="103">
        <f t="shared" si="27"/>
        <v>1</v>
      </c>
      <c r="Q32" s="123">
        <v>1636</v>
      </c>
      <c r="R32" s="86">
        <v>1901</v>
      </c>
      <c r="S32" s="87">
        <v>2024</v>
      </c>
      <c r="T32" s="87">
        <v>2024</v>
      </c>
      <c r="U32" s="87">
        <v>2024</v>
      </c>
      <c r="V32" s="88">
        <f t="shared" si="5"/>
        <v>116.19804400977995</v>
      </c>
      <c r="W32" s="103">
        <f t="shared" si="6"/>
        <v>2</v>
      </c>
      <c r="X32" s="106">
        <f t="shared" si="7"/>
        <v>8</v>
      </c>
      <c r="Y32" s="86">
        <v>99</v>
      </c>
      <c r="Z32" s="107">
        <f t="shared" si="8"/>
        <v>2</v>
      </c>
      <c r="AA32" s="86">
        <v>99</v>
      </c>
      <c r="AB32" s="108">
        <f t="shared" si="9"/>
        <v>2</v>
      </c>
      <c r="AC32" s="86">
        <v>139048</v>
      </c>
      <c r="AD32" s="107">
        <f t="shared" si="10"/>
        <v>1</v>
      </c>
      <c r="AE32" s="86">
        <v>50993</v>
      </c>
      <c r="AF32" s="109">
        <f t="shared" si="11"/>
        <v>1</v>
      </c>
      <c r="AG32" s="86">
        <v>97</v>
      </c>
      <c r="AH32" s="108">
        <f t="shared" si="12"/>
        <v>1</v>
      </c>
      <c r="AI32" s="136">
        <v>95</v>
      </c>
      <c r="AJ32" s="108">
        <f t="shared" si="13"/>
        <v>1</v>
      </c>
      <c r="AK32" s="110">
        <f t="shared" si="25"/>
        <v>8</v>
      </c>
      <c r="AL32" s="86">
        <v>38940</v>
      </c>
      <c r="AM32" s="24">
        <f t="shared" si="14"/>
        <v>20.061823802163833</v>
      </c>
      <c r="AN32" s="111">
        <f t="shared" si="15"/>
        <v>1</v>
      </c>
      <c r="AO32" s="86">
        <v>32678</v>
      </c>
      <c r="AP32" s="25">
        <f t="shared" si="16"/>
        <v>19.009889470622454</v>
      </c>
      <c r="AQ32" s="114">
        <f t="shared" si="17"/>
        <v>1</v>
      </c>
      <c r="AR32" s="86">
        <v>6071</v>
      </c>
      <c r="AS32" s="25">
        <f t="shared" si="18"/>
        <v>79.881578947368425</v>
      </c>
      <c r="AT32" s="115">
        <f t="shared" si="19"/>
        <v>1</v>
      </c>
      <c r="AU32" s="116">
        <f t="shared" si="20"/>
        <v>3</v>
      </c>
      <c r="AV32" s="26">
        <v>1</v>
      </c>
      <c r="AW32" s="89">
        <v>1</v>
      </c>
      <c r="AX32" s="90">
        <v>1</v>
      </c>
      <c r="AY32" s="116">
        <f t="shared" si="21"/>
        <v>3</v>
      </c>
      <c r="AZ32" s="117">
        <f t="shared" si="23"/>
        <v>22</v>
      </c>
      <c r="BA32" s="118">
        <f t="shared" si="24"/>
        <v>1</v>
      </c>
      <c r="BB32" s="153" t="s">
        <v>65</v>
      </c>
    </row>
    <row r="33" spans="1:59" s="27" customFormat="1" x14ac:dyDescent="0.25">
      <c r="A33" s="23">
        <v>29</v>
      </c>
      <c r="B33" s="91" t="s">
        <v>66</v>
      </c>
      <c r="C33" s="122">
        <v>32</v>
      </c>
      <c r="D33" s="86">
        <v>39</v>
      </c>
      <c r="E33" s="99">
        <f t="shared" si="0"/>
        <v>1</v>
      </c>
      <c r="F33" s="122">
        <v>675</v>
      </c>
      <c r="G33" s="86">
        <v>702</v>
      </c>
      <c r="H33" s="100">
        <v>1</v>
      </c>
      <c r="I33" s="122">
        <v>23</v>
      </c>
      <c r="J33" s="86">
        <v>23</v>
      </c>
      <c r="K33" s="101">
        <f t="shared" si="2"/>
        <v>1</v>
      </c>
      <c r="L33" s="86">
        <v>850</v>
      </c>
      <c r="M33" s="86">
        <v>98</v>
      </c>
      <c r="N33" s="103">
        <f t="shared" si="3"/>
        <v>2</v>
      </c>
      <c r="O33" s="86">
        <v>384</v>
      </c>
      <c r="P33" s="103">
        <f t="shared" si="27"/>
        <v>1</v>
      </c>
      <c r="Q33" s="123">
        <v>760</v>
      </c>
      <c r="R33" s="86">
        <v>746</v>
      </c>
      <c r="S33" s="87">
        <v>887</v>
      </c>
      <c r="T33" s="87">
        <v>887</v>
      </c>
      <c r="U33" s="87">
        <v>887</v>
      </c>
      <c r="V33" s="88">
        <f t="shared" si="5"/>
        <v>98.15789473684211</v>
      </c>
      <c r="W33" s="103">
        <f t="shared" si="6"/>
        <v>2</v>
      </c>
      <c r="X33" s="106">
        <f t="shared" si="7"/>
        <v>8</v>
      </c>
      <c r="Y33" s="86">
        <v>99</v>
      </c>
      <c r="Z33" s="107">
        <f t="shared" si="8"/>
        <v>2</v>
      </c>
      <c r="AA33" s="86">
        <v>97</v>
      </c>
      <c r="AB33" s="108">
        <f t="shared" si="9"/>
        <v>2</v>
      </c>
      <c r="AC33" s="86">
        <v>54766</v>
      </c>
      <c r="AD33" s="107">
        <f t="shared" si="10"/>
        <v>1</v>
      </c>
      <c r="AE33" s="86">
        <v>12563</v>
      </c>
      <c r="AF33" s="109">
        <f t="shared" si="11"/>
        <v>1</v>
      </c>
      <c r="AG33" s="86">
        <v>99</v>
      </c>
      <c r="AH33" s="108">
        <f t="shared" si="12"/>
        <v>1</v>
      </c>
      <c r="AI33" s="136">
        <v>99</v>
      </c>
      <c r="AJ33" s="108">
        <f t="shared" si="13"/>
        <v>1</v>
      </c>
      <c r="AK33" s="110">
        <f t="shared" si="25"/>
        <v>8</v>
      </c>
      <c r="AL33" s="86">
        <v>5166</v>
      </c>
      <c r="AM33" s="24">
        <f t="shared" si="14"/>
        <v>6.0776470588235298</v>
      </c>
      <c r="AN33" s="111">
        <f t="shared" si="15"/>
        <v>1</v>
      </c>
      <c r="AO33" s="86">
        <v>1502</v>
      </c>
      <c r="AP33" s="25">
        <f t="shared" si="16"/>
        <v>2.1396011396011394</v>
      </c>
      <c r="AQ33" s="114">
        <f t="shared" si="17"/>
        <v>0</v>
      </c>
      <c r="AR33" s="86">
        <v>1854</v>
      </c>
      <c r="AS33" s="25">
        <f t="shared" si="18"/>
        <v>47.53846153846154</v>
      </c>
      <c r="AT33" s="115">
        <f t="shared" si="19"/>
        <v>1</v>
      </c>
      <c r="AU33" s="116">
        <f t="shared" si="20"/>
        <v>2</v>
      </c>
      <c r="AV33" s="26">
        <v>1</v>
      </c>
      <c r="AW33" s="89">
        <v>1</v>
      </c>
      <c r="AX33" s="90">
        <v>1</v>
      </c>
      <c r="AY33" s="116">
        <f t="shared" si="21"/>
        <v>3</v>
      </c>
      <c r="AZ33" s="117">
        <f t="shared" si="23"/>
        <v>21</v>
      </c>
      <c r="BA33" s="118">
        <f t="shared" si="24"/>
        <v>0.95454545454545459</v>
      </c>
      <c r="BB33" s="153" t="s">
        <v>66</v>
      </c>
    </row>
    <row r="34" spans="1:59" s="27" customFormat="1" x14ac:dyDescent="0.25">
      <c r="A34" s="29">
        <v>30</v>
      </c>
      <c r="B34" s="91" t="s">
        <v>67</v>
      </c>
      <c r="C34" s="122">
        <v>72</v>
      </c>
      <c r="D34" s="86">
        <v>82</v>
      </c>
      <c r="E34" s="99">
        <f t="shared" si="0"/>
        <v>1</v>
      </c>
      <c r="F34" s="122">
        <v>1759</v>
      </c>
      <c r="G34" s="86">
        <v>1767</v>
      </c>
      <c r="H34" s="100">
        <f t="shared" ref="H34:H80" si="28">IF(OR(0.04&gt;=(F34-G34)/F34),(-0.04&lt;=(F34-G34)/F34)*1,0)</f>
        <v>1</v>
      </c>
      <c r="I34" s="122">
        <v>57</v>
      </c>
      <c r="J34" s="86">
        <v>57</v>
      </c>
      <c r="K34" s="101">
        <f t="shared" si="2"/>
        <v>1</v>
      </c>
      <c r="L34" s="86">
        <v>2419</v>
      </c>
      <c r="M34" s="86">
        <v>99</v>
      </c>
      <c r="N34" s="103">
        <f t="shared" si="3"/>
        <v>2</v>
      </c>
      <c r="O34" s="86">
        <v>834</v>
      </c>
      <c r="P34" s="103">
        <f t="shared" si="27"/>
        <v>1</v>
      </c>
      <c r="Q34" s="123">
        <v>1827</v>
      </c>
      <c r="R34" s="86">
        <v>1852</v>
      </c>
      <c r="S34" s="87">
        <v>2181</v>
      </c>
      <c r="T34" s="87">
        <v>2181</v>
      </c>
      <c r="U34" s="87">
        <v>2181</v>
      </c>
      <c r="V34" s="88">
        <f t="shared" si="5"/>
        <v>101.36836343732895</v>
      </c>
      <c r="W34" s="103">
        <f t="shared" si="6"/>
        <v>2</v>
      </c>
      <c r="X34" s="106">
        <f t="shared" si="7"/>
        <v>8</v>
      </c>
      <c r="Y34" s="86">
        <v>100</v>
      </c>
      <c r="Z34" s="107">
        <f t="shared" si="8"/>
        <v>2</v>
      </c>
      <c r="AA34" s="86">
        <v>100</v>
      </c>
      <c r="AB34" s="108">
        <f t="shared" si="9"/>
        <v>2</v>
      </c>
      <c r="AC34" s="86">
        <v>138930</v>
      </c>
      <c r="AD34" s="107">
        <f t="shared" si="10"/>
        <v>1</v>
      </c>
      <c r="AE34" s="86">
        <v>47142</v>
      </c>
      <c r="AF34" s="109">
        <f t="shared" si="11"/>
        <v>1</v>
      </c>
      <c r="AG34" s="86">
        <v>100</v>
      </c>
      <c r="AH34" s="108">
        <f t="shared" si="12"/>
        <v>1</v>
      </c>
      <c r="AI34" s="136">
        <v>100</v>
      </c>
      <c r="AJ34" s="108">
        <f t="shared" si="13"/>
        <v>1</v>
      </c>
      <c r="AK34" s="110">
        <f t="shared" si="25"/>
        <v>8</v>
      </c>
      <c r="AL34" s="86">
        <v>40949</v>
      </c>
      <c r="AM34" s="24">
        <f t="shared" si="14"/>
        <v>16.928069450186026</v>
      </c>
      <c r="AN34" s="111">
        <f t="shared" si="15"/>
        <v>1</v>
      </c>
      <c r="AO34" s="86">
        <v>16497</v>
      </c>
      <c r="AP34" s="25">
        <f t="shared" si="16"/>
        <v>9.3361629881154506</v>
      </c>
      <c r="AQ34" s="114">
        <f t="shared" si="17"/>
        <v>1</v>
      </c>
      <c r="AR34" s="86">
        <v>6825</v>
      </c>
      <c r="AS34" s="25">
        <f t="shared" si="18"/>
        <v>83.231707317073173</v>
      </c>
      <c r="AT34" s="115">
        <f t="shared" si="19"/>
        <v>1</v>
      </c>
      <c r="AU34" s="116">
        <f t="shared" si="20"/>
        <v>3</v>
      </c>
      <c r="AV34" s="26">
        <v>1</v>
      </c>
      <c r="AW34" s="89">
        <v>0</v>
      </c>
      <c r="AX34" s="90">
        <v>1</v>
      </c>
      <c r="AY34" s="116">
        <f t="shared" si="21"/>
        <v>2</v>
      </c>
      <c r="AZ34" s="117">
        <f t="shared" si="23"/>
        <v>21</v>
      </c>
      <c r="BA34" s="118">
        <f t="shared" si="24"/>
        <v>0.95454545454545459</v>
      </c>
      <c r="BB34" s="153" t="s">
        <v>67</v>
      </c>
    </row>
    <row r="35" spans="1:59" s="27" customFormat="1" x14ac:dyDescent="0.25">
      <c r="A35" s="23">
        <v>31</v>
      </c>
      <c r="B35" s="91" t="s">
        <v>68</v>
      </c>
      <c r="C35" s="122">
        <v>64</v>
      </c>
      <c r="D35" s="86">
        <v>66</v>
      </c>
      <c r="E35" s="99">
        <f t="shared" si="0"/>
        <v>1</v>
      </c>
      <c r="F35" s="122">
        <v>1320</v>
      </c>
      <c r="G35" s="86">
        <v>1351</v>
      </c>
      <c r="H35" s="100">
        <f t="shared" si="28"/>
        <v>1</v>
      </c>
      <c r="I35" s="122">
        <v>45</v>
      </c>
      <c r="J35" s="86">
        <v>45</v>
      </c>
      <c r="K35" s="101">
        <f t="shared" si="2"/>
        <v>1</v>
      </c>
      <c r="L35" s="86">
        <v>1911</v>
      </c>
      <c r="M35" s="86">
        <v>96</v>
      </c>
      <c r="N35" s="103">
        <f t="shared" si="3"/>
        <v>2</v>
      </c>
      <c r="O35" s="86">
        <v>1463</v>
      </c>
      <c r="P35" s="103">
        <f t="shared" si="27"/>
        <v>1</v>
      </c>
      <c r="Q35" s="123">
        <v>1460</v>
      </c>
      <c r="R35" s="86">
        <v>1553</v>
      </c>
      <c r="S35" s="87">
        <v>1809</v>
      </c>
      <c r="T35" s="87">
        <v>1809</v>
      </c>
      <c r="U35" s="87">
        <v>1809</v>
      </c>
      <c r="V35" s="88">
        <f t="shared" si="5"/>
        <v>106.36986301369863</v>
      </c>
      <c r="W35" s="103">
        <f t="shared" si="6"/>
        <v>2</v>
      </c>
      <c r="X35" s="106">
        <f t="shared" si="7"/>
        <v>8</v>
      </c>
      <c r="Y35" s="86">
        <v>99</v>
      </c>
      <c r="Z35" s="107">
        <f t="shared" si="8"/>
        <v>2</v>
      </c>
      <c r="AA35" s="86">
        <v>99</v>
      </c>
      <c r="AB35" s="108">
        <f t="shared" si="9"/>
        <v>2</v>
      </c>
      <c r="AC35" s="86">
        <v>103878</v>
      </c>
      <c r="AD35" s="107">
        <f t="shared" si="10"/>
        <v>1</v>
      </c>
      <c r="AE35" s="86">
        <v>27820</v>
      </c>
      <c r="AF35" s="109">
        <f t="shared" si="11"/>
        <v>1</v>
      </c>
      <c r="AG35" s="86">
        <v>95</v>
      </c>
      <c r="AH35" s="108">
        <f t="shared" si="12"/>
        <v>1</v>
      </c>
      <c r="AI35" s="136">
        <v>90</v>
      </c>
      <c r="AJ35" s="108">
        <f t="shared" si="13"/>
        <v>1</v>
      </c>
      <c r="AK35" s="110">
        <f t="shared" si="25"/>
        <v>8</v>
      </c>
      <c r="AL35" s="86">
        <v>13406</v>
      </c>
      <c r="AM35" s="24">
        <f t="shared" si="14"/>
        <v>7.0151753008895863</v>
      </c>
      <c r="AN35" s="111">
        <f t="shared" si="15"/>
        <v>1</v>
      </c>
      <c r="AO35" s="86">
        <v>12487</v>
      </c>
      <c r="AP35" s="25">
        <f t="shared" si="16"/>
        <v>9.2427831236121385</v>
      </c>
      <c r="AQ35" s="114">
        <f t="shared" si="17"/>
        <v>1</v>
      </c>
      <c r="AR35" s="86">
        <v>3266</v>
      </c>
      <c r="AS35" s="25">
        <f t="shared" si="18"/>
        <v>49.484848484848484</v>
      </c>
      <c r="AT35" s="115">
        <f t="shared" si="19"/>
        <v>1</v>
      </c>
      <c r="AU35" s="116">
        <f t="shared" si="20"/>
        <v>3</v>
      </c>
      <c r="AV35" s="26">
        <v>1</v>
      </c>
      <c r="AW35" s="89">
        <v>0</v>
      </c>
      <c r="AX35" s="90">
        <v>1</v>
      </c>
      <c r="AY35" s="116">
        <f t="shared" si="21"/>
        <v>2</v>
      </c>
      <c r="AZ35" s="117">
        <f t="shared" si="23"/>
        <v>21</v>
      </c>
      <c r="BA35" s="118">
        <f t="shared" si="24"/>
        <v>0.95454545454545459</v>
      </c>
      <c r="BB35" s="153" t="s">
        <v>68</v>
      </c>
      <c r="BC35" s="28"/>
      <c r="BD35" s="28"/>
      <c r="BE35" s="28"/>
      <c r="BF35" s="28"/>
      <c r="BG35" s="28"/>
    </row>
    <row r="36" spans="1:59" s="27" customFormat="1" x14ac:dyDescent="0.25">
      <c r="A36" s="29">
        <v>32</v>
      </c>
      <c r="B36" s="91" t="s">
        <v>69</v>
      </c>
      <c r="C36" s="122">
        <v>47</v>
      </c>
      <c r="D36" s="86">
        <v>49</v>
      </c>
      <c r="E36" s="99">
        <f t="shared" si="0"/>
        <v>1</v>
      </c>
      <c r="F36" s="122">
        <v>909</v>
      </c>
      <c r="G36" s="86">
        <v>921</v>
      </c>
      <c r="H36" s="100">
        <f t="shared" si="28"/>
        <v>1</v>
      </c>
      <c r="I36" s="122">
        <v>34</v>
      </c>
      <c r="J36" s="86">
        <v>34</v>
      </c>
      <c r="K36" s="101">
        <f t="shared" si="2"/>
        <v>1</v>
      </c>
      <c r="L36" s="86">
        <v>1343</v>
      </c>
      <c r="M36" s="86">
        <v>100</v>
      </c>
      <c r="N36" s="103">
        <f t="shared" si="3"/>
        <v>2</v>
      </c>
      <c r="O36" s="86">
        <v>389</v>
      </c>
      <c r="P36" s="103">
        <f t="shared" si="27"/>
        <v>1</v>
      </c>
      <c r="Q36" s="123">
        <v>1120.5</v>
      </c>
      <c r="R36" s="86">
        <v>1122</v>
      </c>
      <c r="S36" s="87">
        <v>1305</v>
      </c>
      <c r="T36" s="87">
        <v>1305</v>
      </c>
      <c r="U36" s="87">
        <v>1305</v>
      </c>
      <c r="V36" s="88">
        <f t="shared" si="5"/>
        <v>100.1338688085676</v>
      </c>
      <c r="W36" s="103">
        <f t="shared" si="6"/>
        <v>2</v>
      </c>
      <c r="X36" s="106">
        <f t="shared" si="7"/>
        <v>8</v>
      </c>
      <c r="Y36" s="86">
        <v>100</v>
      </c>
      <c r="Z36" s="107">
        <f t="shared" si="8"/>
        <v>2</v>
      </c>
      <c r="AA36" s="86">
        <v>100</v>
      </c>
      <c r="AB36" s="108">
        <f t="shared" si="9"/>
        <v>2</v>
      </c>
      <c r="AC36" s="86">
        <v>59371</v>
      </c>
      <c r="AD36" s="107">
        <f t="shared" si="10"/>
        <v>1</v>
      </c>
      <c r="AE36" s="86">
        <v>14252</v>
      </c>
      <c r="AF36" s="109">
        <f t="shared" si="11"/>
        <v>1</v>
      </c>
      <c r="AG36" s="86">
        <v>99</v>
      </c>
      <c r="AH36" s="108">
        <f t="shared" si="12"/>
        <v>1</v>
      </c>
      <c r="AI36" s="136">
        <v>99</v>
      </c>
      <c r="AJ36" s="108">
        <f t="shared" si="13"/>
        <v>1</v>
      </c>
      <c r="AK36" s="110">
        <f t="shared" si="25"/>
        <v>8</v>
      </c>
      <c r="AL36" s="86">
        <v>3887</v>
      </c>
      <c r="AM36" s="24">
        <f t="shared" si="14"/>
        <v>2.8942665673864481</v>
      </c>
      <c r="AN36" s="111">
        <f t="shared" si="15"/>
        <v>0</v>
      </c>
      <c r="AO36" s="86">
        <v>7571</v>
      </c>
      <c r="AP36" s="25">
        <f t="shared" si="16"/>
        <v>8.2204125950054294</v>
      </c>
      <c r="AQ36" s="114">
        <f t="shared" si="17"/>
        <v>1</v>
      </c>
      <c r="AR36" s="86">
        <v>2909</v>
      </c>
      <c r="AS36" s="25">
        <f t="shared" si="18"/>
        <v>59.367346938775512</v>
      </c>
      <c r="AT36" s="115">
        <f t="shared" si="19"/>
        <v>1</v>
      </c>
      <c r="AU36" s="116">
        <f t="shared" si="20"/>
        <v>2</v>
      </c>
      <c r="AV36" s="26">
        <v>1</v>
      </c>
      <c r="AW36" s="89">
        <v>1</v>
      </c>
      <c r="AX36" s="90">
        <v>1</v>
      </c>
      <c r="AY36" s="116">
        <f t="shared" si="21"/>
        <v>3</v>
      </c>
      <c r="AZ36" s="117">
        <f t="shared" si="23"/>
        <v>21</v>
      </c>
      <c r="BA36" s="118">
        <f t="shared" si="24"/>
        <v>0.95454545454545459</v>
      </c>
      <c r="BB36" s="153" t="s">
        <v>69</v>
      </c>
      <c r="BC36" s="28"/>
      <c r="BD36" s="28"/>
      <c r="BE36" s="28"/>
      <c r="BF36" s="28"/>
      <c r="BG36" s="28"/>
    </row>
    <row r="37" spans="1:59" s="27" customFormat="1" x14ac:dyDescent="0.25">
      <c r="A37" s="23">
        <v>33</v>
      </c>
      <c r="B37" s="91" t="s">
        <v>70</v>
      </c>
      <c r="C37" s="122">
        <v>60</v>
      </c>
      <c r="D37" s="86">
        <v>69</v>
      </c>
      <c r="E37" s="99">
        <f t="shared" si="0"/>
        <v>1</v>
      </c>
      <c r="F37" s="122">
        <v>1417</v>
      </c>
      <c r="G37" s="86">
        <v>1418</v>
      </c>
      <c r="H37" s="100">
        <f t="shared" si="28"/>
        <v>1</v>
      </c>
      <c r="I37" s="122">
        <v>46</v>
      </c>
      <c r="J37" s="86">
        <v>46</v>
      </c>
      <c r="K37" s="101">
        <f t="shared" si="2"/>
        <v>1</v>
      </c>
      <c r="L37" s="86">
        <v>1988</v>
      </c>
      <c r="M37" s="86">
        <v>100</v>
      </c>
      <c r="N37" s="103">
        <f t="shared" si="3"/>
        <v>2</v>
      </c>
      <c r="O37" s="86">
        <v>367</v>
      </c>
      <c r="P37" s="103">
        <f t="shared" si="27"/>
        <v>1</v>
      </c>
      <c r="Q37" s="123">
        <v>1486</v>
      </c>
      <c r="R37" s="86">
        <v>1538</v>
      </c>
      <c r="S37" s="87">
        <v>1771</v>
      </c>
      <c r="T37" s="87">
        <v>1771</v>
      </c>
      <c r="U37" s="87">
        <v>1771</v>
      </c>
      <c r="V37" s="88">
        <f t="shared" si="5"/>
        <v>103.4993270524899</v>
      </c>
      <c r="W37" s="103">
        <f t="shared" si="6"/>
        <v>2</v>
      </c>
      <c r="X37" s="106">
        <f t="shared" si="7"/>
        <v>8</v>
      </c>
      <c r="Y37" s="86">
        <v>100</v>
      </c>
      <c r="Z37" s="107">
        <f t="shared" si="8"/>
        <v>2</v>
      </c>
      <c r="AA37" s="86">
        <v>101</v>
      </c>
      <c r="AB37" s="108">
        <f t="shared" si="9"/>
        <v>2</v>
      </c>
      <c r="AC37" s="86">
        <v>139362</v>
      </c>
      <c r="AD37" s="107">
        <f t="shared" si="10"/>
        <v>1</v>
      </c>
      <c r="AE37" s="86">
        <v>35452</v>
      </c>
      <c r="AF37" s="109">
        <f t="shared" si="11"/>
        <v>1</v>
      </c>
      <c r="AG37" s="86">
        <v>100</v>
      </c>
      <c r="AH37" s="108">
        <f t="shared" si="12"/>
        <v>1</v>
      </c>
      <c r="AI37" s="136">
        <v>100</v>
      </c>
      <c r="AJ37" s="108">
        <f t="shared" si="13"/>
        <v>1</v>
      </c>
      <c r="AK37" s="110">
        <f t="shared" si="25"/>
        <v>8</v>
      </c>
      <c r="AL37" s="86">
        <v>30563</v>
      </c>
      <c r="AM37" s="24">
        <f t="shared" si="14"/>
        <v>15.373742454728371</v>
      </c>
      <c r="AN37" s="111">
        <f t="shared" si="15"/>
        <v>1</v>
      </c>
      <c r="AO37" s="86">
        <v>12351</v>
      </c>
      <c r="AP37" s="25">
        <f t="shared" si="16"/>
        <v>8.7101551480959092</v>
      </c>
      <c r="AQ37" s="114">
        <f t="shared" si="17"/>
        <v>1</v>
      </c>
      <c r="AR37" s="86">
        <v>7077</v>
      </c>
      <c r="AS37" s="25">
        <f t="shared" si="18"/>
        <v>102.56521739130434</v>
      </c>
      <c r="AT37" s="115">
        <f t="shared" si="19"/>
        <v>1</v>
      </c>
      <c r="AU37" s="116">
        <f t="shared" si="20"/>
        <v>3</v>
      </c>
      <c r="AV37" s="26">
        <v>1</v>
      </c>
      <c r="AW37" s="89">
        <v>1</v>
      </c>
      <c r="AX37" s="90">
        <v>1</v>
      </c>
      <c r="AY37" s="116">
        <f t="shared" si="21"/>
        <v>3</v>
      </c>
      <c r="AZ37" s="117">
        <f t="shared" si="23"/>
        <v>22</v>
      </c>
      <c r="BA37" s="118">
        <f t="shared" si="24"/>
        <v>1</v>
      </c>
      <c r="BB37" s="153" t="s">
        <v>70</v>
      </c>
    </row>
    <row r="38" spans="1:59" s="27" customFormat="1" x14ac:dyDescent="0.25">
      <c r="A38" s="29">
        <v>34</v>
      </c>
      <c r="B38" s="91" t="s">
        <v>71</v>
      </c>
      <c r="C38" s="122">
        <v>33</v>
      </c>
      <c r="D38" s="86">
        <v>36</v>
      </c>
      <c r="E38" s="99">
        <f t="shared" si="0"/>
        <v>1</v>
      </c>
      <c r="F38" s="122">
        <v>625</v>
      </c>
      <c r="G38" s="86">
        <v>618</v>
      </c>
      <c r="H38" s="100">
        <f t="shared" si="28"/>
        <v>1</v>
      </c>
      <c r="I38" s="122">
        <v>26</v>
      </c>
      <c r="J38" s="86">
        <v>26</v>
      </c>
      <c r="K38" s="101">
        <f t="shared" si="2"/>
        <v>1</v>
      </c>
      <c r="L38" s="86">
        <v>881</v>
      </c>
      <c r="M38" s="86">
        <v>100</v>
      </c>
      <c r="N38" s="103">
        <f t="shared" si="3"/>
        <v>2</v>
      </c>
      <c r="O38" s="86">
        <v>330</v>
      </c>
      <c r="P38" s="103">
        <f t="shared" si="27"/>
        <v>1</v>
      </c>
      <c r="Q38" s="123">
        <v>817</v>
      </c>
      <c r="R38" s="86">
        <v>823</v>
      </c>
      <c r="S38" s="87">
        <v>960</v>
      </c>
      <c r="T38" s="87">
        <v>960</v>
      </c>
      <c r="U38" s="87">
        <v>960</v>
      </c>
      <c r="V38" s="88">
        <f t="shared" si="5"/>
        <v>100.734394124847</v>
      </c>
      <c r="W38" s="103">
        <f t="shared" si="6"/>
        <v>2</v>
      </c>
      <c r="X38" s="106">
        <f t="shared" si="7"/>
        <v>8</v>
      </c>
      <c r="Y38" s="86">
        <v>99</v>
      </c>
      <c r="Z38" s="107">
        <f t="shared" si="8"/>
        <v>2</v>
      </c>
      <c r="AA38" s="86">
        <v>97</v>
      </c>
      <c r="AB38" s="108">
        <f t="shared" si="9"/>
        <v>2</v>
      </c>
      <c r="AC38" s="86">
        <v>51805</v>
      </c>
      <c r="AD38" s="107">
        <f t="shared" si="10"/>
        <v>1</v>
      </c>
      <c r="AE38" s="86">
        <v>7926</v>
      </c>
      <c r="AF38" s="109">
        <f t="shared" si="11"/>
        <v>1</v>
      </c>
      <c r="AG38" s="86">
        <v>100</v>
      </c>
      <c r="AH38" s="108">
        <f t="shared" si="12"/>
        <v>1</v>
      </c>
      <c r="AI38" s="136">
        <v>100</v>
      </c>
      <c r="AJ38" s="108">
        <f t="shared" si="13"/>
        <v>1</v>
      </c>
      <c r="AK38" s="110">
        <f t="shared" si="25"/>
        <v>8</v>
      </c>
      <c r="AL38" s="86">
        <v>749</v>
      </c>
      <c r="AM38" s="24">
        <f t="shared" si="14"/>
        <v>0.85017026106696936</v>
      </c>
      <c r="AN38" s="111">
        <f t="shared" si="15"/>
        <v>0</v>
      </c>
      <c r="AO38" s="86">
        <v>2213</v>
      </c>
      <c r="AP38" s="25">
        <f t="shared" si="16"/>
        <v>3.5809061488673137</v>
      </c>
      <c r="AQ38" s="114">
        <f t="shared" si="17"/>
        <v>0</v>
      </c>
      <c r="AR38" s="86">
        <v>1360</v>
      </c>
      <c r="AS38" s="25">
        <f t="shared" si="18"/>
        <v>37.777777777777779</v>
      </c>
      <c r="AT38" s="115">
        <f t="shared" si="19"/>
        <v>1</v>
      </c>
      <c r="AU38" s="116">
        <f t="shared" si="20"/>
        <v>1</v>
      </c>
      <c r="AV38" s="26">
        <v>1</v>
      </c>
      <c r="AW38" s="89">
        <v>0</v>
      </c>
      <c r="AX38" s="90">
        <v>1</v>
      </c>
      <c r="AY38" s="116">
        <f t="shared" si="21"/>
        <v>2</v>
      </c>
      <c r="AZ38" s="117">
        <f t="shared" si="23"/>
        <v>19</v>
      </c>
      <c r="BA38" s="118">
        <f t="shared" si="24"/>
        <v>0.86363636363636365</v>
      </c>
      <c r="BB38" s="153" t="s">
        <v>71</v>
      </c>
    </row>
    <row r="39" spans="1:59" s="27" customFormat="1" x14ac:dyDescent="0.25">
      <c r="A39" s="23">
        <v>35</v>
      </c>
      <c r="B39" s="91" t="s">
        <v>72</v>
      </c>
      <c r="C39" s="122">
        <v>48</v>
      </c>
      <c r="D39" s="86">
        <v>51</v>
      </c>
      <c r="E39" s="99">
        <f t="shared" si="0"/>
        <v>1</v>
      </c>
      <c r="F39" s="122">
        <v>939</v>
      </c>
      <c r="G39" s="86">
        <v>929</v>
      </c>
      <c r="H39" s="100">
        <f t="shared" si="28"/>
        <v>1</v>
      </c>
      <c r="I39" s="122">
        <v>34</v>
      </c>
      <c r="J39" s="86">
        <v>34</v>
      </c>
      <c r="K39" s="101">
        <f t="shared" si="2"/>
        <v>1</v>
      </c>
      <c r="L39" s="86">
        <v>1292</v>
      </c>
      <c r="M39" s="86">
        <v>100</v>
      </c>
      <c r="N39" s="103">
        <f t="shared" si="3"/>
        <v>2</v>
      </c>
      <c r="O39" s="86">
        <v>998</v>
      </c>
      <c r="P39" s="103">
        <f t="shared" si="27"/>
        <v>1</v>
      </c>
      <c r="Q39" s="123">
        <v>1169</v>
      </c>
      <c r="R39" s="86">
        <v>1159</v>
      </c>
      <c r="S39" s="87">
        <v>1359</v>
      </c>
      <c r="T39" s="87">
        <v>1359</v>
      </c>
      <c r="U39" s="87">
        <v>1359</v>
      </c>
      <c r="V39" s="88">
        <f t="shared" si="5"/>
        <v>99.144568006843457</v>
      </c>
      <c r="W39" s="103">
        <f t="shared" si="6"/>
        <v>2</v>
      </c>
      <c r="X39" s="106">
        <f t="shared" si="7"/>
        <v>8</v>
      </c>
      <c r="Y39" s="86">
        <v>99</v>
      </c>
      <c r="Z39" s="107">
        <f t="shared" si="8"/>
        <v>2</v>
      </c>
      <c r="AA39" s="86">
        <v>98</v>
      </c>
      <c r="AB39" s="108">
        <f t="shared" si="9"/>
        <v>2</v>
      </c>
      <c r="AC39" s="86">
        <v>79539</v>
      </c>
      <c r="AD39" s="107">
        <f t="shared" si="10"/>
        <v>1</v>
      </c>
      <c r="AE39" s="86">
        <v>24571</v>
      </c>
      <c r="AF39" s="109">
        <f t="shared" si="11"/>
        <v>1</v>
      </c>
      <c r="AG39" s="86">
        <v>100</v>
      </c>
      <c r="AH39" s="108">
        <f t="shared" si="12"/>
        <v>1</v>
      </c>
      <c r="AI39" s="136">
        <v>100</v>
      </c>
      <c r="AJ39" s="108">
        <f t="shared" si="13"/>
        <v>1</v>
      </c>
      <c r="AK39" s="110">
        <f t="shared" si="25"/>
        <v>8</v>
      </c>
      <c r="AL39" s="86">
        <v>8797</v>
      </c>
      <c r="AM39" s="24">
        <f t="shared" si="14"/>
        <v>6.8088235294117645</v>
      </c>
      <c r="AN39" s="111">
        <f t="shared" si="15"/>
        <v>1</v>
      </c>
      <c r="AO39" s="86">
        <v>5821</v>
      </c>
      <c r="AP39" s="25">
        <f t="shared" si="16"/>
        <v>6.2658772874058126</v>
      </c>
      <c r="AQ39" s="114">
        <f t="shared" si="17"/>
        <v>1</v>
      </c>
      <c r="AR39" s="86">
        <v>2865</v>
      </c>
      <c r="AS39" s="25">
        <f t="shared" si="18"/>
        <v>56.176470588235297</v>
      </c>
      <c r="AT39" s="115">
        <f t="shared" si="19"/>
        <v>1</v>
      </c>
      <c r="AU39" s="116">
        <f t="shared" si="20"/>
        <v>3</v>
      </c>
      <c r="AV39" s="26">
        <v>1</v>
      </c>
      <c r="AW39" s="89">
        <v>0</v>
      </c>
      <c r="AX39" s="90">
        <v>1</v>
      </c>
      <c r="AY39" s="116">
        <f t="shared" si="21"/>
        <v>2</v>
      </c>
      <c r="AZ39" s="117">
        <f t="shared" si="23"/>
        <v>21</v>
      </c>
      <c r="BA39" s="118">
        <f t="shared" si="24"/>
        <v>0.95454545454545459</v>
      </c>
      <c r="BB39" s="153" t="s">
        <v>72</v>
      </c>
      <c r="BC39" s="28"/>
      <c r="BD39" s="28"/>
      <c r="BE39" s="28"/>
      <c r="BF39" s="28"/>
      <c r="BG39" s="28"/>
    </row>
    <row r="40" spans="1:59" s="27" customFormat="1" x14ac:dyDescent="0.25">
      <c r="A40" s="29">
        <v>36</v>
      </c>
      <c r="B40" s="91" t="s">
        <v>73</v>
      </c>
      <c r="C40" s="122">
        <v>26</v>
      </c>
      <c r="D40" s="86">
        <v>32</v>
      </c>
      <c r="E40" s="99">
        <f t="shared" si="0"/>
        <v>1</v>
      </c>
      <c r="F40" s="122">
        <v>571</v>
      </c>
      <c r="G40" s="86">
        <v>571</v>
      </c>
      <c r="H40" s="100">
        <f t="shared" si="28"/>
        <v>1</v>
      </c>
      <c r="I40" s="122">
        <v>22</v>
      </c>
      <c r="J40" s="86">
        <v>22</v>
      </c>
      <c r="K40" s="101">
        <f t="shared" si="2"/>
        <v>1</v>
      </c>
      <c r="L40" s="86">
        <v>578</v>
      </c>
      <c r="M40" s="86">
        <v>100</v>
      </c>
      <c r="N40" s="103">
        <f t="shared" si="3"/>
        <v>2</v>
      </c>
      <c r="O40" s="86">
        <v>321</v>
      </c>
      <c r="P40" s="103">
        <f t="shared" si="27"/>
        <v>1</v>
      </c>
      <c r="Q40" s="123">
        <v>706.5</v>
      </c>
      <c r="R40" s="86">
        <v>682</v>
      </c>
      <c r="S40" s="87">
        <v>818</v>
      </c>
      <c r="T40" s="87">
        <v>818</v>
      </c>
      <c r="U40" s="87">
        <v>818</v>
      </c>
      <c r="V40" s="88">
        <f t="shared" si="5"/>
        <v>96.532200990799723</v>
      </c>
      <c r="W40" s="103">
        <f t="shared" si="6"/>
        <v>2</v>
      </c>
      <c r="X40" s="106">
        <f t="shared" si="7"/>
        <v>8</v>
      </c>
      <c r="Y40" s="86">
        <v>100</v>
      </c>
      <c r="Z40" s="107">
        <f t="shared" si="8"/>
        <v>2</v>
      </c>
      <c r="AA40" s="86">
        <v>101</v>
      </c>
      <c r="AB40" s="108">
        <f t="shared" si="9"/>
        <v>2</v>
      </c>
      <c r="AC40" s="86">
        <v>41697</v>
      </c>
      <c r="AD40" s="107">
        <f t="shared" si="10"/>
        <v>1</v>
      </c>
      <c r="AE40" s="86">
        <v>17131</v>
      </c>
      <c r="AF40" s="109">
        <f t="shared" si="11"/>
        <v>1</v>
      </c>
      <c r="AG40" s="86">
        <v>100</v>
      </c>
      <c r="AH40" s="108">
        <f t="shared" si="12"/>
        <v>1</v>
      </c>
      <c r="AI40" s="136">
        <v>96</v>
      </c>
      <c r="AJ40" s="108">
        <f t="shared" si="13"/>
        <v>1</v>
      </c>
      <c r="AK40" s="110">
        <f t="shared" si="25"/>
        <v>8</v>
      </c>
      <c r="AL40" s="86">
        <v>3004</v>
      </c>
      <c r="AM40" s="24">
        <f t="shared" si="14"/>
        <v>5.1972318339100347</v>
      </c>
      <c r="AN40" s="111">
        <f t="shared" si="15"/>
        <v>0</v>
      </c>
      <c r="AO40" s="86">
        <v>4840</v>
      </c>
      <c r="AP40" s="25">
        <f t="shared" si="16"/>
        <v>8.4763572679509629</v>
      </c>
      <c r="AQ40" s="114">
        <f t="shared" si="17"/>
        <v>1</v>
      </c>
      <c r="AR40" s="86">
        <v>2424</v>
      </c>
      <c r="AS40" s="25">
        <f t="shared" si="18"/>
        <v>75.75</v>
      </c>
      <c r="AT40" s="115">
        <f t="shared" si="19"/>
        <v>1</v>
      </c>
      <c r="AU40" s="116">
        <f t="shared" si="20"/>
        <v>2</v>
      </c>
      <c r="AV40" s="26">
        <v>1</v>
      </c>
      <c r="AW40" s="89">
        <v>1</v>
      </c>
      <c r="AX40" s="90">
        <v>1</v>
      </c>
      <c r="AY40" s="116">
        <f t="shared" si="21"/>
        <v>3</v>
      </c>
      <c r="AZ40" s="117">
        <f t="shared" si="23"/>
        <v>21</v>
      </c>
      <c r="BA40" s="118">
        <f t="shared" si="24"/>
        <v>0.95454545454545459</v>
      </c>
      <c r="BB40" s="153" t="s">
        <v>73</v>
      </c>
    </row>
    <row r="41" spans="1:59" s="27" customFormat="1" x14ac:dyDescent="0.25">
      <c r="A41" s="23">
        <v>37</v>
      </c>
      <c r="B41" s="91" t="s">
        <v>74</v>
      </c>
      <c r="C41" s="122">
        <v>44</v>
      </c>
      <c r="D41" s="86">
        <v>46</v>
      </c>
      <c r="E41" s="99">
        <f t="shared" si="0"/>
        <v>1</v>
      </c>
      <c r="F41" s="122">
        <v>909</v>
      </c>
      <c r="G41" s="86">
        <v>890</v>
      </c>
      <c r="H41" s="100">
        <f t="shared" si="28"/>
        <v>1</v>
      </c>
      <c r="I41" s="122">
        <v>34</v>
      </c>
      <c r="J41" s="86">
        <v>35</v>
      </c>
      <c r="K41" s="102">
        <v>1</v>
      </c>
      <c r="L41" s="86">
        <v>1433</v>
      </c>
      <c r="M41" s="86">
        <v>98</v>
      </c>
      <c r="N41" s="103">
        <f t="shared" si="3"/>
        <v>2</v>
      </c>
      <c r="O41" s="86">
        <v>599</v>
      </c>
      <c r="P41" s="103">
        <f t="shared" si="27"/>
        <v>1</v>
      </c>
      <c r="Q41" s="123">
        <v>1100</v>
      </c>
      <c r="R41" s="86">
        <v>1104</v>
      </c>
      <c r="S41" s="87">
        <v>1285</v>
      </c>
      <c r="T41" s="87">
        <v>1285</v>
      </c>
      <c r="U41" s="87">
        <v>1285</v>
      </c>
      <c r="V41" s="88">
        <f t="shared" si="5"/>
        <v>100.36363636363636</v>
      </c>
      <c r="W41" s="103">
        <f t="shared" si="6"/>
        <v>2</v>
      </c>
      <c r="X41" s="106">
        <f t="shared" si="7"/>
        <v>8</v>
      </c>
      <c r="Y41" s="86">
        <v>100</v>
      </c>
      <c r="Z41" s="107">
        <f t="shared" si="8"/>
        <v>2</v>
      </c>
      <c r="AA41" s="86">
        <v>100</v>
      </c>
      <c r="AB41" s="108">
        <f t="shared" si="9"/>
        <v>2</v>
      </c>
      <c r="AC41" s="86">
        <v>64422</v>
      </c>
      <c r="AD41" s="107">
        <f t="shared" si="10"/>
        <v>1</v>
      </c>
      <c r="AE41" s="86">
        <v>21866</v>
      </c>
      <c r="AF41" s="109">
        <f t="shared" si="11"/>
        <v>1</v>
      </c>
      <c r="AG41" s="86">
        <v>100</v>
      </c>
      <c r="AH41" s="108">
        <f t="shared" si="12"/>
        <v>1</v>
      </c>
      <c r="AI41" s="136">
        <v>99</v>
      </c>
      <c r="AJ41" s="108">
        <f t="shared" si="13"/>
        <v>1</v>
      </c>
      <c r="AK41" s="110">
        <f t="shared" si="25"/>
        <v>8</v>
      </c>
      <c r="AL41" s="86">
        <v>4452</v>
      </c>
      <c r="AM41" s="24">
        <f t="shared" si="14"/>
        <v>3.1067690160502441</v>
      </c>
      <c r="AN41" s="111">
        <f t="shared" si="15"/>
        <v>0</v>
      </c>
      <c r="AO41" s="86">
        <v>16422</v>
      </c>
      <c r="AP41" s="25">
        <f t="shared" si="16"/>
        <v>18.451685393258426</v>
      </c>
      <c r="AQ41" s="114">
        <f t="shared" si="17"/>
        <v>1</v>
      </c>
      <c r="AR41" s="86">
        <v>2492</v>
      </c>
      <c r="AS41" s="25">
        <f t="shared" si="18"/>
        <v>54.173913043478258</v>
      </c>
      <c r="AT41" s="115">
        <f t="shared" si="19"/>
        <v>1</v>
      </c>
      <c r="AU41" s="116">
        <f t="shared" si="20"/>
        <v>2</v>
      </c>
      <c r="AV41" s="26">
        <v>1</v>
      </c>
      <c r="AW41" s="89">
        <v>1</v>
      </c>
      <c r="AX41" s="90">
        <v>1</v>
      </c>
      <c r="AY41" s="116">
        <f t="shared" si="21"/>
        <v>3</v>
      </c>
      <c r="AZ41" s="117">
        <f t="shared" si="23"/>
        <v>21</v>
      </c>
      <c r="BA41" s="118">
        <f t="shared" si="24"/>
        <v>0.95454545454545459</v>
      </c>
      <c r="BB41" s="153" t="s">
        <v>74</v>
      </c>
    </row>
    <row r="42" spans="1:59" s="27" customFormat="1" ht="16.5" customHeight="1" x14ac:dyDescent="0.25">
      <c r="A42" s="29">
        <v>38</v>
      </c>
      <c r="B42" s="91" t="s">
        <v>75</v>
      </c>
      <c r="C42" s="122">
        <v>56</v>
      </c>
      <c r="D42" s="86">
        <v>66</v>
      </c>
      <c r="E42" s="99">
        <f t="shared" si="0"/>
        <v>1</v>
      </c>
      <c r="F42" s="122">
        <v>1339</v>
      </c>
      <c r="G42" s="86">
        <v>1328</v>
      </c>
      <c r="H42" s="100">
        <f t="shared" si="28"/>
        <v>1</v>
      </c>
      <c r="I42" s="122">
        <v>43</v>
      </c>
      <c r="J42" s="86">
        <v>43</v>
      </c>
      <c r="K42" s="101">
        <f t="shared" ref="K42:K72" si="29">IF(I42=J42,1,0)</f>
        <v>1</v>
      </c>
      <c r="L42" s="86">
        <v>1937</v>
      </c>
      <c r="M42" s="86">
        <v>100</v>
      </c>
      <c r="N42" s="103">
        <f t="shared" si="3"/>
        <v>2</v>
      </c>
      <c r="O42" s="86">
        <v>310</v>
      </c>
      <c r="P42" s="103">
        <f t="shared" si="27"/>
        <v>1</v>
      </c>
      <c r="Q42" s="123">
        <v>1459.5</v>
      </c>
      <c r="R42" s="86">
        <v>1415</v>
      </c>
      <c r="S42" s="87">
        <v>1685</v>
      </c>
      <c r="T42" s="87">
        <v>1685</v>
      </c>
      <c r="U42" s="87">
        <v>1685</v>
      </c>
      <c r="V42" s="88">
        <f t="shared" si="5"/>
        <v>96.951010620075365</v>
      </c>
      <c r="W42" s="103">
        <f t="shared" si="6"/>
        <v>2</v>
      </c>
      <c r="X42" s="106">
        <f t="shared" si="7"/>
        <v>8</v>
      </c>
      <c r="Y42" s="86">
        <v>100</v>
      </c>
      <c r="Z42" s="107">
        <f t="shared" si="8"/>
        <v>2</v>
      </c>
      <c r="AA42" s="86">
        <v>101</v>
      </c>
      <c r="AB42" s="108">
        <f t="shared" si="9"/>
        <v>2</v>
      </c>
      <c r="AC42" s="86">
        <v>83155</v>
      </c>
      <c r="AD42" s="107">
        <f t="shared" si="10"/>
        <v>1</v>
      </c>
      <c r="AE42" s="86">
        <v>31442</v>
      </c>
      <c r="AF42" s="109">
        <f t="shared" si="11"/>
        <v>1</v>
      </c>
      <c r="AG42" s="86">
        <v>99</v>
      </c>
      <c r="AH42" s="108">
        <f t="shared" si="12"/>
        <v>1</v>
      </c>
      <c r="AI42" s="136">
        <v>95</v>
      </c>
      <c r="AJ42" s="108">
        <f t="shared" si="13"/>
        <v>1</v>
      </c>
      <c r="AK42" s="110">
        <f t="shared" si="25"/>
        <v>8</v>
      </c>
      <c r="AL42" s="86">
        <v>27404</v>
      </c>
      <c r="AM42" s="24">
        <f t="shared" si="14"/>
        <v>14.14765100671141</v>
      </c>
      <c r="AN42" s="111">
        <f t="shared" si="15"/>
        <v>1</v>
      </c>
      <c r="AO42" s="86">
        <v>24362</v>
      </c>
      <c r="AP42" s="25">
        <f t="shared" si="16"/>
        <v>18.34487951807229</v>
      </c>
      <c r="AQ42" s="114">
        <f t="shared" si="17"/>
        <v>1</v>
      </c>
      <c r="AR42" s="86">
        <v>3674</v>
      </c>
      <c r="AS42" s="25">
        <f t="shared" si="18"/>
        <v>55.666666666666664</v>
      </c>
      <c r="AT42" s="115">
        <f t="shared" si="19"/>
        <v>1</v>
      </c>
      <c r="AU42" s="116">
        <f t="shared" si="20"/>
        <v>3</v>
      </c>
      <c r="AV42" s="26">
        <v>0</v>
      </c>
      <c r="AW42" s="89">
        <v>0</v>
      </c>
      <c r="AX42" s="90">
        <v>0</v>
      </c>
      <c r="AY42" s="116">
        <f t="shared" si="21"/>
        <v>0</v>
      </c>
      <c r="AZ42" s="117">
        <f t="shared" si="23"/>
        <v>19</v>
      </c>
      <c r="BA42" s="118">
        <f t="shared" si="24"/>
        <v>0.86363636363636365</v>
      </c>
      <c r="BB42" s="153" t="s">
        <v>75</v>
      </c>
    </row>
    <row r="43" spans="1:59" s="27" customFormat="1" ht="16.5" customHeight="1" x14ac:dyDescent="0.25">
      <c r="A43" s="23">
        <v>39</v>
      </c>
      <c r="B43" s="91" t="s">
        <v>76</v>
      </c>
      <c r="C43" s="122">
        <v>67</v>
      </c>
      <c r="D43" s="86">
        <v>75</v>
      </c>
      <c r="E43" s="99">
        <f t="shared" si="0"/>
        <v>1</v>
      </c>
      <c r="F43" s="122">
        <v>1385</v>
      </c>
      <c r="G43" s="86">
        <v>1386</v>
      </c>
      <c r="H43" s="100">
        <f t="shared" si="28"/>
        <v>1</v>
      </c>
      <c r="I43" s="122">
        <v>50</v>
      </c>
      <c r="J43" s="86">
        <v>50</v>
      </c>
      <c r="K43" s="101">
        <f t="shared" si="29"/>
        <v>1</v>
      </c>
      <c r="L43" s="86">
        <v>1864</v>
      </c>
      <c r="M43" s="86">
        <v>98</v>
      </c>
      <c r="N43" s="103">
        <f t="shared" si="3"/>
        <v>2</v>
      </c>
      <c r="O43" s="86">
        <v>732</v>
      </c>
      <c r="P43" s="103">
        <f t="shared" si="27"/>
        <v>1</v>
      </c>
      <c r="Q43" s="123">
        <v>1773.5</v>
      </c>
      <c r="R43" s="86">
        <v>1485</v>
      </c>
      <c r="S43" s="92">
        <v>588</v>
      </c>
      <c r="T43" s="87">
        <v>588</v>
      </c>
      <c r="U43" s="87">
        <v>588</v>
      </c>
      <c r="V43" s="88">
        <f t="shared" si="5"/>
        <v>83.732731886100936</v>
      </c>
      <c r="W43" s="103">
        <f t="shared" si="6"/>
        <v>0</v>
      </c>
      <c r="X43" s="106">
        <f t="shared" si="7"/>
        <v>6</v>
      </c>
      <c r="Y43" s="86">
        <v>99</v>
      </c>
      <c r="Z43" s="107">
        <f t="shared" si="8"/>
        <v>2</v>
      </c>
      <c r="AA43" s="86">
        <v>95</v>
      </c>
      <c r="AB43" s="108">
        <f t="shared" si="9"/>
        <v>2</v>
      </c>
      <c r="AC43" s="86">
        <v>97829</v>
      </c>
      <c r="AD43" s="107">
        <f t="shared" si="10"/>
        <v>1</v>
      </c>
      <c r="AE43" s="86">
        <v>26459</v>
      </c>
      <c r="AF43" s="109">
        <f t="shared" si="11"/>
        <v>1</v>
      </c>
      <c r="AG43" s="86">
        <v>99</v>
      </c>
      <c r="AH43" s="108">
        <f t="shared" si="12"/>
        <v>1</v>
      </c>
      <c r="AI43" s="136">
        <v>99</v>
      </c>
      <c r="AJ43" s="108">
        <f t="shared" si="13"/>
        <v>1</v>
      </c>
      <c r="AK43" s="110">
        <f t="shared" si="25"/>
        <v>8</v>
      </c>
      <c r="AL43" s="86">
        <v>11366</v>
      </c>
      <c r="AM43" s="24">
        <f t="shared" si="14"/>
        <v>6.0976394849785409</v>
      </c>
      <c r="AN43" s="111">
        <f t="shared" si="15"/>
        <v>1</v>
      </c>
      <c r="AO43" s="86">
        <v>6204</v>
      </c>
      <c r="AP43" s="25">
        <f t="shared" si="16"/>
        <v>4.4761904761904763</v>
      </c>
      <c r="AQ43" s="114">
        <f t="shared" si="17"/>
        <v>0</v>
      </c>
      <c r="AR43" s="86">
        <v>3558</v>
      </c>
      <c r="AS43" s="25">
        <f t="shared" si="18"/>
        <v>47.44</v>
      </c>
      <c r="AT43" s="115">
        <f t="shared" si="19"/>
        <v>1</v>
      </c>
      <c r="AU43" s="116">
        <f t="shared" si="20"/>
        <v>2</v>
      </c>
      <c r="AV43" s="26">
        <v>0</v>
      </c>
      <c r="AW43" s="89">
        <v>0</v>
      </c>
      <c r="AX43" s="90">
        <v>1</v>
      </c>
      <c r="AY43" s="116">
        <f t="shared" si="21"/>
        <v>1</v>
      </c>
      <c r="AZ43" s="117">
        <f t="shared" si="23"/>
        <v>17</v>
      </c>
      <c r="BA43" s="118">
        <f t="shared" si="24"/>
        <v>0.77272727272727271</v>
      </c>
      <c r="BB43" s="153" t="s">
        <v>76</v>
      </c>
    </row>
    <row r="44" spans="1:59" s="28" customFormat="1" x14ac:dyDescent="0.25">
      <c r="A44" s="29">
        <v>40</v>
      </c>
      <c r="B44" s="91" t="s">
        <v>77</v>
      </c>
      <c r="C44" s="122">
        <v>42</v>
      </c>
      <c r="D44" s="86">
        <v>50</v>
      </c>
      <c r="E44" s="99">
        <f t="shared" si="0"/>
        <v>1</v>
      </c>
      <c r="F44" s="122">
        <v>824</v>
      </c>
      <c r="G44" s="86">
        <v>794</v>
      </c>
      <c r="H44" s="100">
        <f t="shared" si="28"/>
        <v>1</v>
      </c>
      <c r="I44" s="122">
        <v>29</v>
      </c>
      <c r="J44" s="86">
        <v>29</v>
      </c>
      <c r="K44" s="101">
        <f t="shared" si="29"/>
        <v>1</v>
      </c>
      <c r="L44" s="86">
        <v>1148</v>
      </c>
      <c r="M44" s="86">
        <v>99</v>
      </c>
      <c r="N44" s="103">
        <f t="shared" si="3"/>
        <v>2</v>
      </c>
      <c r="O44" s="86">
        <v>351</v>
      </c>
      <c r="P44" s="103">
        <f t="shared" si="27"/>
        <v>1</v>
      </c>
      <c r="Q44" s="123">
        <v>989</v>
      </c>
      <c r="R44" s="86">
        <v>995</v>
      </c>
      <c r="S44" s="87">
        <v>1179</v>
      </c>
      <c r="T44" s="87">
        <v>1179</v>
      </c>
      <c r="U44" s="87">
        <v>1179</v>
      </c>
      <c r="V44" s="88">
        <f t="shared" si="5"/>
        <v>100.6066734074823</v>
      </c>
      <c r="W44" s="103">
        <f t="shared" si="6"/>
        <v>2</v>
      </c>
      <c r="X44" s="106">
        <f t="shared" si="7"/>
        <v>8</v>
      </c>
      <c r="Y44" s="86">
        <v>100</v>
      </c>
      <c r="Z44" s="107">
        <f t="shared" si="8"/>
        <v>2</v>
      </c>
      <c r="AA44" s="86">
        <v>98</v>
      </c>
      <c r="AB44" s="108">
        <f t="shared" si="9"/>
        <v>2</v>
      </c>
      <c r="AC44" s="86">
        <v>57132</v>
      </c>
      <c r="AD44" s="107">
        <f t="shared" si="10"/>
        <v>1</v>
      </c>
      <c r="AE44" s="86">
        <v>20437</v>
      </c>
      <c r="AF44" s="109">
        <f t="shared" si="11"/>
        <v>1</v>
      </c>
      <c r="AG44" s="86">
        <v>99</v>
      </c>
      <c r="AH44" s="108">
        <f t="shared" si="12"/>
        <v>1</v>
      </c>
      <c r="AI44" s="136">
        <v>99</v>
      </c>
      <c r="AJ44" s="108">
        <f t="shared" si="13"/>
        <v>1</v>
      </c>
      <c r="AK44" s="110">
        <f t="shared" si="25"/>
        <v>8</v>
      </c>
      <c r="AL44" s="86">
        <v>12729</v>
      </c>
      <c r="AM44" s="24">
        <f t="shared" si="14"/>
        <v>11.087979094076655</v>
      </c>
      <c r="AN44" s="111">
        <f t="shared" si="15"/>
        <v>1</v>
      </c>
      <c r="AO44" s="86">
        <v>6947</v>
      </c>
      <c r="AP44" s="25">
        <f t="shared" si="16"/>
        <v>8.7493702770780857</v>
      </c>
      <c r="AQ44" s="114">
        <f t="shared" si="17"/>
        <v>1</v>
      </c>
      <c r="AR44" s="86">
        <v>3357</v>
      </c>
      <c r="AS44" s="25">
        <f t="shared" si="18"/>
        <v>67.14</v>
      </c>
      <c r="AT44" s="115">
        <f t="shared" si="19"/>
        <v>1</v>
      </c>
      <c r="AU44" s="116">
        <f t="shared" si="20"/>
        <v>3</v>
      </c>
      <c r="AV44" s="26">
        <v>1</v>
      </c>
      <c r="AW44" s="89">
        <v>1</v>
      </c>
      <c r="AX44" s="90">
        <v>1</v>
      </c>
      <c r="AY44" s="116">
        <f t="shared" si="21"/>
        <v>3</v>
      </c>
      <c r="AZ44" s="117">
        <f t="shared" si="23"/>
        <v>22</v>
      </c>
      <c r="BA44" s="118">
        <f t="shared" si="24"/>
        <v>1</v>
      </c>
      <c r="BB44" s="153" t="s">
        <v>77</v>
      </c>
      <c r="BC44" s="27"/>
      <c r="BD44" s="27"/>
      <c r="BE44" s="27"/>
      <c r="BF44" s="27"/>
      <c r="BG44" s="27"/>
    </row>
    <row r="45" spans="1:59" s="28" customFormat="1" x14ac:dyDescent="0.25">
      <c r="A45" s="23">
        <v>41</v>
      </c>
      <c r="B45" s="91" t="s">
        <v>78</v>
      </c>
      <c r="C45" s="122">
        <v>60</v>
      </c>
      <c r="D45" s="86">
        <v>61</v>
      </c>
      <c r="E45" s="99">
        <f t="shared" si="0"/>
        <v>1</v>
      </c>
      <c r="F45" s="122">
        <v>1142</v>
      </c>
      <c r="G45" s="86">
        <v>1143</v>
      </c>
      <c r="H45" s="100">
        <f t="shared" si="28"/>
        <v>1</v>
      </c>
      <c r="I45" s="122">
        <v>39</v>
      </c>
      <c r="J45" s="86">
        <v>39</v>
      </c>
      <c r="K45" s="101">
        <f t="shared" si="29"/>
        <v>1</v>
      </c>
      <c r="L45" s="86">
        <v>1579</v>
      </c>
      <c r="M45" s="86">
        <v>100</v>
      </c>
      <c r="N45" s="103">
        <f t="shared" si="3"/>
        <v>2</v>
      </c>
      <c r="O45" s="86">
        <v>631</v>
      </c>
      <c r="P45" s="103">
        <f t="shared" si="27"/>
        <v>1</v>
      </c>
      <c r="Q45" s="123">
        <v>1256</v>
      </c>
      <c r="R45" s="86">
        <v>1256</v>
      </c>
      <c r="S45" s="87">
        <v>1490</v>
      </c>
      <c r="T45" s="87">
        <v>1490</v>
      </c>
      <c r="U45" s="92">
        <v>1</v>
      </c>
      <c r="V45" s="88">
        <f t="shared" si="5"/>
        <v>100</v>
      </c>
      <c r="W45" s="103">
        <f t="shared" si="6"/>
        <v>2</v>
      </c>
      <c r="X45" s="106">
        <f t="shared" si="7"/>
        <v>8</v>
      </c>
      <c r="Y45" s="86">
        <v>100</v>
      </c>
      <c r="Z45" s="107">
        <f t="shared" si="8"/>
        <v>2</v>
      </c>
      <c r="AA45" s="86">
        <v>101</v>
      </c>
      <c r="AB45" s="108">
        <f t="shared" si="9"/>
        <v>2</v>
      </c>
      <c r="AC45" s="86">
        <v>76863</v>
      </c>
      <c r="AD45" s="107">
        <f t="shared" si="10"/>
        <v>1</v>
      </c>
      <c r="AE45" s="86">
        <v>30608</v>
      </c>
      <c r="AF45" s="109">
        <f t="shared" si="11"/>
        <v>1</v>
      </c>
      <c r="AG45" s="86">
        <v>100</v>
      </c>
      <c r="AH45" s="108">
        <f t="shared" si="12"/>
        <v>1</v>
      </c>
      <c r="AI45" s="136">
        <v>100</v>
      </c>
      <c r="AJ45" s="108">
        <f t="shared" si="13"/>
        <v>1</v>
      </c>
      <c r="AK45" s="110">
        <f t="shared" si="25"/>
        <v>8</v>
      </c>
      <c r="AL45" s="86">
        <v>16153</v>
      </c>
      <c r="AM45" s="24">
        <f t="shared" si="14"/>
        <v>10.229892336922102</v>
      </c>
      <c r="AN45" s="111">
        <f t="shared" si="15"/>
        <v>1</v>
      </c>
      <c r="AO45" s="86">
        <v>15921</v>
      </c>
      <c r="AP45" s="25">
        <f t="shared" si="16"/>
        <v>13.929133858267717</v>
      </c>
      <c r="AQ45" s="114">
        <f t="shared" si="17"/>
        <v>1</v>
      </c>
      <c r="AR45" s="86">
        <v>3841</v>
      </c>
      <c r="AS45" s="25">
        <f t="shared" si="18"/>
        <v>62.967213114754095</v>
      </c>
      <c r="AT45" s="115">
        <f t="shared" si="19"/>
        <v>1</v>
      </c>
      <c r="AU45" s="116">
        <f t="shared" si="20"/>
        <v>3</v>
      </c>
      <c r="AV45" s="26">
        <v>1</v>
      </c>
      <c r="AW45" s="89">
        <v>1</v>
      </c>
      <c r="AX45" s="90">
        <v>1</v>
      </c>
      <c r="AY45" s="116">
        <f t="shared" si="21"/>
        <v>3</v>
      </c>
      <c r="AZ45" s="117">
        <f t="shared" si="23"/>
        <v>22</v>
      </c>
      <c r="BA45" s="118">
        <f t="shared" si="24"/>
        <v>1</v>
      </c>
      <c r="BB45" s="153" t="s">
        <v>78</v>
      </c>
      <c r="BC45" s="27"/>
      <c r="BD45" s="27"/>
      <c r="BE45" s="27"/>
      <c r="BF45" s="27"/>
      <c r="BG45" s="27"/>
    </row>
    <row r="46" spans="1:59" s="27" customFormat="1" ht="16.5" customHeight="1" x14ac:dyDescent="0.25">
      <c r="A46" s="29">
        <v>42</v>
      </c>
      <c r="B46" s="91" t="s">
        <v>79</v>
      </c>
      <c r="C46" s="122">
        <v>58</v>
      </c>
      <c r="D46" s="86">
        <v>67</v>
      </c>
      <c r="E46" s="99">
        <f t="shared" si="0"/>
        <v>1</v>
      </c>
      <c r="F46" s="122">
        <v>1359</v>
      </c>
      <c r="G46" s="86">
        <v>1349</v>
      </c>
      <c r="H46" s="100">
        <f t="shared" si="28"/>
        <v>1</v>
      </c>
      <c r="I46" s="122">
        <v>47</v>
      </c>
      <c r="J46" s="86">
        <v>47</v>
      </c>
      <c r="K46" s="101">
        <f t="shared" si="29"/>
        <v>1</v>
      </c>
      <c r="L46" s="86">
        <v>2222</v>
      </c>
      <c r="M46" s="86">
        <v>100</v>
      </c>
      <c r="N46" s="103">
        <f t="shared" si="3"/>
        <v>2</v>
      </c>
      <c r="O46" s="86">
        <v>245</v>
      </c>
      <c r="P46" s="103">
        <f t="shared" si="27"/>
        <v>1</v>
      </c>
      <c r="Q46" s="123">
        <v>1574.5</v>
      </c>
      <c r="R46" s="86">
        <v>1465</v>
      </c>
      <c r="S46" s="92">
        <v>581</v>
      </c>
      <c r="T46" s="87">
        <v>581</v>
      </c>
      <c r="U46" s="87">
        <v>581</v>
      </c>
      <c r="V46" s="88">
        <f t="shared" si="5"/>
        <v>93.045411241664027</v>
      </c>
      <c r="W46" s="103">
        <f t="shared" si="6"/>
        <v>1</v>
      </c>
      <c r="X46" s="106">
        <f t="shared" si="7"/>
        <v>7</v>
      </c>
      <c r="Y46" s="86">
        <v>100</v>
      </c>
      <c r="Z46" s="107">
        <f t="shared" si="8"/>
        <v>2</v>
      </c>
      <c r="AA46" s="86">
        <v>99</v>
      </c>
      <c r="AB46" s="108">
        <f t="shared" si="9"/>
        <v>2</v>
      </c>
      <c r="AC46" s="86">
        <v>106405</v>
      </c>
      <c r="AD46" s="107">
        <f t="shared" si="10"/>
        <v>1</v>
      </c>
      <c r="AE46" s="86">
        <v>28046</v>
      </c>
      <c r="AF46" s="109">
        <f t="shared" si="11"/>
        <v>1</v>
      </c>
      <c r="AG46" s="86">
        <v>98</v>
      </c>
      <c r="AH46" s="108">
        <f t="shared" si="12"/>
        <v>1</v>
      </c>
      <c r="AI46" s="136">
        <v>98</v>
      </c>
      <c r="AJ46" s="108">
        <f t="shared" si="13"/>
        <v>1</v>
      </c>
      <c r="AK46" s="110">
        <f t="shared" si="25"/>
        <v>8</v>
      </c>
      <c r="AL46" s="86">
        <v>23642</v>
      </c>
      <c r="AM46" s="24">
        <f t="shared" si="14"/>
        <v>10.63996399639964</v>
      </c>
      <c r="AN46" s="111">
        <f t="shared" si="15"/>
        <v>1</v>
      </c>
      <c r="AO46" s="86">
        <v>4794</v>
      </c>
      <c r="AP46" s="25">
        <f t="shared" si="16"/>
        <v>3.553743513713862</v>
      </c>
      <c r="AQ46" s="114">
        <f t="shared" si="17"/>
        <v>0</v>
      </c>
      <c r="AR46" s="86">
        <v>4585</v>
      </c>
      <c r="AS46" s="25">
        <f t="shared" si="18"/>
        <v>68.432835820895519</v>
      </c>
      <c r="AT46" s="115">
        <f t="shared" si="19"/>
        <v>1</v>
      </c>
      <c r="AU46" s="116">
        <f t="shared" si="20"/>
        <v>2</v>
      </c>
      <c r="AV46" s="26">
        <v>1</v>
      </c>
      <c r="AW46" s="89">
        <v>0</v>
      </c>
      <c r="AX46" s="90">
        <v>1</v>
      </c>
      <c r="AY46" s="116">
        <f t="shared" si="21"/>
        <v>2</v>
      </c>
      <c r="AZ46" s="117">
        <f t="shared" si="23"/>
        <v>19</v>
      </c>
      <c r="BA46" s="118">
        <f t="shared" si="24"/>
        <v>0.86363636363636365</v>
      </c>
      <c r="BB46" s="153" t="s">
        <v>79</v>
      </c>
    </row>
    <row r="47" spans="1:59" s="28" customFormat="1" x14ac:dyDescent="0.25">
      <c r="A47" s="23">
        <v>43</v>
      </c>
      <c r="B47" s="91" t="s">
        <v>80</v>
      </c>
      <c r="C47" s="122">
        <v>70</v>
      </c>
      <c r="D47" s="86">
        <v>71</v>
      </c>
      <c r="E47" s="99">
        <f t="shared" si="0"/>
        <v>1</v>
      </c>
      <c r="F47" s="122">
        <v>2006</v>
      </c>
      <c r="G47" s="86">
        <v>2058</v>
      </c>
      <c r="H47" s="100">
        <f t="shared" si="28"/>
        <v>1</v>
      </c>
      <c r="I47" s="122">
        <v>60</v>
      </c>
      <c r="J47" s="86">
        <v>60</v>
      </c>
      <c r="K47" s="101">
        <f t="shared" si="29"/>
        <v>1</v>
      </c>
      <c r="L47" s="86">
        <v>3031</v>
      </c>
      <c r="M47" s="86">
        <v>97</v>
      </c>
      <c r="N47" s="103">
        <f t="shared" si="3"/>
        <v>2</v>
      </c>
      <c r="O47" s="86">
        <v>430</v>
      </c>
      <c r="P47" s="103">
        <f t="shared" si="27"/>
        <v>1</v>
      </c>
      <c r="Q47" s="123">
        <v>1904</v>
      </c>
      <c r="R47" s="86">
        <v>1865</v>
      </c>
      <c r="S47" s="87">
        <v>2217</v>
      </c>
      <c r="T47" s="87">
        <v>2217</v>
      </c>
      <c r="U47" s="87">
        <v>2217</v>
      </c>
      <c r="V47" s="88">
        <f t="shared" si="5"/>
        <v>97.951680672268907</v>
      </c>
      <c r="W47" s="103">
        <f t="shared" si="6"/>
        <v>2</v>
      </c>
      <c r="X47" s="106">
        <f t="shared" si="7"/>
        <v>8</v>
      </c>
      <c r="Y47" s="86">
        <v>99</v>
      </c>
      <c r="Z47" s="107">
        <f t="shared" si="8"/>
        <v>2</v>
      </c>
      <c r="AA47" s="86">
        <v>97</v>
      </c>
      <c r="AB47" s="108">
        <f t="shared" si="9"/>
        <v>2</v>
      </c>
      <c r="AC47" s="86">
        <v>156314</v>
      </c>
      <c r="AD47" s="107">
        <f t="shared" si="10"/>
        <v>1</v>
      </c>
      <c r="AE47" s="86">
        <v>40485</v>
      </c>
      <c r="AF47" s="109">
        <f t="shared" si="11"/>
        <v>1</v>
      </c>
      <c r="AG47" s="86">
        <v>96</v>
      </c>
      <c r="AH47" s="108">
        <f t="shared" si="12"/>
        <v>1</v>
      </c>
      <c r="AI47" s="136">
        <v>95</v>
      </c>
      <c r="AJ47" s="108">
        <f t="shared" si="13"/>
        <v>1</v>
      </c>
      <c r="AK47" s="110">
        <f t="shared" si="25"/>
        <v>8</v>
      </c>
      <c r="AL47" s="86">
        <v>10585</v>
      </c>
      <c r="AM47" s="24">
        <f t="shared" si="14"/>
        <v>3.4922467832398549</v>
      </c>
      <c r="AN47" s="111">
        <f t="shared" si="15"/>
        <v>0</v>
      </c>
      <c r="AO47" s="86">
        <v>10155</v>
      </c>
      <c r="AP47" s="25">
        <f t="shared" si="16"/>
        <v>4.9344023323615156</v>
      </c>
      <c r="AQ47" s="114">
        <f t="shared" si="17"/>
        <v>0</v>
      </c>
      <c r="AR47" s="86">
        <v>3877</v>
      </c>
      <c r="AS47" s="25">
        <f t="shared" si="18"/>
        <v>54.605633802816904</v>
      </c>
      <c r="AT47" s="115">
        <f t="shared" si="19"/>
        <v>1</v>
      </c>
      <c r="AU47" s="116">
        <f t="shared" si="20"/>
        <v>1</v>
      </c>
      <c r="AV47" s="26">
        <v>1</v>
      </c>
      <c r="AW47" s="89">
        <v>0</v>
      </c>
      <c r="AX47" s="90">
        <v>1</v>
      </c>
      <c r="AY47" s="116">
        <f t="shared" si="21"/>
        <v>2</v>
      </c>
      <c r="AZ47" s="117">
        <f t="shared" si="23"/>
        <v>19</v>
      </c>
      <c r="BA47" s="118">
        <f t="shared" si="24"/>
        <v>0.86363636363636365</v>
      </c>
      <c r="BB47" s="153" t="s">
        <v>80</v>
      </c>
      <c r="BC47" s="27"/>
      <c r="BD47" s="27"/>
      <c r="BE47" s="27"/>
      <c r="BF47" s="27"/>
      <c r="BG47" s="27"/>
    </row>
    <row r="48" spans="1:59" s="28" customFormat="1" x14ac:dyDescent="0.25">
      <c r="A48" s="29">
        <v>44</v>
      </c>
      <c r="B48" s="91" t="s">
        <v>81</v>
      </c>
      <c r="C48" s="122">
        <v>33</v>
      </c>
      <c r="D48" s="86">
        <v>33</v>
      </c>
      <c r="E48" s="99">
        <f t="shared" si="0"/>
        <v>1</v>
      </c>
      <c r="F48" s="122">
        <v>720</v>
      </c>
      <c r="G48" s="86">
        <v>715</v>
      </c>
      <c r="H48" s="100">
        <f t="shared" si="28"/>
        <v>1</v>
      </c>
      <c r="I48" s="122">
        <v>24</v>
      </c>
      <c r="J48" s="86">
        <v>24</v>
      </c>
      <c r="K48" s="101">
        <f t="shared" si="29"/>
        <v>1</v>
      </c>
      <c r="L48" s="86">
        <v>936</v>
      </c>
      <c r="M48" s="86">
        <v>100</v>
      </c>
      <c r="N48" s="103">
        <f t="shared" si="3"/>
        <v>2</v>
      </c>
      <c r="O48" s="86">
        <v>338</v>
      </c>
      <c r="P48" s="103">
        <f t="shared" si="27"/>
        <v>1</v>
      </c>
      <c r="Q48" s="123">
        <v>818</v>
      </c>
      <c r="R48" s="86">
        <v>840</v>
      </c>
      <c r="S48" s="87">
        <v>974</v>
      </c>
      <c r="T48" s="87">
        <v>974</v>
      </c>
      <c r="U48" s="87">
        <v>974</v>
      </c>
      <c r="V48" s="88">
        <f t="shared" si="5"/>
        <v>102.68948655256723</v>
      </c>
      <c r="W48" s="103">
        <f t="shared" si="6"/>
        <v>2</v>
      </c>
      <c r="X48" s="106">
        <f t="shared" si="7"/>
        <v>8</v>
      </c>
      <c r="Y48" s="86">
        <v>100</v>
      </c>
      <c r="Z48" s="107">
        <f t="shared" si="8"/>
        <v>2</v>
      </c>
      <c r="AA48" s="86">
        <v>100</v>
      </c>
      <c r="AB48" s="108">
        <f t="shared" si="9"/>
        <v>2</v>
      </c>
      <c r="AC48" s="86">
        <v>47373</v>
      </c>
      <c r="AD48" s="107">
        <f t="shared" si="10"/>
        <v>1</v>
      </c>
      <c r="AE48" s="86">
        <v>19906</v>
      </c>
      <c r="AF48" s="109">
        <f t="shared" si="11"/>
        <v>1</v>
      </c>
      <c r="AG48" s="86">
        <v>99</v>
      </c>
      <c r="AH48" s="108">
        <f t="shared" si="12"/>
        <v>1</v>
      </c>
      <c r="AI48" s="136">
        <v>96</v>
      </c>
      <c r="AJ48" s="108">
        <f t="shared" si="13"/>
        <v>1</v>
      </c>
      <c r="AK48" s="110">
        <f t="shared" si="25"/>
        <v>8</v>
      </c>
      <c r="AL48" s="86">
        <v>8907</v>
      </c>
      <c r="AM48" s="24">
        <f t="shared" si="14"/>
        <v>9.5160256410256405</v>
      </c>
      <c r="AN48" s="111">
        <f t="shared" si="15"/>
        <v>1</v>
      </c>
      <c r="AO48" s="86">
        <v>2794</v>
      </c>
      <c r="AP48" s="25">
        <f t="shared" si="16"/>
        <v>3.9076923076923076</v>
      </c>
      <c r="AQ48" s="114">
        <f t="shared" si="17"/>
        <v>0</v>
      </c>
      <c r="AR48" s="86">
        <v>2410</v>
      </c>
      <c r="AS48" s="25">
        <f t="shared" si="18"/>
        <v>73.030303030303031</v>
      </c>
      <c r="AT48" s="115">
        <f t="shared" si="19"/>
        <v>1</v>
      </c>
      <c r="AU48" s="116">
        <f t="shared" si="20"/>
        <v>2</v>
      </c>
      <c r="AV48" s="26">
        <v>1</v>
      </c>
      <c r="AW48" s="89">
        <v>0</v>
      </c>
      <c r="AX48" s="90">
        <v>1</v>
      </c>
      <c r="AY48" s="116">
        <f t="shared" si="21"/>
        <v>2</v>
      </c>
      <c r="AZ48" s="117">
        <f t="shared" si="23"/>
        <v>20</v>
      </c>
      <c r="BA48" s="118">
        <f t="shared" si="24"/>
        <v>0.90909090909090906</v>
      </c>
      <c r="BB48" s="153" t="s">
        <v>81</v>
      </c>
    </row>
    <row r="49" spans="1:59" s="28" customFormat="1" x14ac:dyDescent="0.25">
      <c r="A49" s="23">
        <v>45</v>
      </c>
      <c r="B49" s="91" t="s">
        <v>82</v>
      </c>
      <c r="C49" s="122">
        <v>44</v>
      </c>
      <c r="D49" s="86">
        <v>47</v>
      </c>
      <c r="E49" s="99">
        <f t="shared" si="0"/>
        <v>1</v>
      </c>
      <c r="F49" s="122">
        <v>896</v>
      </c>
      <c r="G49" s="86">
        <v>914</v>
      </c>
      <c r="H49" s="100">
        <f t="shared" si="28"/>
        <v>1</v>
      </c>
      <c r="I49" s="122">
        <v>33</v>
      </c>
      <c r="J49" s="86">
        <v>33</v>
      </c>
      <c r="K49" s="101">
        <f t="shared" si="29"/>
        <v>1</v>
      </c>
      <c r="L49" s="86">
        <v>1012</v>
      </c>
      <c r="M49" s="86">
        <v>99</v>
      </c>
      <c r="N49" s="103">
        <f t="shared" si="3"/>
        <v>2</v>
      </c>
      <c r="O49" s="86">
        <v>339</v>
      </c>
      <c r="P49" s="103">
        <f t="shared" si="27"/>
        <v>1</v>
      </c>
      <c r="Q49" s="123">
        <v>1060</v>
      </c>
      <c r="R49" s="86">
        <v>1054</v>
      </c>
      <c r="S49" s="87">
        <v>1250</v>
      </c>
      <c r="T49" s="87">
        <v>1250</v>
      </c>
      <c r="U49" s="87">
        <v>1250</v>
      </c>
      <c r="V49" s="88">
        <f t="shared" si="5"/>
        <v>99.433962264150949</v>
      </c>
      <c r="W49" s="103">
        <f t="shared" si="6"/>
        <v>2</v>
      </c>
      <c r="X49" s="106">
        <f t="shared" si="7"/>
        <v>8</v>
      </c>
      <c r="Y49" s="86">
        <v>99</v>
      </c>
      <c r="Z49" s="107">
        <f t="shared" si="8"/>
        <v>2</v>
      </c>
      <c r="AA49" s="86">
        <v>98</v>
      </c>
      <c r="AB49" s="108">
        <f t="shared" si="9"/>
        <v>2</v>
      </c>
      <c r="AC49" s="86">
        <v>59358</v>
      </c>
      <c r="AD49" s="107">
        <f t="shared" si="10"/>
        <v>1</v>
      </c>
      <c r="AE49" s="86">
        <v>14599</v>
      </c>
      <c r="AF49" s="109">
        <f t="shared" si="11"/>
        <v>1</v>
      </c>
      <c r="AG49" s="86">
        <v>98</v>
      </c>
      <c r="AH49" s="108">
        <f t="shared" si="12"/>
        <v>1</v>
      </c>
      <c r="AI49" s="136">
        <v>95</v>
      </c>
      <c r="AJ49" s="108">
        <f t="shared" si="13"/>
        <v>1</v>
      </c>
      <c r="AK49" s="110">
        <f t="shared" si="25"/>
        <v>8</v>
      </c>
      <c r="AL49" s="86">
        <v>12488</v>
      </c>
      <c r="AM49" s="24">
        <f t="shared" si="14"/>
        <v>12.339920948616601</v>
      </c>
      <c r="AN49" s="111">
        <f t="shared" si="15"/>
        <v>1</v>
      </c>
      <c r="AO49" s="86">
        <v>3595</v>
      </c>
      <c r="AP49" s="25">
        <f t="shared" si="16"/>
        <v>3.9332603938730855</v>
      </c>
      <c r="AQ49" s="114">
        <f t="shared" si="17"/>
        <v>0</v>
      </c>
      <c r="AR49" s="86">
        <v>3257</v>
      </c>
      <c r="AS49" s="25">
        <f t="shared" si="18"/>
        <v>69.297872340425528</v>
      </c>
      <c r="AT49" s="115">
        <f t="shared" si="19"/>
        <v>1</v>
      </c>
      <c r="AU49" s="116">
        <f t="shared" si="20"/>
        <v>2</v>
      </c>
      <c r="AV49" s="26">
        <v>1</v>
      </c>
      <c r="AW49" s="89">
        <v>1</v>
      </c>
      <c r="AX49" s="90">
        <v>0</v>
      </c>
      <c r="AY49" s="116">
        <f t="shared" si="21"/>
        <v>2</v>
      </c>
      <c r="AZ49" s="117">
        <f t="shared" si="23"/>
        <v>20</v>
      </c>
      <c r="BA49" s="118">
        <f t="shared" si="24"/>
        <v>0.90909090909090906</v>
      </c>
      <c r="BB49" s="153" t="s">
        <v>82</v>
      </c>
      <c r="BC49" s="27"/>
      <c r="BD49" s="27"/>
      <c r="BE49" s="27"/>
      <c r="BF49" s="27"/>
      <c r="BG49" s="27"/>
    </row>
    <row r="50" spans="1:59" s="28" customFormat="1" ht="16.5" customHeight="1" x14ac:dyDescent="0.25">
      <c r="A50" s="29">
        <v>46</v>
      </c>
      <c r="B50" s="91" t="s">
        <v>83</v>
      </c>
      <c r="C50" s="122">
        <v>88</v>
      </c>
      <c r="D50" s="86">
        <v>97</v>
      </c>
      <c r="E50" s="99">
        <f t="shared" si="0"/>
        <v>1</v>
      </c>
      <c r="F50" s="122">
        <v>1967</v>
      </c>
      <c r="G50" s="86">
        <v>1985</v>
      </c>
      <c r="H50" s="100">
        <f t="shared" si="28"/>
        <v>1</v>
      </c>
      <c r="I50" s="122">
        <v>61</v>
      </c>
      <c r="J50" s="86">
        <v>61</v>
      </c>
      <c r="K50" s="101">
        <f t="shared" si="29"/>
        <v>1</v>
      </c>
      <c r="L50" s="86">
        <v>2955</v>
      </c>
      <c r="M50" s="86">
        <v>100</v>
      </c>
      <c r="N50" s="103">
        <f t="shared" si="3"/>
        <v>2</v>
      </c>
      <c r="O50" s="86">
        <v>253</v>
      </c>
      <c r="P50" s="103">
        <f t="shared" si="27"/>
        <v>1</v>
      </c>
      <c r="Q50" s="123">
        <v>2047</v>
      </c>
      <c r="R50" s="86">
        <v>1944</v>
      </c>
      <c r="S50" s="87">
        <v>2339</v>
      </c>
      <c r="T50" s="87">
        <v>2339</v>
      </c>
      <c r="U50" s="87">
        <v>2339</v>
      </c>
      <c r="V50" s="88">
        <f t="shared" si="5"/>
        <v>94.968246213971668</v>
      </c>
      <c r="W50" s="103">
        <f t="shared" si="6"/>
        <v>1</v>
      </c>
      <c r="X50" s="106">
        <f t="shared" si="7"/>
        <v>7</v>
      </c>
      <c r="Y50" s="86">
        <v>98</v>
      </c>
      <c r="Z50" s="107">
        <f t="shared" si="8"/>
        <v>2</v>
      </c>
      <c r="AA50" s="86">
        <v>95</v>
      </c>
      <c r="AB50" s="108">
        <f t="shared" si="9"/>
        <v>2</v>
      </c>
      <c r="AC50" s="86">
        <v>122005</v>
      </c>
      <c r="AD50" s="107">
        <f t="shared" si="10"/>
        <v>1</v>
      </c>
      <c r="AE50" s="86">
        <v>45120</v>
      </c>
      <c r="AF50" s="109">
        <f t="shared" si="11"/>
        <v>1</v>
      </c>
      <c r="AG50" s="86">
        <v>98</v>
      </c>
      <c r="AH50" s="108">
        <f t="shared" si="12"/>
        <v>1</v>
      </c>
      <c r="AI50" s="136">
        <v>98</v>
      </c>
      <c r="AJ50" s="108">
        <f t="shared" si="13"/>
        <v>1</v>
      </c>
      <c r="AK50" s="110">
        <f t="shared" si="25"/>
        <v>8</v>
      </c>
      <c r="AL50" s="86">
        <v>34172</v>
      </c>
      <c r="AM50" s="24">
        <f t="shared" si="14"/>
        <v>11.564128595600677</v>
      </c>
      <c r="AN50" s="111">
        <f t="shared" si="15"/>
        <v>1</v>
      </c>
      <c r="AO50" s="86">
        <v>13202</v>
      </c>
      <c r="AP50" s="25">
        <f t="shared" si="16"/>
        <v>6.6508816120906804</v>
      </c>
      <c r="AQ50" s="114">
        <f t="shared" si="17"/>
        <v>1</v>
      </c>
      <c r="AR50" s="86">
        <v>5655</v>
      </c>
      <c r="AS50" s="25">
        <f t="shared" si="18"/>
        <v>58.298969072164951</v>
      </c>
      <c r="AT50" s="115">
        <f t="shared" si="19"/>
        <v>1</v>
      </c>
      <c r="AU50" s="116">
        <f t="shared" si="20"/>
        <v>3</v>
      </c>
      <c r="AV50" s="26">
        <v>1</v>
      </c>
      <c r="AW50" s="89">
        <v>0</v>
      </c>
      <c r="AX50" s="90">
        <v>1</v>
      </c>
      <c r="AY50" s="116">
        <f t="shared" si="21"/>
        <v>2</v>
      </c>
      <c r="AZ50" s="117">
        <f t="shared" si="23"/>
        <v>20</v>
      </c>
      <c r="BA50" s="118">
        <f t="shared" si="24"/>
        <v>0.90909090909090906</v>
      </c>
      <c r="BB50" s="153" t="s">
        <v>83</v>
      </c>
      <c r="BC50" s="27"/>
      <c r="BD50" s="27"/>
      <c r="BE50" s="27"/>
      <c r="BF50" s="27"/>
      <c r="BG50" s="27"/>
    </row>
    <row r="51" spans="1:59" s="28" customFormat="1" x14ac:dyDescent="0.25">
      <c r="A51" s="23">
        <v>47</v>
      </c>
      <c r="B51" s="91" t="s">
        <v>84</v>
      </c>
      <c r="C51" s="122">
        <v>49</v>
      </c>
      <c r="D51" s="86">
        <v>55</v>
      </c>
      <c r="E51" s="99">
        <f t="shared" si="0"/>
        <v>1</v>
      </c>
      <c r="F51" s="122">
        <v>1167</v>
      </c>
      <c r="G51" s="86">
        <v>1179</v>
      </c>
      <c r="H51" s="100">
        <f t="shared" si="28"/>
        <v>1</v>
      </c>
      <c r="I51" s="122">
        <v>37</v>
      </c>
      <c r="J51" s="86">
        <v>37</v>
      </c>
      <c r="K51" s="101">
        <f t="shared" si="29"/>
        <v>1</v>
      </c>
      <c r="L51" s="86">
        <v>1381</v>
      </c>
      <c r="M51" s="86">
        <v>98</v>
      </c>
      <c r="N51" s="103">
        <f t="shared" si="3"/>
        <v>2</v>
      </c>
      <c r="O51" s="86">
        <v>917</v>
      </c>
      <c r="P51" s="103">
        <f t="shared" si="27"/>
        <v>1</v>
      </c>
      <c r="Q51" s="123">
        <v>1245</v>
      </c>
      <c r="R51" s="86">
        <v>1216</v>
      </c>
      <c r="S51" s="87">
        <v>1447</v>
      </c>
      <c r="T51" s="87">
        <v>1447</v>
      </c>
      <c r="U51" s="87">
        <v>1447</v>
      </c>
      <c r="V51" s="88">
        <f t="shared" si="5"/>
        <v>97.670682730923701</v>
      </c>
      <c r="W51" s="103">
        <f t="shared" si="6"/>
        <v>2</v>
      </c>
      <c r="X51" s="106">
        <f t="shared" si="7"/>
        <v>8</v>
      </c>
      <c r="Y51" s="86">
        <v>99</v>
      </c>
      <c r="Z51" s="107">
        <f t="shared" si="8"/>
        <v>2</v>
      </c>
      <c r="AA51" s="86">
        <v>97</v>
      </c>
      <c r="AB51" s="108">
        <f t="shared" si="9"/>
        <v>2</v>
      </c>
      <c r="AC51" s="86">
        <v>78568</v>
      </c>
      <c r="AD51" s="107">
        <f t="shared" si="10"/>
        <v>1</v>
      </c>
      <c r="AE51" s="86">
        <v>24319</v>
      </c>
      <c r="AF51" s="109">
        <f t="shared" si="11"/>
        <v>1</v>
      </c>
      <c r="AG51" s="86">
        <v>99</v>
      </c>
      <c r="AH51" s="108">
        <f t="shared" si="12"/>
        <v>1</v>
      </c>
      <c r="AI51" s="136">
        <v>99</v>
      </c>
      <c r="AJ51" s="108">
        <f t="shared" si="13"/>
        <v>1</v>
      </c>
      <c r="AK51" s="110">
        <f t="shared" si="25"/>
        <v>8</v>
      </c>
      <c r="AL51" s="86">
        <v>13867</v>
      </c>
      <c r="AM51" s="24">
        <f t="shared" si="14"/>
        <v>10.041274438812454</v>
      </c>
      <c r="AN51" s="111">
        <f t="shared" si="15"/>
        <v>1</v>
      </c>
      <c r="AO51" s="86">
        <v>7918</v>
      </c>
      <c r="AP51" s="25">
        <f t="shared" si="16"/>
        <v>6.7158608990670059</v>
      </c>
      <c r="AQ51" s="114">
        <f t="shared" si="17"/>
        <v>1</v>
      </c>
      <c r="AR51" s="86">
        <v>2687</v>
      </c>
      <c r="AS51" s="25">
        <f t="shared" si="18"/>
        <v>48.854545454545452</v>
      </c>
      <c r="AT51" s="115">
        <f t="shared" si="19"/>
        <v>1</v>
      </c>
      <c r="AU51" s="116">
        <f t="shared" si="20"/>
        <v>3</v>
      </c>
      <c r="AV51" s="26">
        <v>1</v>
      </c>
      <c r="AW51" s="89">
        <v>0</v>
      </c>
      <c r="AX51" s="90">
        <v>1</v>
      </c>
      <c r="AY51" s="116">
        <f t="shared" si="21"/>
        <v>2</v>
      </c>
      <c r="AZ51" s="117">
        <f t="shared" si="23"/>
        <v>21</v>
      </c>
      <c r="BA51" s="118">
        <f t="shared" si="24"/>
        <v>0.95454545454545459</v>
      </c>
      <c r="BB51" s="153" t="s">
        <v>84</v>
      </c>
    </row>
    <row r="52" spans="1:59" s="28" customFormat="1" x14ac:dyDescent="0.25">
      <c r="A52" s="29">
        <v>48</v>
      </c>
      <c r="B52" s="91" t="s">
        <v>85</v>
      </c>
      <c r="C52" s="122">
        <v>35</v>
      </c>
      <c r="D52" s="86">
        <v>41</v>
      </c>
      <c r="E52" s="99">
        <f t="shared" si="0"/>
        <v>1</v>
      </c>
      <c r="F52" s="122">
        <v>843</v>
      </c>
      <c r="G52" s="86">
        <v>859</v>
      </c>
      <c r="H52" s="100">
        <f t="shared" si="28"/>
        <v>1</v>
      </c>
      <c r="I52" s="122">
        <v>32</v>
      </c>
      <c r="J52" s="86">
        <v>32</v>
      </c>
      <c r="K52" s="101">
        <f t="shared" si="29"/>
        <v>1</v>
      </c>
      <c r="L52" s="86">
        <v>1046</v>
      </c>
      <c r="M52" s="86">
        <v>98</v>
      </c>
      <c r="N52" s="103">
        <f t="shared" si="3"/>
        <v>2</v>
      </c>
      <c r="O52" s="86">
        <v>383</v>
      </c>
      <c r="P52" s="103">
        <f t="shared" si="27"/>
        <v>1</v>
      </c>
      <c r="Q52" s="123">
        <v>1024</v>
      </c>
      <c r="R52" s="86">
        <v>1023</v>
      </c>
      <c r="S52" s="87">
        <v>1216</v>
      </c>
      <c r="T52" s="87">
        <v>1216</v>
      </c>
      <c r="U52" s="87">
        <v>1216</v>
      </c>
      <c r="V52" s="88">
        <f t="shared" si="5"/>
        <v>99.90234375</v>
      </c>
      <c r="W52" s="103">
        <f t="shared" si="6"/>
        <v>2</v>
      </c>
      <c r="X52" s="106">
        <f t="shared" si="7"/>
        <v>8</v>
      </c>
      <c r="Y52" s="86">
        <v>97</v>
      </c>
      <c r="Z52" s="107">
        <f t="shared" si="8"/>
        <v>2</v>
      </c>
      <c r="AA52" s="86">
        <v>96</v>
      </c>
      <c r="AB52" s="108">
        <f t="shared" si="9"/>
        <v>2</v>
      </c>
      <c r="AC52" s="86">
        <v>67908</v>
      </c>
      <c r="AD52" s="107">
        <f t="shared" si="10"/>
        <v>1</v>
      </c>
      <c r="AE52" s="86">
        <v>23019</v>
      </c>
      <c r="AF52" s="109">
        <f t="shared" si="11"/>
        <v>1</v>
      </c>
      <c r="AG52" s="86">
        <v>97</v>
      </c>
      <c r="AH52" s="108">
        <f t="shared" si="12"/>
        <v>1</v>
      </c>
      <c r="AI52" s="136">
        <v>96</v>
      </c>
      <c r="AJ52" s="108">
        <f t="shared" si="13"/>
        <v>1</v>
      </c>
      <c r="AK52" s="110">
        <f t="shared" si="25"/>
        <v>8</v>
      </c>
      <c r="AL52" s="86">
        <v>6374</v>
      </c>
      <c r="AM52" s="24">
        <f t="shared" si="14"/>
        <v>6.0936902485659656</v>
      </c>
      <c r="AN52" s="111">
        <f t="shared" si="15"/>
        <v>1</v>
      </c>
      <c r="AO52" s="86">
        <v>13496</v>
      </c>
      <c r="AP52" s="25">
        <f t="shared" si="16"/>
        <v>15.71129220023283</v>
      </c>
      <c r="AQ52" s="114">
        <f t="shared" si="17"/>
        <v>1</v>
      </c>
      <c r="AR52" s="86">
        <v>2499</v>
      </c>
      <c r="AS52" s="25">
        <f t="shared" si="18"/>
        <v>60.951219512195124</v>
      </c>
      <c r="AT52" s="115">
        <f t="shared" si="19"/>
        <v>1</v>
      </c>
      <c r="AU52" s="116">
        <f t="shared" si="20"/>
        <v>3</v>
      </c>
      <c r="AV52" s="26">
        <v>1</v>
      </c>
      <c r="AW52" s="89">
        <v>0</v>
      </c>
      <c r="AX52" s="90">
        <v>1</v>
      </c>
      <c r="AY52" s="116">
        <f t="shared" si="21"/>
        <v>2</v>
      </c>
      <c r="AZ52" s="117">
        <f t="shared" si="23"/>
        <v>21</v>
      </c>
      <c r="BA52" s="118">
        <f t="shared" si="24"/>
        <v>0.95454545454545459</v>
      </c>
      <c r="BB52" s="153" t="s">
        <v>85</v>
      </c>
      <c r="BC52" s="27"/>
      <c r="BD52" s="27"/>
      <c r="BE52" s="27"/>
      <c r="BF52" s="27"/>
      <c r="BG52" s="27"/>
    </row>
    <row r="53" spans="1:59" s="28" customFormat="1" ht="16.5" customHeight="1" x14ac:dyDescent="0.25">
      <c r="A53" s="23">
        <v>49</v>
      </c>
      <c r="B53" s="91" t="s">
        <v>86</v>
      </c>
      <c r="C53" s="122">
        <v>88</v>
      </c>
      <c r="D53" s="86">
        <v>106</v>
      </c>
      <c r="E53" s="99">
        <f t="shared" si="0"/>
        <v>1</v>
      </c>
      <c r="F53" s="122">
        <v>2591</v>
      </c>
      <c r="G53" s="86">
        <v>2628</v>
      </c>
      <c r="H53" s="100">
        <f t="shared" si="28"/>
        <v>1</v>
      </c>
      <c r="I53" s="122">
        <v>74</v>
      </c>
      <c r="J53" s="86">
        <v>74</v>
      </c>
      <c r="K53" s="101">
        <f t="shared" si="29"/>
        <v>1</v>
      </c>
      <c r="L53" s="86">
        <v>4013</v>
      </c>
      <c r="M53" s="86">
        <v>98</v>
      </c>
      <c r="N53" s="103">
        <f t="shared" si="3"/>
        <v>2</v>
      </c>
      <c r="O53" s="86">
        <v>759</v>
      </c>
      <c r="P53" s="103">
        <f t="shared" si="27"/>
        <v>1</v>
      </c>
      <c r="Q53" s="123">
        <v>2457</v>
      </c>
      <c r="R53" s="86">
        <v>2334</v>
      </c>
      <c r="S53" s="87">
        <v>2777</v>
      </c>
      <c r="T53" s="87">
        <v>2777</v>
      </c>
      <c r="U53" s="87">
        <v>2777</v>
      </c>
      <c r="V53" s="88">
        <f t="shared" si="5"/>
        <v>94.993894993894997</v>
      </c>
      <c r="W53" s="103">
        <f t="shared" si="6"/>
        <v>1</v>
      </c>
      <c r="X53" s="106">
        <f t="shared" si="7"/>
        <v>7</v>
      </c>
      <c r="Y53" s="86">
        <v>99</v>
      </c>
      <c r="Z53" s="107">
        <f t="shared" si="8"/>
        <v>2</v>
      </c>
      <c r="AA53" s="86">
        <v>94</v>
      </c>
      <c r="AB53" s="108">
        <f t="shared" si="9"/>
        <v>2</v>
      </c>
      <c r="AC53" s="86">
        <v>182941</v>
      </c>
      <c r="AD53" s="107">
        <v>1</v>
      </c>
      <c r="AE53" s="86">
        <v>61707</v>
      </c>
      <c r="AF53" s="109">
        <f t="shared" si="11"/>
        <v>1</v>
      </c>
      <c r="AG53" s="86">
        <v>99</v>
      </c>
      <c r="AH53" s="108">
        <f t="shared" si="12"/>
        <v>1</v>
      </c>
      <c r="AI53" s="136">
        <v>96</v>
      </c>
      <c r="AJ53" s="108">
        <f t="shared" si="13"/>
        <v>1</v>
      </c>
      <c r="AK53" s="110">
        <f t="shared" si="25"/>
        <v>8</v>
      </c>
      <c r="AL53" s="86">
        <v>40639</v>
      </c>
      <c r="AM53" s="24">
        <f t="shared" si="14"/>
        <v>10.126837777224022</v>
      </c>
      <c r="AN53" s="111">
        <f t="shared" si="15"/>
        <v>1</v>
      </c>
      <c r="AO53" s="86">
        <v>26147</v>
      </c>
      <c r="AP53" s="25">
        <f t="shared" si="16"/>
        <v>9.949391171993911</v>
      </c>
      <c r="AQ53" s="114">
        <f t="shared" si="17"/>
        <v>1</v>
      </c>
      <c r="AR53" s="86">
        <v>6066</v>
      </c>
      <c r="AS53" s="25">
        <f t="shared" si="18"/>
        <v>57.226415094339622</v>
      </c>
      <c r="AT53" s="115">
        <f t="shared" si="19"/>
        <v>1</v>
      </c>
      <c r="AU53" s="116">
        <f t="shared" si="20"/>
        <v>3</v>
      </c>
      <c r="AV53" s="26">
        <v>1</v>
      </c>
      <c r="AW53" s="89">
        <v>0</v>
      </c>
      <c r="AX53" s="90">
        <v>1</v>
      </c>
      <c r="AY53" s="116">
        <f t="shared" si="21"/>
        <v>2</v>
      </c>
      <c r="AZ53" s="117">
        <f t="shared" si="23"/>
        <v>20</v>
      </c>
      <c r="BA53" s="118">
        <f t="shared" si="24"/>
        <v>0.90909090909090906</v>
      </c>
      <c r="BB53" s="153" t="s">
        <v>86</v>
      </c>
      <c r="BC53" s="27"/>
      <c r="BD53" s="27"/>
      <c r="BE53" s="27"/>
      <c r="BF53" s="27"/>
      <c r="BG53" s="27"/>
    </row>
    <row r="54" spans="1:59" s="27" customFormat="1" x14ac:dyDescent="0.25">
      <c r="A54" s="29">
        <v>50</v>
      </c>
      <c r="B54" s="91" t="s">
        <v>87</v>
      </c>
      <c r="C54" s="122">
        <v>60</v>
      </c>
      <c r="D54" s="86">
        <v>68</v>
      </c>
      <c r="E54" s="99">
        <f t="shared" si="0"/>
        <v>1</v>
      </c>
      <c r="F54" s="122">
        <v>1266</v>
      </c>
      <c r="G54" s="86">
        <v>1265</v>
      </c>
      <c r="H54" s="100">
        <f t="shared" si="28"/>
        <v>1</v>
      </c>
      <c r="I54" s="122">
        <v>43</v>
      </c>
      <c r="J54" s="86">
        <v>43</v>
      </c>
      <c r="K54" s="101">
        <f t="shared" si="29"/>
        <v>1</v>
      </c>
      <c r="L54" s="86">
        <v>1835</v>
      </c>
      <c r="M54" s="86">
        <v>100</v>
      </c>
      <c r="N54" s="103">
        <f t="shared" si="3"/>
        <v>2</v>
      </c>
      <c r="O54" s="86">
        <v>512</v>
      </c>
      <c r="P54" s="103">
        <f t="shared" si="27"/>
        <v>1</v>
      </c>
      <c r="Q54" s="123">
        <v>1398.06</v>
      </c>
      <c r="R54" s="86">
        <v>1407</v>
      </c>
      <c r="S54" s="87">
        <v>1668</v>
      </c>
      <c r="T54" s="87">
        <v>1668</v>
      </c>
      <c r="U54" s="87">
        <v>1668</v>
      </c>
      <c r="V54" s="88">
        <f t="shared" si="5"/>
        <v>100.63945753401141</v>
      </c>
      <c r="W54" s="103">
        <f t="shared" si="6"/>
        <v>2</v>
      </c>
      <c r="X54" s="106">
        <f t="shared" si="7"/>
        <v>8</v>
      </c>
      <c r="Y54" s="86">
        <v>100</v>
      </c>
      <c r="Z54" s="107">
        <f t="shared" si="8"/>
        <v>2</v>
      </c>
      <c r="AA54" s="86">
        <v>99</v>
      </c>
      <c r="AB54" s="108">
        <f t="shared" si="9"/>
        <v>2</v>
      </c>
      <c r="AC54" s="86">
        <v>95596</v>
      </c>
      <c r="AD54" s="107">
        <f t="shared" ref="AD54:AD96" si="30">IF((AC54/G54/13)&gt;1.4,1,0)</f>
        <v>1</v>
      </c>
      <c r="AE54" s="86">
        <v>25292</v>
      </c>
      <c r="AF54" s="109">
        <f t="shared" si="11"/>
        <v>1</v>
      </c>
      <c r="AG54" s="86">
        <v>100</v>
      </c>
      <c r="AH54" s="108">
        <f t="shared" si="12"/>
        <v>1</v>
      </c>
      <c r="AI54" s="136">
        <v>99</v>
      </c>
      <c r="AJ54" s="108">
        <f t="shared" si="13"/>
        <v>1</v>
      </c>
      <c r="AK54" s="110">
        <f t="shared" si="25"/>
        <v>8</v>
      </c>
      <c r="AL54" s="86">
        <v>21144</v>
      </c>
      <c r="AM54" s="24">
        <f t="shared" si="14"/>
        <v>11.522615803814714</v>
      </c>
      <c r="AN54" s="111">
        <f t="shared" si="15"/>
        <v>1</v>
      </c>
      <c r="AO54" s="86">
        <v>15441</v>
      </c>
      <c r="AP54" s="25">
        <f t="shared" si="16"/>
        <v>12.206324110671936</v>
      </c>
      <c r="AQ54" s="114">
        <f t="shared" si="17"/>
        <v>1</v>
      </c>
      <c r="AR54" s="86">
        <v>3647</v>
      </c>
      <c r="AS54" s="25">
        <f t="shared" si="18"/>
        <v>53.632352941176471</v>
      </c>
      <c r="AT54" s="115">
        <f t="shared" si="19"/>
        <v>1</v>
      </c>
      <c r="AU54" s="116">
        <f t="shared" si="20"/>
        <v>3</v>
      </c>
      <c r="AV54" s="26">
        <v>1</v>
      </c>
      <c r="AW54" s="89">
        <v>0</v>
      </c>
      <c r="AX54" s="90">
        <v>1</v>
      </c>
      <c r="AY54" s="116">
        <f t="shared" si="21"/>
        <v>2</v>
      </c>
      <c r="AZ54" s="117">
        <f t="shared" si="23"/>
        <v>21</v>
      </c>
      <c r="BA54" s="118">
        <f t="shared" si="24"/>
        <v>0.95454545454545459</v>
      </c>
      <c r="BB54" s="153" t="s">
        <v>87</v>
      </c>
    </row>
    <row r="55" spans="1:59" s="27" customFormat="1" x14ac:dyDescent="0.25">
      <c r="A55" s="23">
        <v>51</v>
      </c>
      <c r="B55" s="91" t="s">
        <v>88</v>
      </c>
      <c r="C55" s="122">
        <v>52</v>
      </c>
      <c r="D55" s="86">
        <v>59</v>
      </c>
      <c r="E55" s="99">
        <f t="shared" si="0"/>
        <v>1</v>
      </c>
      <c r="F55" s="122">
        <v>997</v>
      </c>
      <c r="G55" s="86">
        <v>1005</v>
      </c>
      <c r="H55" s="100">
        <f t="shared" si="28"/>
        <v>1</v>
      </c>
      <c r="I55" s="122">
        <v>37</v>
      </c>
      <c r="J55" s="86">
        <v>37</v>
      </c>
      <c r="K55" s="101">
        <f t="shared" si="29"/>
        <v>1</v>
      </c>
      <c r="L55" s="86">
        <v>1621</v>
      </c>
      <c r="M55" s="86">
        <v>100</v>
      </c>
      <c r="N55" s="103">
        <f t="shared" si="3"/>
        <v>2</v>
      </c>
      <c r="O55" s="86">
        <v>470</v>
      </c>
      <c r="P55" s="103">
        <f t="shared" si="27"/>
        <v>1</v>
      </c>
      <c r="Q55" s="123">
        <v>1300</v>
      </c>
      <c r="R55" s="86">
        <v>1335</v>
      </c>
      <c r="S55" s="92">
        <v>518</v>
      </c>
      <c r="T55" s="87">
        <v>518</v>
      </c>
      <c r="U55" s="87">
        <v>518</v>
      </c>
      <c r="V55" s="88">
        <f t="shared" si="5"/>
        <v>102.69230769230769</v>
      </c>
      <c r="W55" s="103">
        <f t="shared" si="6"/>
        <v>2</v>
      </c>
      <c r="X55" s="106">
        <f t="shared" si="7"/>
        <v>8</v>
      </c>
      <c r="Y55" s="86">
        <v>99</v>
      </c>
      <c r="Z55" s="107">
        <f t="shared" si="8"/>
        <v>2</v>
      </c>
      <c r="AA55" s="86">
        <v>99</v>
      </c>
      <c r="AB55" s="108">
        <f t="shared" si="9"/>
        <v>2</v>
      </c>
      <c r="AC55" s="86">
        <v>78361</v>
      </c>
      <c r="AD55" s="107">
        <f t="shared" si="30"/>
        <v>1</v>
      </c>
      <c r="AE55" s="86">
        <v>20617</v>
      </c>
      <c r="AF55" s="109">
        <f t="shared" si="11"/>
        <v>1</v>
      </c>
      <c r="AG55" s="86">
        <v>94</v>
      </c>
      <c r="AH55" s="108">
        <f t="shared" si="12"/>
        <v>1</v>
      </c>
      <c r="AI55" s="136">
        <v>93</v>
      </c>
      <c r="AJ55" s="108">
        <f t="shared" si="13"/>
        <v>1</v>
      </c>
      <c r="AK55" s="110">
        <f t="shared" si="25"/>
        <v>8</v>
      </c>
      <c r="AL55" s="86">
        <v>7261</v>
      </c>
      <c r="AM55" s="24">
        <f t="shared" si="14"/>
        <v>4.4793337446020978</v>
      </c>
      <c r="AN55" s="111">
        <f t="shared" si="15"/>
        <v>0</v>
      </c>
      <c r="AO55" s="86">
        <v>9301</v>
      </c>
      <c r="AP55" s="25">
        <f t="shared" si="16"/>
        <v>9.2547263681592042</v>
      </c>
      <c r="AQ55" s="114">
        <f t="shared" si="17"/>
        <v>1</v>
      </c>
      <c r="AR55" s="86">
        <v>3511</v>
      </c>
      <c r="AS55" s="25">
        <f t="shared" si="18"/>
        <v>59.508474576271183</v>
      </c>
      <c r="AT55" s="115">
        <f t="shared" si="19"/>
        <v>1</v>
      </c>
      <c r="AU55" s="116">
        <f t="shared" si="20"/>
        <v>2</v>
      </c>
      <c r="AV55" s="26">
        <v>1</v>
      </c>
      <c r="AW55" s="89">
        <v>0</v>
      </c>
      <c r="AX55" s="90">
        <v>1</v>
      </c>
      <c r="AY55" s="116">
        <f t="shared" si="21"/>
        <v>2</v>
      </c>
      <c r="AZ55" s="117">
        <f t="shared" si="23"/>
        <v>20</v>
      </c>
      <c r="BA55" s="118">
        <f t="shared" si="24"/>
        <v>0.90909090909090906</v>
      </c>
      <c r="BB55" s="153" t="s">
        <v>88</v>
      </c>
      <c r="BC55" s="28"/>
      <c r="BD55" s="28"/>
      <c r="BE55" s="28"/>
      <c r="BF55" s="28"/>
      <c r="BG55" s="28"/>
    </row>
    <row r="56" spans="1:59" s="31" customFormat="1" ht="16.5" customHeight="1" x14ac:dyDescent="0.25">
      <c r="A56" s="29">
        <v>52</v>
      </c>
      <c r="B56" s="91" t="s">
        <v>89</v>
      </c>
      <c r="C56" s="122">
        <v>116</v>
      </c>
      <c r="D56" s="86">
        <v>128</v>
      </c>
      <c r="E56" s="99">
        <f t="shared" si="0"/>
        <v>1</v>
      </c>
      <c r="F56" s="122">
        <v>2887</v>
      </c>
      <c r="G56" s="86">
        <v>2919</v>
      </c>
      <c r="H56" s="100">
        <f t="shared" si="28"/>
        <v>1</v>
      </c>
      <c r="I56" s="122">
        <v>81</v>
      </c>
      <c r="J56" s="86">
        <v>81</v>
      </c>
      <c r="K56" s="101">
        <f t="shared" si="29"/>
        <v>1</v>
      </c>
      <c r="L56" s="86">
        <v>3776</v>
      </c>
      <c r="M56" s="86">
        <v>97</v>
      </c>
      <c r="N56" s="103">
        <f t="shared" si="3"/>
        <v>2</v>
      </c>
      <c r="O56" s="86">
        <v>382</v>
      </c>
      <c r="P56" s="103">
        <f t="shared" si="27"/>
        <v>1</v>
      </c>
      <c r="Q56" s="123">
        <v>2714.04</v>
      </c>
      <c r="R56" s="86">
        <v>2528</v>
      </c>
      <c r="S56" s="87">
        <v>3005</v>
      </c>
      <c r="T56" s="87">
        <v>3005</v>
      </c>
      <c r="U56" s="87">
        <v>3005</v>
      </c>
      <c r="V56" s="88">
        <f t="shared" si="5"/>
        <v>93.145274203770029</v>
      </c>
      <c r="W56" s="103">
        <f t="shared" si="6"/>
        <v>1</v>
      </c>
      <c r="X56" s="106">
        <f t="shared" si="7"/>
        <v>7</v>
      </c>
      <c r="Y56" s="86">
        <v>100</v>
      </c>
      <c r="Z56" s="107">
        <f t="shared" si="8"/>
        <v>2</v>
      </c>
      <c r="AA56" s="86">
        <v>97</v>
      </c>
      <c r="AB56" s="108">
        <f t="shared" si="9"/>
        <v>2</v>
      </c>
      <c r="AC56" s="86">
        <v>234872</v>
      </c>
      <c r="AD56" s="107">
        <f t="shared" si="30"/>
        <v>1</v>
      </c>
      <c r="AE56" s="86">
        <v>77414</v>
      </c>
      <c r="AF56" s="109">
        <f t="shared" si="11"/>
        <v>1</v>
      </c>
      <c r="AG56" s="86">
        <v>98</v>
      </c>
      <c r="AH56" s="108">
        <f t="shared" si="12"/>
        <v>1</v>
      </c>
      <c r="AI56" s="136">
        <v>98</v>
      </c>
      <c r="AJ56" s="108">
        <f t="shared" si="13"/>
        <v>1</v>
      </c>
      <c r="AK56" s="110">
        <f t="shared" si="25"/>
        <v>8</v>
      </c>
      <c r="AL56" s="86">
        <v>47356</v>
      </c>
      <c r="AM56" s="24">
        <f t="shared" si="14"/>
        <v>12.541313559322035</v>
      </c>
      <c r="AN56" s="111">
        <f t="shared" si="15"/>
        <v>1</v>
      </c>
      <c r="AO56" s="86">
        <v>27481</v>
      </c>
      <c r="AP56" s="25">
        <f t="shared" si="16"/>
        <v>9.4145255224391917</v>
      </c>
      <c r="AQ56" s="114">
        <f t="shared" si="17"/>
        <v>1</v>
      </c>
      <c r="AR56" s="86">
        <v>9643</v>
      </c>
      <c r="AS56" s="25">
        <f t="shared" si="18"/>
        <v>75.3359375</v>
      </c>
      <c r="AT56" s="115">
        <f t="shared" si="19"/>
        <v>1</v>
      </c>
      <c r="AU56" s="116">
        <f t="shared" si="20"/>
        <v>3</v>
      </c>
      <c r="AV56" s="26">
        <v>1</v>
      </c>
      <c r="AW56" s="89">
        <v>0</v>
      </c>
      <c r="AX56" s="90">
        <v>1</v>
      </c>
      <c r="AY56" s="116">
        <f t="shared" si="21"/>
        <v>2</v>
      </c>
      <c r="AZ56" s="117">
        <f t="shared" si="23"/>
        <v>20</v>
      </c>
      <c r="BA56" s="118">
        <f t="shared" si="24"/>
        <v>0.90909090909090906</v>
      </c>
      <c r="BB56" s="153" t="s">
        <v>89</v>
      </c>
      <c r="BC56" s="27"/>
      <c r="BD56" s="27"/>
      <c r="BE56" s="27"/>
      <c r="BF56" s="27"/>
      <c r="BG56" s="27"/>
    </row>
    <row r="57" spans="1:59" s="27" customFormat="1" x14ac:dyDescent="0.25">
      <c r="A57" s="23">
        <v>53</v>
      </c>
      <c r="B57" s="91" t="s">
        <v>90</v>
      </c>
      <c r="C57" s="122">
        <v>64</v>
      </c>
      <c r="D57" s="86">
        <v>60</v>
      </c>
      <c r="E57" s="99">
        <f t="shared" si="0"/>
        <v>1</v>
      </c>
      <c r="F57" s="122">
        <v>1251</v>
      </c>
      <c r="G57" s="86">
        <v>1250</v>
      </c>
      <c r="H57" s="100">
        <f t="shared" si="28"/>
        <v>1</v>
      </c>
      <c r="I57" s="122">
        <v>48</v>
      </c>
      <c r="J57" s="86">
        <v>48</v>
      </c>
      <c r="K57" s="101">
        <f t="shared" si="29"/>
        <v>1</v>
      </c>
      <c r="L57" s="86">
        <v>1338</v>
      </c>
      <c r="M57" s="86">
        <v>100</v>
      </c>
      <c r="N57" s="103">
        <f t="shared" si="3"/>
        <v>2</v>
      </c>
      <c r="O57" s="86">
        <v>341</v>
      </c>
      <c r="P57" s="103">
        <f t="shared" si="27"/>
        <v>1</v>
      </c>
      <c r="Q57" s="123">
        <v>1589</v>
      </c>
      <c r="R57" s="86">
        <v>1517</v>
      </c>
      <c r="S57" s="87">
        <v>1839</v>
      </c>
      <c r="T57" s="87">
        <v>1839</v>
      </c>
      <c r="U57" s="87">
        <v>1839</v>
      </c>
      <c r="V57" s="88">
        <f t="shared" si="5"/>
        <v>95.468848332284452</v>
      </c>
      <c r="W57" s="103">
        <f t="shared" si="6"/>
        <v>2</v>
      </c>
      <c r="X57" s="106">
        <f t="shared" si="7"/>
        <v>8</v>
      </c>
      <c r="Y57" s="86">
        <v>100</v>
      </c>
      <c r="Z57" s="107">
        <f t="shared" si="8"/>
        <v>2</v>
      </c>
      <c r="AA57" s="86">
        <v>100</v>
      </c>
      <c r="AB57" s="108">
        <f t="shared" si="9"/>
        <v>2</v>
      </c>
      <c r="AC57" s="86">
        <v>72576</v>
      </c>
      <c r="AD57" s="107">
        <f t="shared" si="30"/>
        <v>1</v>
      </c>
      <c r="AE57" s="86">
        <v>31616</v>
      </c>
      <c r="AF57" s="109">
        <f t="shared" si="11"/>
        <v>1</v>
      </c>
      <c r="AG57" s="86">
        <v>100</v>
      </c>
      <c r="AH57" s="108">
        <f t="shared" si="12"/>
        <v>1</v>
      </c>
      <c r="AI57" s="136">
        <v>100</v>
      </c>
      <c r="AJ57" s="108">
        <f t="shared" si="13"/>
        <v>1</v>
      </c>
      <c r="AK57" s="110">
        <f t="shared" si="25"/>
        <v>8</v>
      </c>
      <c r="AL57" s="86">
        <v>21257</v>
      </c>
      <c r="AM57" s="24">
        <f t="shared" si="14"/>
        <v>15.887144992526158</v>
      </c>
      <c r="AN57" s="111">
        <f t="shared" si="15"/>
        <v>1</v>
      </c>
      <c r="AO57" s="86">
        <v>24424</v>
      </c>
      <c r="AP57" s="25">
        <f t="shared" si="16"/>
        <v>19.539200000000001</v>
      </c>
      <c r="AQ57" s="114">
        <f t="shared" si="17"/>
        <v>1</v>
      </c>
      <c r="AR57" s="86">
        <v>5177</v>
      </c>
      <c r="AS57" s="25">
        <f t="shared" si="18"/>
        <v>86.283333333333331</v>
      </c>
      <c r="AT57" s="115">
        <f t="shared" si="19"/>
        <v>1</v>
      </c>
      <c r="AU57" s="116">
        <f t="shared" si="20"/>
        <v>3</v>
      </c>
      <c r="AV57" s="26">
        <v>1</v>
      </c>
      <c r="AW57" s="89">
        <v>1</v>
      </c>
      <c r="AX57" s="90">
        <v>1</v>
      </c>
      <c r="AY57" s="116">
        <f t="shared" si="21"/>
        <v>3</v>
      </c>
      <c r="AZ57" s="117">
        <f t="shared" si="23"/>
        <v>22</v>
      </c>
      <c r="BA57" s="118">
        <f t="shared" si="24"/>
        <v>1</v>
      </c>
      <c r="BB57" s="153" t="s">
        <v>90</v>
      </c>
    </row>
    <row r="58" spans="1:59" s="27" customFormat="1" x14ac:dyDescent="0.25">
      <c r="A58" s="29">
        <v>54</v>
      </c>
      <c r="B58" s="91" t="s">
        <v>91</v>
      </c>
      <c r="C58" s="122">
        <v>88</v>
      </c>
      <c r="D58" s="86">
        <v>90</v>
      </c>
      <c r="E58" s="99">
        <f t="shared" si="0"/>
        <v>1</v>
      </c>
      <c r="F58" s="122">
        <v>2391</v>
      </c>
      <c r="G58" s="86">
        <v>2420</v>
      </c>
      <c r="H58" s="100">
        <f t="shared" si="28"/>
        <v>1</v>
      </c>
      <c r="I58" s="122">
        <v>73</v>
      </c>
      <c r="J58" s="86">
        <v>73</v>
      </c>
      <c r="K58" s="101">
        <f t="shared" si="29"/>
        <v>1</v>
      </c>
      <c r="L58" s="86">
        <v>4162</v>
      </c>
      <c r="M58" s="86">
        <v>100</v>
      </c>
      <c r="N58" s="103">
        <f t="shared" si="3"/>
        <v>2</v>
      </c>
      <c r="O58" s="86">
        <v>1514</v>
      </c>
      <c r="P58" s="103">
        <f t="shared" si="27"/>
        <v>1</v>
      </c>
      <c r="Q58" s="123">
        <v>2356</v>
      </c>
      <c r="R58" s="86">
        <v>2417</v>
      </c>
      <c r="S58" s="87">
        <v>2808</v>
      </c>
      <c r="T58" s="87">
        <v>2808</v>
      </c>
      <c r="U58" s="87">
        <v>2808</v>
      </c>
      <c r="V58" s="88">
        <f t="shared" si="5"/>
        <v>102.58913412563668</v>
      </c>
      <c r="W58" s="103">
        <f t="shared" si="6"/>
        <v>2</v>
      </c>
      <c r="X58" s="106">
        <f t="shared" si="7"/>
        <v>8</v>
      </c>
      <c r="Y58" s="86">
        <v>99</v>
      </c>
      <c r="Z58" s="107">
        <f t="shared" si="8"/>
        <v>2</v>
      </c>
      <c r="AA58" s="86">
        <v>100</v>
      </c>
      <c r="AB58" s="108">
        <f t="shared" si="9"/>
        <v>2</v>
      </c>
      <c r="AC58" s="86">
        <v>186531</v>
      </c>
      <c r="AD58" s="107">
        <f t="shared" si="30"/>
        <v>1</v>
      </c>
      <c r="AE58" s="86">
        <v>39465</v>
      </c>
      <c r="AF58" s="109">
        <f t="shared" si="11"/>
        <v>1</v>
      </c>
      <c r="AG58" s="86">
        <v>100</v>
      </c>
      <c r="AH58" s="108">
        <f t="shared" si="12"/>
        <v>1</v>
      </c>
      <c r="AI58" s="136">
        <v>100</v>
      </c>
      <c r="AJ58" s="108">
        <f t="shared" si="13"/>
        <v>1</v>
      </c>
      <c r="AK58" s="110">
        <f t="shared" si="25"/>
        <v>8</v>
      </c>
      <c r="AL58" s="86">
        <v>46726</v>
      </c>
      <c r="AM58" s="24">
        <f t="shared" si="14"/>
        <v>11.226814031715522</v>
      </c>
      <c r="AN58" s="111">
        <f t="shared" si="15"/>
        <v>1</v>
      </c>
      <c r="AO58" s="86">
        <v>21142</v>
      </c>
      <c r="AP58" s="25">
        <f t="shared" si="16"/>
        <v>8.7363636363636363</v>
      </c>
      <c r="AQ58" s="114">
        <f t="shared" si="17"/>
        <v>1</v>
      </c>
      <c r="AR58" s="86">
        <v>9356</v>
      </c>
      <c r="AS58" s="25">
        <f t="shared" si="18"/>
        <v>103.95555555555555</v>
      </c>
      <c r="AT58" s="115">
        <f t="shared" si="19"/>
        <v>1</v>
      </c>
      <c r="AU58" s="116">
        <f t="shared" si="20"/>
        <v>3</v>
      </c>
      <c r="AV58" s="26">
        <v>1</v>
      </c>
      <c r="AW58" s="89">
        <v>0</v>
      </c>
      <c r="AX58" s="90">
        <v>0</v>
      </c>
      <c r="AY58" s="116">
        <f t="shared" si="21"/>
        <v>1</v>
      </c>
      <c r="AZ58" s="117">
        <f t="shared" si="23"/>
        <v>20</v>
      </c>
      <c r="BA58" s="118">
        <f t="shared" si="24"/>
        <v>0.90909090909090906</v>
      </c>
      <c r="BB58" s="153" t="s">
        <v>91</v>
      </c>
      <c r="BC58" s="28"/>
      <c r="BD58" s="28"/>
      <c r="BE58" s="28"/>
      <c r="BF58" s="28"/>
      <c r="BG58" s="28"/>
    </row>
    <row r="59" spans="1:59" s="27" customFormat="1" ht="16.5" customHeight="1" x14ac:dyDescent="0.3">
      <c r="A59" s="23">
        <v>55</v>
      </c>
      <c r="B59" s="91" t="s">
        <v>92</v>
      </c>
      <c r="C59" s="122">
        <v>38</v>
      </c>
      <c r="D59" s="124">
        <v>44</v>
      </c>
      <c r="E59" s="99">
        <f t="shared" si="0"/>
        <v>1</v>
      </c>
      <c r="F59" s="122">
        <v>796</v>
      </c>
      <c r="G59" s="124">
        <v>786</v>
      </c>
      <c r="H59" s="100">
        <f t="shared" si="28"/>
        <v>1</v>
      </c>
      <c r="I59" s="122">
        <v>28</v>
      </c>
      <c r="J59" s="124">
        <v>28</v>
      </c>
      <c r="K59" s="101">
        <f t="shared" si="29"/>
        <v>1</v>
      </c>
      <c r="L59" s="124">
        <v>1274</v>
      </c>
      <c r="M59" s="124">
        <v>100</v>
      </c>
      <c r="N59" s="103">
        <f t="shared" si="3"/>
        <v>2</v>
      </c>
      <c r="O59" s="124">
        <v>411</v>
      </c>
      <c r="P59" s="103">
        <f t="shared" si="27"/>
        <v>1</v>
      </c>
      <c r="Q59" s="123">
        <v>936</v>
      </c>
      <c r="R59" s="124">
        <v>899</v>
      </c>
      <c r="S59" s="125">
        <v>1066</v>
      </c>
      <c r="T59" s="125">
        <v>1066</v>
      </c>
      <c r="U59" s="125">
        <v>1066</v>
      </c>
      <c r="V59" s="126">
        <f t="shared" si="5"/>
        <v>96.047008547008545</v>
      </c>
      <c r="W59" s="103">
        <f t="shared" si="6"/>
        <v>2</v>
      </c>
      <c r="X59" s="106">
        <f t="shared" si="7"/>
        <v>8</v>
      </c>
      <c r="Y59" s="124">
        <v>99</v>
      </c>
      <c r="Z59" s="107">
        <f t="shared" si="8"/>
        <v>2</v>
      </c>
      <c r="AA59" s="124">
        <v>100</v>
      </c>
      <c r="AB59" s="108">
        <f t="shared" si="9"/>
        <v>2</v>
      </c>
      <c r="AC59" s="124">
        <v>69095</v>
      </c>
      <c r="AD59" s="107">
        <f t="shared" si="30"/>
        <v>1</v>
      </c>
      <c r="AE59" s="124">
        <v>13041</v>
      </c>
      <c r="AF59" s="109">
        <f t="shared" si="11"/>
        <v>1</v>
      </c>
      <c r="AG59" s="124">
        <v>99</v>
      </c>
      <c r="AH59" s="108">
        <f t="shared" si="12"/>
        <v>1</v>
      </c>
      <c r="AI59" s="136">
        <v>99</v>
      </c>
      <c r="AJ59" s="108">
        <f t="shared" si="13"/>
        <v>1</v>
      </c>
      <c r="AK59" s="110">
        <f t="shared" si="25"/>
        <v>8</v>
      </c>
      <c r="AL59" s="124">
        <v>9222</v>
      </c>
      <c r="AM59" s="24">
        <f t="shared" si="14"/>
        <v>7.2386185243328098</v>
      </c>
      <c r="AN59" s="111">
        <f t="shared" si="15"/>
        <v>1</v>
      </c>
      <c r="AO59" s="124">
        <v>10958</v>
      </c>
      <c r="AP59" s="25">
        <f t="shared" si="16"/>
        <v>13.94147582697201</v>
      </c>
      <c r="AQ59" s="114">
        <f t="shared" si="17"/>
        <v>1</v>
      </c>
      <c r="AR59" s="124">
        <v>2764</v>
      </c>
      <c r="AS59" s="25">
        <f t="shared" si="18"/>
        <v>62.81818181818182</v>
      </c>
      <c r="AT59" s="115">
        <f t="shared" si="19"/>
        <v>1</v>
      </c>
      <c r="AU59" s="116">
        <f t="shared" si="20"/>
        <v>3</v>
      </c>
      <c r="AV59" s="26">
        <v>1</v>
      </c>
      <c r="AW59" s="127">
        <v>1</v>
      </c>
      <c r="AX59" s="128">
        <v>1</v>
      </c>
      <c r="AY59" s="116">
        <f t="shared" si="21"/>
        <v>3</v>
      </c>
      <c r="AZ59" s="117">
        <f t="shared" si="23"/>
        <v>22</v>
      </c>
      <c r="BA59" s="118">
        <f t="shared" si="24"/>
        <v>1</v>
      </c>
      <c r="BB59" s="153" t="s">
        <v>92</v>
      </c>
      <c r="BC59" s="28"/>
      <c r="BD59" s="28"/>
      <c r="BE59" s="28"/>
      <c r="BF59" s="28"/>
      <c r="BG59" s="28"/>
    </row>
    <row r="60" spans="1:59" s="27" customFormat="1" ht="16.5" customHeight="1" x14ac:dyDescent="0.3">
      <c r="A60" s="29">
        <v>56</v>
      </c>
      <c r="B60" s="91" t="s">
        <v>93</v>
      </c>
      <c r="C60" s="122">
        <v>56</v>
      </c>
      <c r="D60" s="124">
        <v>62</v>
      </c>
      <c r="E60" s="99">
        <f t="shared" si="0"/>
        <v>1</v>
      </c>
      <c r="F60" s="122">
        <v>1199</v>
      </c>
      <c r="G60" s="124">
        <v>1212</v>
      </c>
      <c r="H60" s="100">
        <f t="shared" si="28"/>
        <v>1</v>
      </c>
      <c r="I60" s="122">
        <v>41</v>
      </c>
      <c r="J60" s="124">
        <v>41</v>
      </c>
      <c r="K60" s="101">
        <f t="shared" si="29"/>
        <v>1</v>
      </c>
      <c r="L60" s="124">
        <v>1796</v>
      </c>
      <c r="M60" s="124">
        <v>99</v>
      </c>
      <c r="N60" s="103">
        <f t="shared" si="3"/>
        <v>2</v>
      </c>
      <c r="O60" s="124">
        <v>530</v>
      </c>
      <c r="P60" s="103">
        <f t="shared" si="27"/>
        <v>1</v>
      </c>
      <c r="Q60" s="123">
        <v>1295</v>
      </c>
      <c r="R60" s="124">
        <v>1252</v>
      </c>
      <c r="S60" s="125">
        <v>1485</v>
      </c>
      <c r="T60" s="125">
        <v>1485</v>
      </c>
      <c r="U60" s="129">
        <v>2</v>
      </c>
      <c r="V60" s="126">
        <f t="shared" si="5"/>
        <v>96.679536679536682</v>
      </c>
      <c r="W60" s="103">
        <f t="shared" si="6"/>
        <v>2</v>
      </c>
      <c r="X60" s="106">
        <f t="shared" si="7"/>
        <v>8</v>
      </c>
      <c r="Y60" s="124">
        <v>100</v>
      </c>
      <c r="Z60" s="107">
        <f t="shared" si="8"/>
        <v>2</v>
      </c>
      <c r="AA60" s="124">
        <v>98</v>
      </c>
      <c r="AB60" s="108">
        <f t="shared" si="9"/>
        <v>2</v>
      </c>
      <c r="AC60" s="124">
        <v>80096</v>
      </c>
      <c r="AD60" s="107">
        <f t="shared" si="30"/>
        <v>1</v>
      </c>
      <c r="AE60" s="124">
        <v>18942</v>
      </c>
      <c r="AF60" s="109">
        <f t="shared" si="11"/>
        <v>1</v>
      </c>
      <c r="AG60" s="124">
        <v>100</v>
      </c>
      <c r="AH60" s="108">
        <f t="shared" si="12"/>
        <v>1</v>
      </c>
      <c r="AI60" s="136">
        <v>100</v>
      </c>
      <c r="AJ60" s="108">
        <f t="shared" si="13"/>
        <v>1</v>
      </c>
      <c r="AK60" s="110">
        <f t="shared" si="25"/>
        <v>8</v>
      </c>
      <c r="AL60" s="124">
        <v>16828</v>
      </c>
      <c r="AM60" s="24">
        <f t="shared" si="14"/>
        <v>9.3697104677060139</v>
      </c>
      <c r="AN60" s="111">
        <f t="shared" si="15"/>
        <v>1</v>
      </c>
      <c r="AO60" s="124">
        <v>18470</v>
      </c>
      <c r="AP60" s="25">
        <f t="shared" si="16"/>
        <v>15.239273927392739</v>
      </c>
      <c r="AQ60" s="114">
        <f t="shared" si="17"/>
        <v>1</v>
      </c>
      <c r="AR60" s="124">
        <v>2716</v>
      </c>
      <c r="AS60" s="25">
        <f t="shared" si="18"/>
        <v>43.806451612903224</v>
      </c>
      <c r="AT60" s="115">
        <f t="shared" si="19"/>
        <v>1</v>
      </c>
      <c r="AU60" s="116">
        <f t="shared" si="20"/>
        <v>3</v>
      </c>
      <c r="AV60" s="26">
        <v>1</v>
      </c>
      <c r="AW60" s="127">
        <v>0</v>
      </c>
      <c r="AX60" s="128">
        <v>1</v>
      </c>
      <c r="AY60" s="116">
        <f t="shared" si="21"/>
        <v>2</v>
      </c>
      <c r="AZ60" s="117">
        <f t="shared" si="23"/>
        <v>21</v>
      </c>
      <c r="BA60" s="118">
        <f t="shared" si="24"/>
        <v>0.95454545454545459</v>
      </c>
      <c r="BB60" s="153" t="s">
        <v>93</v>
      </c>
      <c r="BC60" s="28"/>
      <c r="BD60" s="28"/>
      <c r="BE60" s="28"/>
      <c r="BF60" s="28"/>
      <c r="BG60" s="28"/>
    </row>
    <row r="61" spans="1:59" s="27" customFormat="1" x14ac:dyDescent="0.3">
      <c r="A61" s="23">
        <v>57</v>
      </c>
      <c r="B61" s="91" t="s">
        <v>94</v>
      </c>
      <c r="C61" s="122">
        <v>56</v>
      </c>
      <c r="D61" s="124">
        <v>64</v>
      </c>
      <c r="E61" s="99">
        <f t="shared" si="0"/>
        <v>1</v>
      </c>
      <c r="F61" s="122">
        <v>1298</v>
      </c>
      <c r="G61" s="124">
        <v>1296</v>
      </c>
      <c r="H61" s="100">
        <f t="shared" si="28"/>
        <v>1</v>
      </c>
      <c r="I61" s="122">
        <v>44</v>
      </c>
      <c r="J61" s="124">
        <v>44</v>
      </c>
      <c r="K61" s="101">
        <f t="shared" si="29"/>
        <v>1</v>
      </c>
      <c r="L61" s="124">
        <v>1427</v>
      </c>
      <c r="M61" s="124">
        <v>100</v>
      </c>
      <c r="N61" s="103">
        <f t="shared" si="3"/>
        <v>2</v>
      </c>
      <c r="O61" s="124">
        <v>623</v>
      </c>
      <c r="P61" s="103">
        <f t="shared" si="27"/>
        <v>1</v>
      </c>
      <c r="Q61" s="123">
        <v>1379</v>
      </c>
      <c r="R61" s="124">
        <v>1415</v>
      </c>
      <c r="S61" s="125">
        <v>1653</v>
      </c>
      <c r="T61" s="125">
        <v>1653</v>
      </c>
      <c r="U61" s="125">
        <v>1653</v>
      </c>
      <c r="V61" s="126">
        <f t="shared" si="5"/>
        <v>102.61058738216099</v>
      </c>
      <c r="W61" s="103">
        <f t="shared" si="6"/>
        <v>2</v>
      </c>
      <c r="X61" s="106">
        <f t="shared" si="7"/>
        <v>8</v>
      </c>
      <c r="Y61" s="124">
        <v>100</v>
      </c>
      <c r="Z61" s="107">
        <f t="shared" si="8"/>
        <v>2</v>
      </c>
      <c r="AA61" s="124">
        <v>99</v>
      </c>
      <c r="AB61" s="108">
        <f t="shared" si="9"/>
        <v>2</v>
      </c>
      <c r="AC61" s="124">
        <v>95751</v>
      </c>
      <c r="AD61" s="107">
        <f t="shared" si="30"/>
        <v>1</v>
      </c>
      <c r="AE61" s="124">
        <v>24131</v>
      </c>
      <c r="AF61" s="109">
        <f t="shared" si="11"/>
        <v>1</v>
      </c>
      <c r="AG61" s="124">
        <v>100</v>
      </c>
      <c r="AH61" s="108">
        <f t="shared" si="12"/>
        <v>1</v>
      </c>
      <c r="AI61" s="136">
        <v>100</v>
      </c>
      <c r="AJ61" s="108">
        <f t="shared" si="13"/>
        <v>1</v>
      </c>
      <c r="AK61" s="110">
        <f t="shared" si="25"/>
        <v>8</v>
      </c>
      <c r="AL61" s="124">
        <v>12556</v>
      </c>
      <c r="AM61" s="24">
        <f t="shared" si="14"/>
        <v>8.7988787666433073</v>
      </c>
      <c r="AN61" s="111">
        <f t="shared" si="15"/>
        <v>1</v>
      </c>
      <c r="AO61" s="124">
        <v>9120</v>
      </c>
      <c r="AP61" s="25">
        <f t="shared" si="16"/>
        <v>7.0370370370370372</v>
      </c>
      <c r="AQ61" s="114">
        <f t="shared" si="17"/>
        <v>1</v>
      </c>
      <c r="AR61" s="124">
        <v>3325</v>
      </c>
      <c r="AS61" s="25">
        <f t="shared" si="18"/>
        <v>51.953125</v>
      </c>
      <c r="AT61" s="115">
        <f t="shared" si="19"/>
        <v>1</v>
      </c>
      <c r="AU61" s="116">
        <f t="shared" si="20"/>
        <v>3</v>
      </c>
      <c r="AV61" s="26">
        <v>1</v>
      </c>
      <c r="AW61" s="127">
        <v>1</v>
      </c>
      <c r="AX61" s="128">
        <v>0</v>
      </c>
      <c r="AY61" s="116">
        <f t="shared" si="21"/>
        <v>2</v>
      </c>
      <c r="AZ61" s="117">
        <f t="shared" si="23"/>
        <v>21</v>
      </c>
      <c r="BA61" s="118">
        <f t="shared" si="24"/>
        <v>0.95454545454545459</v>
      </c>
      <c r="BB61" s="153" t="s">
        <v>94</v>
      </c>
    </row>
    <row r="62" spans="1:59" s="27" customFormat="1" x14ac:dyDescent="0.3">
      <c r="A62" s="29">
        <v>58</v>
      </c>
      <c r="B62" s="91" t="s">
        <v>95</v>
      </c>
      <c r="C62" s="122">
        <v>34</v>
      </c>
      <c r="D62" s="124">
        <v>38</v>
      </c>
      <c r="E62" s="99">
        <f t="shared" si="0"/>
        <v>1</v>
      </c>
      <c r="F62" s="122">
        <v>777</v>
      </c>
      <c r="G62" s="124">
        <v>785</v>
      </c>
      <c r="H62" s="100">
        <f t="shared" si="28"/>
        <v>1</v>
      </c>
      <c r="I62" s="122">
        <v>27</v>
      </c>
      <c r="J62" s="124">
        <v>27</v>
      </c>
      <c r="K62" s="101">
        <f t="shared" si="29"/>
        <v>1</v>
      </c>
      <c r="L62" s="124">
        <v>1113</v>
      </c>
      <c r="M62" s="124">
        <v>100</v>
      </c>
      <c r="N62" s="103">
        <f t="shared" si="3"/>
        <v>2</v>
      </c>
      <c r="O62" s="124">
        <v>744</v>
      </c>
      <c r="P62" s="103">
        <f t="shared" si="27"/>
        <v>1</v>
      </c>
      <c r="Q62" s="123">
        <v>832</v>
      </c>
      <c r="R62" s="124">
        <v>964</v>
      </c>
      <c r="S62" s="125">
        <v>985</v>
      </c>
      <c r="T62" s="125">
        <v>985</v>
      </c>
      <c r="U62" s="125">
        <v>985</v>
      </c>
      <c r="V62" s="126">
        <f t="shared" si="5"/>
        <v>115.86538461538461</v>
      </c>
      <c r="W62" s="103">
        <f t="shared" si="6"/>
        <v>2</v>
      </c>
      <c r="X62" s="106">
        <f t="shared" si="7"/>
        <v>8</v>
      </c>
      <c r="Y62" s="124">
        <v>100</v>
      </c>
      <c r="Z62" s="107">
        <f t="shared" si="8"/>
        <v>2</v>
      </c>
      <c r="AA62" s="124">
        <v>100</v>
      </c>
      <c r="AB62" s="108">
        <f t="shared" si="9"/>
        <v>2</v>
      </c>
      <c r="AC62" s="124">
        <v>64403</v>
      </c>
      <c r="AD62" s="107">
        <f t="shared" si="30"/>
        <v>1</v>
      </c>
      <c r="AE62" s="124">
        <v>12434</v>
      </c>
      <c r="AF62" s="109">
        <f t="shared" si="11"/>
        <v>1</v>
      </c>
      <c r="AG62" s="124">
        <v>100</v>
      </c>
      <c r="AH62" s="108">
        <f t="shared" si="12"/>
        <v>1</v>
      </c>
      <c r="AI62" s="136">
        <v>99</v>
      </c>
      <c r="AJ62" s="108">
        <f t="shared" si="13"/>
        <v>1</v>
      </c>
      <c r="AK62" s="110">
        <f t="shared" si="25"/>
        <v>8</v>
      </c>
      <c r="AL62" s="124">
        <v>8360</v>
      </c>
      <c r="AM62" s="24">
        <f t="shared" si="14"/>
        <v>7.5112309074573229</v>
      </c>
      <c r="AN62" s="111">
        <f t="shared" si="15"/>
        <v>1</v>
      </c>
      <c r="AO62" s="124">
        <v>376</v>
      </c>
      <c r="AP62" s="25">
        <f t="shared" si="16"/>
        <v>0.47898089171974523</v>
      </c>
      <c r="AQ62" s="114">
        <f t="shared" si="17"/>
        <v>0</v>
      </c>
      <c r="AR62" s="124">
        <v>2521</v>
      </c>
      <c r="AS62" s="25">
        <f t="shared" si="18"/>
        <v>66.34210526315789</v>
      </c>
      <c r="AT62" s="115">
        <f t="shared" si="19"/>
        <v>1</v>
      </c>
      <c r="AU62" s="116">
        <f t="shared" si="20"/>
        <v>2</v>
      </c>
      <c r="AV62" s="26">
        <v>1</v>
      </c>
      <c r="AW62" s="127">
        <v>0</v>
      </c>
      <c r="AX62" s="128">
        <v>1</v>
      </c>
      <c r="AY62" s="116">
        <f t="shared" si="21"/>
        <v>2</v>
      </c>
      <c r="AZ62" s="117">
        <f t="shared" si="23"/>
        <v>20</v>
      </c>
      <c r="BA62" s="118">
        <f t="shared" si="24"/>
        <v>0.90909090909090906</v>
      </c>
      <c r="BB62" s="153" t="s">
        <v>95</v>
      </c>
    </row>
    <row r="63" spans="1:59" s="27" customFormat="1" x14ac:dyDescent="0.3">
      <c r="A63" s="23">
        <v>59</v>
      </c>
      <c r="B63" s="91" t="s">
        <v>96</v>
      </c>
      <c r="C63" s="122">
        <v>40</v>
      </c>
      <c r="D63" s="124">
        <v>44</v>
      </c>
      <c r="E63" s="99">
        <f t="shared" si="0"/>
        <v>1</v>
      </c>
      <c r="F63" s="122">
        <v>911</v>
      </c>
      <c r="G63" s="124">
        <v>912</v>
      </c>
      <c r="H63" s="100">
        <f t="shared" si="28"/>
        <v>1</v>
      </c>
      <c r="I63" s="122">
        <v>30</v>
      </c>
      <c r="J63" s="124">
        <v>30</v>
      </c>
      <c r="K63" s="101">
        <f t="shared" si="29"/>
        <v>1</v>
      </c>
      <c r="L63" s="124">
        <v>1518</v>
      </c>
      <c r="M63" s="124">
        <v>99</v>
      </c>
      <c r="N63" s="103">
        <f t="shared" si="3"/>
        <v>2</v>
      </c>
      <c r="O63" s="124">
        <v>722</v>
      </c>
      <c r="P63" s="103">
        <f t="shared" si="27"/>
        <v>1</v>
      </c>
      <c r="Q63" s="123">
        <v>959</v>
      </c>
      <c r="R63" s="124">
        <v>1043</v>
      </c>
      <c r="S63" s="125">
        <v>1232</v>
      </c>
      <c r="T63" s="125">
        <v>1232</v>
      </c>
      <c r="U63" s="125">
        <v>1232</v>
      </c>
      <c r="V63" s="126">
        <f t="shared" si="5"/>
        <v>108.75912408759125</v>
      </c>
      <c r="W63" s="103">
        <f t="shared" si="6"/>
        <v>2</v>
      </c>
      <c r="X63" s="106">
        <f t="shared" si="7"/>
        <v>8</v>
      </c>
      <c r="Y63" s="124">
        <v>99</v>
      </c>
      <c r="Z63" s="107">
        <f t="shared" si="8"/>
        <v>2</v>
      </c>
      <c r="AA63" s="124">
        <v>98</v>
      </c>
      <c r="AB63" s="108">
        <f t="shared" si="9"/>
        <v>2</v>
      </c>
      <c r="AC63" s="124">
        <v>73555</v>
      </c>
      <c r="AD63" s="107">
        <f t="shared" si="30"/>
        <v>1</v>
      </c>
      <c r="AE63" s="124">
        <v>24276</v>
      </c>
      <c r="AF63" s="109">
        <f t="shared" si="11"/>
        <v>1</v>
      </c>
      <c r="AG63" s="124">
        <v>99</v>
      </c>
      <c r="AH63" s="108">
        <f t="shared" si="12"/>
        <v>1</v>
      </c>
      <c r="AI63" s="136">
        <v>100</v>
      </c>
      <c r="AJ63" s="108">
        <f t="shared" si="13"/>
        <v>1</v>
      </c>
      <c r="AK63" s="110">
        <f t="shared" si="25"/>
        <v>8</v>
      </c>
      <c r="AL63" s="124">
        <v>28990</v>
      </c>
      <c r="AM63" s="24">
        <f t="shared" si="14"/>
        <v>19.097496706192359</v>
      </c>
      <c r="AN63" s="111">
        <f t="shared" si="15"/>
        <v>1</v>
      </c>
      <c r="AO63" s="124">
        <v>6576</v>
      </c>
      <c r="AP63" s="25">
        <f t="shared" si="16"/>
        <v>7.2105263157894735</v>
      </c>
      <c r="AQ63" s="114">
        <f t="shared" si="17"/>
        <v>1</v>
      </c>
      <c r="AR63" s="124">
        <v>4208</v>
      </c>
      <c r="AS63" s="25">
        <f t="shared" si="18"/>
        <v>95.63636363636364</v>
      </c>
      <c r="AT63" s="115">
        <f t="shared" si="19"/>
        <v>1</v>
      </c>
      <c r="AU63" s="116">
        <f t="shared" si="20"/>
        <v>3</v>
      </c>
      <c r="AV63" s="26">
        <v>1</v>
      </c>
      <c r="AW63" s="127">
        <v>1</v>
      </c>
      <c r="AX63" s="128">
        <v>1</v>
      </c>
      <c r="AY63" s="116">
        <f t="shared" si="21"/>
        <v>3</v>
      </c>
      <c r="AZ63" s="117">
        <f t="shared" si="23"/>
        <v>22</v>
      </c>
      <c r="BA63" s="118">
        <f t="shared" si="24"/>
        <v>1</v>
      </c>
      <c r="BB63" s="153" t="s">
        <v>96</v>
      </c>
    </row>
    <row r="64" spans="1:59" s="27" customFormat="1" x14ac:dyDescent="0.3">
      <c r="A64" s="29">
        <v>60</v>
      </c>
      <c r="B64" s="91" t="s">
        <v>97</v>
      </c>
      <c r="C64" s="122">
        <v>80</v>
      </c>
      <c r="D64" s="124">
        <v>84</v>
      </c>
      <c r="E64" s="99">
        <f t="shared" si="0"/>
        <v>1</v>
      </c>
      <c r="F64" s="122">
        <v>1833</v>
      </c>
      <c r="G64" s="124">
        <v>1863</v>
      </c>
      <c r="H64" s="100">
        <f t="shared" si="28"/>
        <v>1</v>
      </c>
      <c r="I64" s="122">
        <v>60</v>
      </c>
      <c r="J64" s="124">
        <v>60</v>
      </c>
      <c r="K64" s="101">
        <f t="shared" si="29"/>
        <v>1</v>
      </c>
      <c r="L64" s="124">
        <v>2792</v>
      </c>
      <c r="M64" s="124">
        <v>99</v>
      </c>
      <c r="N64" s="103">
        <f t="shared" si="3"/>
        <v>2</v>
      </c>
      <c r="O64" s="124">
        <v>1099</v>
      </c>
      <c r="P64" s="103">
        <f t="shared" si="27"/>
        <v>1</v>
      </c>
      <c r="Q64" s="123">
        <v>1921</v>
      </c>
      <c r="R64" s="124">
        <v>1979</v>
      </c>
      <c r="S64" s="125">
        <v>2340</v>
      </c>
      <c r="T64" s="125">
        <v>2340</v>
      </c>
      <c r="U64" s="125">
        <v>2340</v>
      </c>
      <c r="V64" s="126">
        <f t="shared" si="5"/>
        <v>103.01926080166579</v>
      </c>
      <c r="W64" s="103">
        <f t="shared" si="6"/>
        <v>2</v>
      </c>
      <c r="X64" s="106">
        <f t="shared" si="7"/>
        <v>8</v>
      </c>
      <c r="Y64" s="124">
        <v>100</v>
      </c>
      <c r="Z64" s="107">
        <f t="shared" si="8"/>
        <v>2</v>
      </c>
      <c r="AA64" s="124">
        <v>100</v>
      </c>
      <c r="AB64" s="108">
        <f t="shared" si="9"/>
        <v>2</v>
      </c>
      <c r="AC64" s="124">
        <v>161600</v>
      </c>
      <c r="AD64" s="107">
        <f t="shared" si="30"/>
        <v>1</v>
      </c>
      <c r="AE64" s="124">
        <v>46704</v>
      </c>
      <c r="AF64" s="109">
        <f t="shared" si="11"/>
        <v>1</v>
      </c>
      <c r="AG64" s="124">
        <v>100</v>
      </c>
      <c r="AH64" s="108">
        <f t="shared" si="12"/>
        <v>1</v>
      </c>
      <c r="AI64" s="136">
        <v>99</v>
      </c>
      <c r="AJ64" s="108">
        <f t="shared" si="13"/>
        <v>1</v>
      </c>
      <c r="AK64" s="110">
        <f t="shared" si="25"/>
        <v>8</v>
      </c>
      <c r="AL64" s="124">
        <v>22634</v>
      </c>
      <c r="AM64" s="24">
        <f t="shared" si="14"/>
        <v>8.1067335243553007</v>
      </c>
      <c r="AN64" s="111">
        <f t="shared" si="15"/>
        <v>1</v>
      </c>
      <c r="AO64" s="124">
        <v>15323</v>
      </c>
      <c r="AP64" s="25">
        <f t="shared" si="16"/>
        <v>8.2249060654857757</v>
      </c>
      <c r="AQ64" s="114">
        <f t="shared" si="17"/>
        <v>1</v>
      </c>
      <c r="AR64" s="124">
        <v>5409</v>
      </c>
      <c r="AS64" s="25">
        <f t="shared" si="18"/>
        <v>64.392857142857139</v>
      </c>
      <c r="AT64" s="115">
        <f t="shared" si="19"/>
        <v>1</v>
      </c>
      <c r="AU64" s="116">
        <f t="shared" si="20"/>
        <v>3</v>
      </c>
      <c r="AV64" s="26">
        <v>1</v>
      </c>
      <c r="AW64" s="127">
        <v>0</v>
      </c>
      <c r="AX64" s="128">
        <v>1</v>
      </c>
      <c r="AY64" s="116">
        <f t="shared" si="21"/>
        <v>2</v>
      </c>
      <c r="AZ64" s="117">
        <f t="shared" si="23"/>
        <v>21</v>
      </c>
      <c r="BA64" s="118">
        <f t="shared" si="24"/>
        <v>0.95454545454545459</v>
      </c>
      <c r="BB64" s="153" t="s">
        <v>97</v>
      </c>
    </row>
    <row r="65" spans="1:59" s="27" customFormat="1" ht="16.5" customHeight="1" x14ac:dyDescent="0.3">
      <c r="A65" s="23">
        <v>61</v>
      </c>
      <c r="B65" s="91" t="s">
        <v>98</v>
      </c>
      <c r="C65" s="122">
        <v>89</v>
      </c>
      <c r="D65" s="124">
        <v>87</v>
      </c>
      <c r="E65" s="99">
        <f t="shared" si="0"/>
        <v>1</v>
      </c>
      <c r="F65" s="122">
        <v>2119</v>
      </c>
      <c r="G65" s="124">
        <v>2130</v>
      </c>
      <c r="H65" s="100">
        <f t="shared" si="28"/>
        <v>1</v>
      </c>
      <c r="I65" s="122">
        <v>66</v>
      </c>
      <c r="J65" s="124">
        <v>66</v>
      </c>
      <c r="K65" s="101">
        <f t="shared" si="29"/>
        <v>1</v>
      </c>
      <c r="L65" s="124">
        <v>2299</v>
      </c>
      <c r="M65" s="124">
        <v>99</v>
      </c>
      <c r="N65" s="103">
        <f t="shared" si="3"/>
        <v>2</v>
      </c>
      <c r="O65" s="124">
        <v>1172</v>
      </c>
      <c r="P65" s="103">
        <f t="shared" si="27"/>
        <v>1</v>
      </c>
      <c r="Q65" s="123">
        <v>2170.98</v>
      </c>
      <c r="R65" s="124">
        <v>2049</v>
      </c>
      <c r="S65" s="125">
        <v>2456</v>
      </c>
      <c r="T65" s="125">
        <v>2456</v>
      </c>
      <c r="U65" s="125">
        <v>2456</v>
      </c>
      <c r="V65" s="126">
        <f t="shared" si="5"/>
        <v>94.381339302987584</v>
      </c>
      <c r="W65" s="103">
        <f t="shared" si="6"/>
        <v>1</v>
      </c>
      <c r="X65" s="106">
        <f t="shared" si="7"/>
        <v>7</v>
      </c>
      <c r="Y65" s="124">
        <v>98</v>
      </c>
      <c r="Z65" s="107">
        <f t="shared" si="8"/>
        <v>2</v>
      </c>
      <c r="AA65" s="124">
        <v>99</v>
      </c>
      <c r="AB65" s="108">
        <f t="shared" si="9"/>
        <v>2</v>
      </c>
      <c r="AC65" s="124">
        <v>147106</v>
      </c>
      <c r="AD65" s="107">
        <f t="shared" si="30"/>
        <v>1</v>
      </c>
      <c r="AE65" s="124">
        <v>41746</v>
      </c>
      <c r="AF65" s="109">
        <f t="shared" si="11"/>
        <v>1</v>
      </c>
      <c r="AG65" s="124">
        <v>98</v>
      </c>
      <c r="AH65" s="108">
        <f t="shared" si="12"/>
        <v>1</v>
      </c>
      <c r="AI65" s="136">
        <v>98</v>
      </c>
      <c r="AJ65" s="108">
        <f t="shared" si="13"/>
        <v>1</v>
      </c>
      <c r="AK65" s="110">
        <f t="shared" si="25"/>
        <v>8</v>
      </c>
      <c r="AL65" s="124">
        <v>20953</v>
      </c>
      <c r="AM65" s="24">
        <f t="shared" si="14"/>
        <v>9.1139625924314913</v>
      </c>
      <c r="AN65" s="111">
        <f t="shared" si="15"/>
        <v>1</v>
      </c>
      <c r="AO65" s="124">
        <v>24979</v>
      </c>
      <c r="AP65" s="25">
        <f t="shared" si="16"/>
        <v>11.727230046948357</v>
      </c>
      <c r="AQ65" s="114">
        <f t="shared" si="17"/>
        <v>1</v>
      </c>
      <c r="AR65" s="124">
        <v>5814</v>
      </c>
      <c r="AS65" s="25">
        <f t="shared" si="18"/>
        <v>66.827586206896555</v>
      </c>
      <c r="AT65" s="115">
        <f t="shared" si="19"/>
        <v>1</v>
      </c>
      <c r="AU65" s="116">
        <f t="shared" si="20"/>
        <v>3</v>
      </c>
      <c r="AV65" s="26">
        <v>1</v>
      </c>
      <c r="AW65" s="127">
        <v>0</v>
      </c>
      <c r="AX65" s="128">
        <v>1</v>
      </c>
      <c r="AY65" s="116">
        <f t="shared" si="21"/>
        <v>2</v>
      </c>
      <c r="AZ65" s="117">
        <f t="shared" si="23"/>
        <v>20</v>
      </c>
      <c r="BA65" s="118">
        <f t="shared" si="24"/>
        <v>0.90909090909090906</v>
      </c>
      <c r="BB65" s="153" t="s">
        <v>98</v>
      </c>
    </row>
    <row r="66" spans="1:59" s="27" customFormat="1" x14ac:dyDescent="0.3">
      <c r="A66" s="29">
        <v>62</v>
      </c>
      <c r="B66" s="91" t="s">
        <v>99</v>
      </c>
      <c r="C66" s="122">
        <v>57</v>
      </c>
      <c r="D66" s="124">
        <v>59</v>
      </c>
      <c r="E66" s="99">
        <f t="shared" si="0"/>
        <v>1</v>
      </c>
      <c r="F66" s="122">
        <v>1251</v>
      </c>
      <c r="G66" s="124">
        <v>1232</v>
      </c>
      <c r="H66" s="100">
        <f t="shared" si="28"/>
        <v>1</v>
      </c>
      <c r="I66" s="122">
        <v>43</v>
      </c>
      <c r="J66" s="124">
        <v>43</v>
      </c>
      <c r="K66" s="101">
        <f t="shared" si="29"/>
        <v>1</v>
      </c>
      <c r="L66" s="124">
        <v>1433</v>
      </c>
      <c r="M66" s="124">
        <v>100</v>
      </c>
      <c r="N66" s="103">
        <f t="shared" si="3"/>
        <v>2</v>
      </c>
      <c r="O66" s="124">
        <v>302</v>
      </c>
      <c r="P66" s="103">
        <f t="shared" si="27"/>
        <v>1</v>
      </c>
      <c r="Q66" s="123">
        <v>1353</v>
      </c>
      <c r="R66" s="124">
        <v>1367</v>
      </c>
      <c r="S66" s="125">
        <v>1634</v>
      </c>
      <c r="T66" s="125">
        <v>1634</v>
      </c>
      <c r="U66" s="125">
        <v>1634</v>
      </c>
      <c r="V66" s="126">
        <f t="shared" si="5"/>
        <v>101.03473762010347</v>
      </c>
      <c r="W66" s="103">
        <f t="shared" si="6"/>
        <v>2</v>
      </c>
      <c r="X66" s="106">
        <f t="shared" si="7"/>
        <v>8</v>
      </c>
      <c r="Y66" s="124">
        <v>100</v>
      </c>
      <c r="Z66" s="107">
        <f t="shared" si="8"/>
        <v>2</v>
      </c>
      <c r="AA66" s="124">
        <v>106</v>
      </c>
      <c r="AB66" s="108">
        <f t="shared" si="9"/>
        <v>2</v>
      </c>
      <c r="AC66" s="124">
        <v>103133</v>
      </c>
      <c r="AD66" s="107">
        <f t="shared" si="30"/>
        <v>1</v>
      </c>
      <c r="AE66" s="124">
        <v>22830</v>
      </c>
      <c r="AF66" s="109">
        <f t="shared" si="11"/>
        <v>1</v>
      </c>
      <c r="AG66" s="124">
        <v>100</v>
      </c>
      <c r="AH66" s="108">
        <f t="shared" si="12"/>
        <v>1</v>
      </c>
      <c r="AI66" s="136">
        <v>99</v>
      </c>
      <c r="AJ66" s="108">
        <f t="shared" si="13"/>
        <v>1</v>
      </c>
      <c r="AK66" s="110">
        <f t="shared" si="25"/>
        <v>8</v>
      </c>
      <c r="AL66" s="124">
        <v>19029</v>
      </c>
      <c r="AM66" s="24">
        <f t="shared" si="14"/>
        <v>13.279134682484299</v>
      </c>
      <c r="AN66" s="111">
        <f t="shared" si="15"/>
        <v>1</v>
      </c>
      <c r="AO66" s="124">
        <v>3109</v>
      </c>
      <c r="AP66" s="25">
        <f t="shared" si="16"/>
        <v>2.5235389610389611</v>
      </c>
      <c r="AQ66" s="114">
        <f t="shared" si="17"/>
        <v>0</v>
      </c>
      <c r="AR66" s="124">
        <v>3635</v>
      </c>
      <c r="AS66" s="25">
        <f t="shared" si="18"/>
        <v>61.610169491525426</v>
      </c>
      <c r="AT66" s="115">
        <f t="shared" si="19"/>
        <v>1</v>
      </c>
      <c r="AU66" s="116">
        <f t="shared" si="20"/>
        <v>2</v>
      </c>
      <c r="AV66" s="26">
        <v>0</v>
      </c>
      <c r="AW66" s="127">
        <v>1</v>
      </c>
      <c r="AX66" s="128">
        <v>1</v>
      </c>
      <c r="AY66" s="116">
        <f t="shared" si="21"/>
        <v>2</v>
      </c>
      <c r="AZ66" s="117">
        <f t="shared" si="23"/>
        <v>20</v>
      </c>
      <c r="BA66" s="118">
        <f t="shared" si="24"/>
        <v>0.90909090909090906</v>
      </c>
      <c r="BB66" s="153" t="s">
        <v>99</v>
      </c>
    </row>
    <row r="67" spans="1:59" s="27" customFormat="1" ht="16.5" customHeight="1" x14ac:dyDescent="0.3">
      <c r="A67" s="23">
        <v>63</v>
      </c>
      <c r="B67" s="91" t="s">
        <v>100</v>
      </c>
      <c r="C67" s="122">
        <v>117</v>
      </c>
      <c r="D67" s="124">
        <v>136</v>
      </c>
      <c r="E67" s="99">
        <f t="shared" si="0"/>
        <v>1</v>
      </c>
      <c r="F67" s="122">
        <v>3047</v>
      </c>
      <c r="G67" s="124">
        <v>3084</v>
      </c>
      <c r="H67" s="100">
        <f t="shared" si="28"/>
        <v>1</v>
      </c>
      <c r="I67" s="122">
        <v>94</v>
      </c>
      <c r="J67" s="124">
        <v>94</v>
      </c>
      <c r="K67" s="101">
        <f t="shared" si="29"/>
        <v>1</v>
      </c>
      <c r="L67" s="124">
        <v>3957</v>
      </c>
      <c r="M67" s="124">
        <v>100</v>
      </c>
      <c r="N67" s="103">
        <f t="shared" si="3"/>
        <v>2</v>
      </c>
      <c r="O67" s="124">
        <v>812</v>
      </c>
      <c r="P67" s="103">
        <f t="shared" si="27"/>
        <v>1</v>
      </c>
      <c r="Q67" s="123">
        <v>3056</v>
      </c>
      <c r="R67" s="124">
        <v>2938</v>
      </c>
      <c r="S67" s="125">
        <v>3446</v>
      </c>
      <c r="T67" s="125">
        <v>3446</v>
      </c>
      <c r="U67" s="125">
        <v>3446</v>
      </c>
      <c r="V67" s="126">
        <f t="shared" si="5"/>
        <v>96.138743455497377</v>
      </c>
      <c r="W67" s="103">
        <f t="shared" si="6"/>
        <v>2</v>
      </c>
      <c r="X67" s="106">
        <f t="shared" si="7"/>
        <v>8</v>
      </c>
      <c r="Y67" s="124">
        <v>100</v>
      </c>
      <c r="Z67" s="107">
        <f t="shared" si="8"/>
        <v>2</v>
      </c>
      <c r="AA67" s="124">
        <v>96</v>
      </c>
      <c r="AB67" s="108">
        <f t="shared" si="9"/>
        <v>2</v>
      </c>
      <c r="AC67" s="124">
        <v>239329</v>
      </c>
      <c r="AD67" s="107">
        <f t="shared" si="30"/>
        <v>1</v>
      </c>
      <c r="AE67" s="124">
        <v>74737</v>
      </c>
      <c r="AF67" s="109">
        <f t="shared" si="11"/>
        <v>1</v>
      </c>
      <c r="AG67" s="124">
        <v>99</v>
      </c>
      <c r="AH67" s="108">
        <f t="shared" si="12"/>
        <v>1</v>
      </c>
      <c r="AI67" s="136">
        <v>99</v>
      </c>
      <c r="AJ67" s="108">
        <f t="shared" si="13"/>
        <v>1</v>
      </c>
      <c r="AK67" s="110">
        <f t="shared" si="25"/>
        <v>8</v>
      </c>
      <c r="AL67" s="124">
        <v>54871</v>
      </c>
      <c r="AM67" s="24">
        <f t="shared" si="14"/>
        <v>13.866818296689411</v>
      </c>
      <c r="AN67" s="111">
        <f t="shared" si="15"/>
        <v>1</v>
      </c>
      <c r="AO67" s="124">
        <v>41861</v>
      </c>
      <c r="AP67" s="25">
        <f t="shared" si="16"/>
        <v>13.57360570687419</v>
      </c>
      <c r="AQ67" s="114">
        <f t="shared" si="17"/>
        <v>1</v>
      </c>
      <c r="AR67" s="124">
        <v>10292</v>
      </c>
      <c r="AS67" s="25">
        <f t="shared" si="18"/>
        <v>75.67647058823529</v>
      </c>
      <c r="AT67" s="115">
        <f t="shared" si="19"/>
        <v>1</v>
      </c>
      <c r="AU67" s="116">
        <f t="shared" si="20"/>
        <v>3</v>
      </c>
      <c r="AV67" s="26">
        <v>1</v>
      </c>
      <c r="AW67" s="127">
        <v>1</v>
      </c>
      <c r="AX67" s="128">
        <v>1</v>
      </c>
      <c r="AY67" s="116">
        <f t="shared" si="21"/>
        <v>3</v>
      </c>
      <c r="AZ67" s="117">
        <f t="shared" si="23"/>
        <v>22</v>
      </c>
      <c r="BA67" s="118">
        <f t="shared" si="24"/>
        <v>1</v>
      </c>
      <c r="BB67" s="153" t="s">
        <v>100</v>
      </c>
    </row>
    <row r="68" spans="1:59" s="27" customFormat="1" ht="16.5" customHeight="1" x14ac:dyDescent="0.3">
      <c r="A68" s="29">
        <v>64</v>
      </c>
      <c r="B68" s="91" t="s">
        <v>101</v>
      </c>
      <c r="C68" s="122">
        <v>124</v>
      </c>
      <c r="D68" s="124">
        <v>126</v>
      </c>
      <c r="E68" s="99">
        <f t="shared" si="0"/>
        <v>1</v>
      </c>
      <c r="F68" s="122">
        <v>3818</v>
      </c>
      <c r="G68" s="124">
        <v>3919</v>
      </c>
      <c r="H68" s="100">
        <f t="shared" si="28"/>
        <v>1</v>
      </c>
      <c r="I68" s="122">
        <v>106</v>
      </c>
      <c r="J68" s="124">
        <v>106</v>
      </c>
      <c r="K68" s="101">
        <f t="shared" si="29"/>
        <v>1</v>
      </c>
      <c r="L68" s="124">
        <v>6020</v>
      </c>
      <c r="M68" s="124">
        <v>100</v>
      </c>
      <c r="N68" s="103">
        <f t="shared" si="3"/>
        <v>2</v>
      </c>
      <c r="O68" s="124">
        <v>1513</v>
      </c>
      <c r="P68" s="103">
        <f t="shared" si="27"/>
        <v>1</v>
      </c>
      <c r="Q68" s="123">
        <v>3749</v>
      </c>
      <c r="R68" s="124">
        <v>3140</v>
      </c>
      <c r="S68" s="125">
        <v>3752</v>
      </c>
      <c r="T68" s="125">
        <v>3752</v>
      </c>
      <c r="U68" s="129">
        <v>1</v>
      </c>
      <c r="V68" s="126">
        <f t="shared" si="5"/>
        <v>83.755668178180855</v>
      </c>
      <c r="W68" s="103">
        <f t="shared" si="6"/>
        <v>0</v>
      </c>
      <c r="X68" s="106">
        <f t="shared" si="7"/>
        <v>6</v>
      </c>
      <c r="Y68" s="124">
        <v>99</v>
      </c>
      <c r="Z68" s="107">
        <f t="shared" si="8"/>
        <v>2</v>
      </c>
      <c r="AA68" s="124">
        <v>95</v>
      </c>
      <c r="AB68" s="108">
        <f t="shared" si="9"/>
        <v>2</v>
      </c>
      <c r="AC68" s="124">
        <v>259643</v>
      </c>
      <c r="AD68" s="107">
        <f t="shared" si="30"/>
        <v>1</v>
      </c>
      <c r="AE68" s="124">
        <v>89757</v>
      </c>
      <c r="AF68" s="109">
        <f t="shared" si="11"/>
        <v>1</v>
      </c>
      <c r="AG68" s="124">
        <v>98</v>
      </c>
      <c r="AH68" s="108">
        <f t="shared" si="12"/>
        <v>1</v>
      </c>
      <c r="AI68" s="136">
        <v>98</v>
      </c>
      <c r="AJ68" s="108">
        <f t="shared" si="13"/>
        <v>1</v>
      </c>
      <c r="AK68" s="110">
        <f t="shared" si="25"/>
        <v>8</v>
      </c>
      <c r="AL68" s="124">
        <v>23835</v>
      </c>
      <c r="AM68" s="24">
        <f t="shared" si="14"/>
        <v>3.9593023255813953</v>
      </c>
      <c r="AN68" s="111">
        <f t="shared" si="15"/>
        <v>0</v>
      </c>
      <c r="AO68" s="124">
        <v>31274</v>
      </c>
      <c r="AP68" s="25">
        <f t="shared" si="16"/>
        <v>7.9800969635110999</v>
      </c>
      <c r="AQ68" s="114">
        <f t="shared" si="17"/>
        <v>1</v>
      </c>
      <c r="AR68" s="124">
        <v>9417</v>
      </c>
      <c r="AS68" s="25">
        <f t="shared" si="18"/>
        <v>74.738095238095241</v>
      </c>
      <c r="AT68" s="115">
        <f t="shared" si="19"/>
        <v>1</v>
      </c>
      <c r="AU68" s="116">
        <f t="shared" si="20"/>
        <v>2</v>
      </c>
      <c r="AV68" s="26">
        <v>1</v>
      </c>
      <c r="AW68" s="127">
        <v>0</v>
      </c>
      <c r="AX68" s="128">
        <v>1</v>
      </c>
      <c r="AY68" s="116">
        <f t="shared" si="21"/>
        <v>2</v>
      </c>
      <c r="AZ68" s="117">
        <f t="shared" si="23"/>
        <v>18</v>
      </c>
      <c r="BA68" s="118">
        <f t="shared" si="24"/>
        <v>0.81818181818181823</v>
      </c>
      <c r="BB68" s="153" t="s">
        <v>102</v>
      </c>
    </row>
    <row r="69" spans="1:59" s="27" customFormat="1" x14ac:dyDescent="0.3">
      <c r="A69" s="23">
        <v>65</v>
      </c>
      <c r="B69" s="91" t="s">
        <v>103</v>
      </c>
      <c r="C69" s="122">
        <f>227-124</f>
        <v>103</v>
      </c>
      <c r="D69" s="124">
        <v>118</v>
      </c>
      <c r="E69" s="99">
        <f t="shared" ref="E69:E96" si="31">IF(OR(0.25&gt;=(C69-D69)/C69),(-0.25&lt;=(C69-D69)/C69)*1,0)</f>
        <v>1</v>
      </c>
      <c r="F69" s="122">
        <v>3402</v>
      </c>
      <c r="G69" s="124">
        <v>3451</v>
      </c>
      <c r="H69" s="100">
        <f t="shared" si="28"/>
        <v>1</v>
      </c>
      <c r="I69" s="122">
        <v>97</v>
      </c>
      <c r="J69" s="124">
        <v>97</v>
      </c>
      <c r="K69" s="101">
        <f t="shared" si="29"/>
        <v>1</v>
      </c>
      <c r="L69" s="124">
        <v>4508</v>
      </c>
      <c r="M69" s="124">
        <v>97</v>
      </c>
      <c r="N69" s="103">
        <f t="shared" ref="N69:N95" si="32">IF(M69&gt;=95,2,IF(M69&gt;=85,1,0))</f>
        <v>2</v>
      </c>
      <c r="O69" s="124">
        <v>1339</v>
      </c>
      <c r="P69" s="103">
        <f t="shared" si="27"/>
        <v>1</v>
      </c>
      <c r="Q69" s="123">
        <v>1637</v>
      </c>
      <c r="R69" s="124">
        <v>3034</v>
      </c>
      <c r="S69" s="125">
        <v>3512</v>
      </c>
      <c r="T69" s="125">
        <v>3512</v>
      </c>
      <c r="U69" s="125">
        <v>3512</v>
      </c>
      <c r="V69" s="126">
        <f t="shared" ref="V69:V96" si="33">R69*100/Q69</f>
        <v>185.33903481979229</v>
      </c>
      <c r="W69" s="103">
        <f t="shared" ref="W69:W96" si="34">IF((R69/Q69)&gt;=0.95,2,IF((R69/Q69)&gt;=0.9,1,0))</f>
        <v>2</v>
      </c>
      <c r="X69" s="106">
        <f t="shared" ref="X69:X96" si="35">E69+H69+K69+N69+P69+W69</f>
        <v>8</v>
      </c>
      <c r="Y69" s="124">
        <v>93</v>
      </c>
      <c r="Z69" s="107">
        <f t="shared" ref="Z69:Z96" si="36">IF(Y69&gt;=95,2,IF(Y69&gt;=85,1,0))</f>
        <v>1</v>
      </c>
      <c r="AA69" s="124">
        <v>92</v>
      </c>
      <c r="AB69" s="108">
        <f t="shared" ref="AB69:AB96" si="37">IF(AA69&gt;=90,2,IF(AA69&gt;=80,1,0))</f>
        <v>2</v>
      </c>
      <c r="AC69" s="124">
        <v>192466</v>
      </c>
      <c r="AD69" s="107">
        <f t="shared" si="30"/>
        <v>1</v>
      </c>
      <c r="AE69" s="124">
        <v>72224</v>
      </c>
      <c r="AF69" s="109">
        <f t="shared" ref="AF69:AF96" si="38">IF(AE69&gt;G69*3,1,0)</f>
        <v>1</v>
      </c>
      <c r="AG69" s="124">
        <v>99</v>
      </c>
      <c r="AH69" s="108">
        <f t="shared" ref="AH69:AH96" si="39">IF(AG69&gt;=90,1,0)</f>
        <v>1</v>
      </c>
      <c r="AI69" s="136">
        <v>97</v>
      </c>
      <c r="AJ69" s="108">
        <f t="shared" ref="AJ69:AJ96" si="40">IF(AI69&gt;=90,1,0)</f>
        <v>1</v>
      </c>
      <c r="AK69" s="110">
        <f t="shared" si="25"/>
        <v>7</v>
      </c>
      <c r="AL69" s="124">
        <v>15163</v>
      </c>
      <c r="AM69" s="24">
        <f t="shared" ref="AM69:AM95" si="41">AL69/L69</f>
        <v>3.3635758651286602</v>
      </c>
      <c r="AN69" s="111">
        <f t="shared" ref="AN69:AN88" si="42">IF(AM69&gt;=5.5,1,0)</f>
        <v>0</v>
      </c>
      <c r="AO69" s="124">
        <v>75333</v>
      </c>
      <c r="AP69" s="25">
        <f t="shared" ref="AP69:AP96" si="43">AO69/G69</f>
        <v>21.82932483338163</v>
      </c>
      <c r="AQ69" s="114">
        <f t="shared" ref="AQ69:AQ88" si="44">IF(AP69&gt;=5.5,1,0)</f>
        <v>1</v>
      </c>
      <c r="AR69" s="124">
        <v>7764</v>
      </c>
      <c r="AS69" s="25">
        <f t="shared" ref="AS69:AS96" si="45">AR69/D69</f>
        <v>65.79661016949153</v>
      </c>
      <c r="AT69" s="115">
        <f t="shared" ref="AT69:AT96" si="46">IF(AS69&gt;=29.9,1,0)</f>
        <v>1</v>
      </c>
      <c r="AU69" s="116">
        <f t="shared" ref="AU69:AU96" si="47">AN69+AQ69+AT69</f>
        <v>2</v>
      </c>
      <c r="AV69" s="26">
        <v>1</v>
      </c>
      <c r="AW69" s="127">
        <v>0</v>
      </c>
      <c r="AX69" s="128">
        <v>1</v>
      </c>
      <c r="AY69" s="116">
        <f t="shared" ref="AY69:AY96" si="48">AV69+AW69+AX69</f>
        <v>2</v>
      </c>
      <c r="AZ69" s="117">
        <f t="shared" ref="AZ69:AZ96" si="49">X69+AK69+AU69+AY69</f>
        <v>19</v>
      </c>
      <c r="BA69" s="118">
        <f t="shared" si="24"/>
        <v>0.86363636363636365</v>
      </c>
      <c r="BB69" s="153" t="s">
        <v>104</v>
      </c>
    </row>
    <row r="70" spans="1:59" s="27" customFormat="1" x14ac:dyDescent="0.3">
      <c r="A70" s="29">
        <v>66</v>
      </c>
      <c r="B70" s="91" t="s">
        <v>105</v>
      </c>
      <c r="C70" s="122">
        <v>28</v>
      </c>
      <c r="D70" s="124">
        <v>33</v>
      </c>
      <c r="E70" s="99">
        <f t="shared" si="31"/>
        <v>1</v>
      </c>
      <c r="F70" s="122">
        <v>608</v>
      </c>
      <c r="G70" s="124">
        <v>621</v>
      </c>
      <c r="H70" s="100">
        <f t="shared" si="28"/>
        <v>1</v>
      </c>
      <c r="I70" s="122">
        <v>24</v>
      </c>
      <c r="J70" s="124">
        <v>24</v>
      </c>
      <c r="K70" s="101">
        <f t="shared" si="29"/>
        <v>1</v>
      </c>
      <c r="L70" s="124">
        <v>931</v>
      </c>
      <c r="M70" s="124">
        <v>96</v>
      </c>
      <c r="N70" s="103">
        <f t="shared" si="32"/>
        <v>2</v>
      </c>
      <c r="O70" s="124">
        <v>360</v>
      </c>
      <c r="P70" s="103">
        <f t="shared" si="27"/>
        <v>1</v>
      </c>
      <c r="Q70" s="123">
        <v>734</v>
      </c>
      <c r="R70" s="124">
        <v>906</v>
      </c>
      <c r="S70" s="125">
        <v>871</v>
      </c>
      <c r="T70" s="125">
        <v>871</v>
      </c>
      <c r="U70" s="125">
        <v>871</v>
      </c>
      <c r="V70" s="126">
        <f t="shared" si="33"/>
        <v>123.43324250681199</v>
      </c>
      <c r="W70" s="103">
        <f t="shared" si="34"/>
        <v>2</v>
      </c>
      <c r="X70" s="106">
        <f t="shared" si="35"/>
        <v>8</v>
      </c>
      <c r="Y70" s="124">
        <v>99</v>
      </c>
      <c r="Z70" s="107">
        <f t="shared" si="36"/>
        <v>2</v>
      </c>
      <c r="AA70" s="124">
        <v>99</v>
      </c>
      <c r="AB70" s="108">
        <f t="shared" si="37"/>
        <v>2</v>
      </c>
      <c r="AC70" s="124">
        <v>50957</v>
      </c>
      <c r="AD70" s="107">
        <f t="shared" si="30"/>
        <v>1</v>
      </c>
      <c r="AE70" s="124">
        <v>11924</v>
      </c>
      <c r="AF70" s="109">
        <f t="shared" si="38"/>
        <v>1</v>
      </c>
      <c r="AG70" s="124">
        <v>100</v>
      </c>
      <c r="AH70" s="108">
        <f t="shared" si="39"/>
        <v>1</v>
      </c>
      <c r="AI70" s="136">
        <v>99</v>
      </c>
      <c r="AJ70" s="108">
        <f t="shared" si="40"/>
        <v>1</v>
      </c>
      <c r="AK70" s="110">
        <f t="shared" si="25"/>
        <v>8</v>
      </c>
      <c r="AL70" s="124">
        <v>4739</v>
      </c>
      <c r="AM70" s="24">
        <f t="shared" si="41"/>
        <v>5.0902255639097742</v>
      </c>
      <c r="AN70" s="111">
        <f t="shared" si="42"/>
        <v>0</v>
      </c>
      <c r="AO70" s="124">
        <v>3051</v>
      </c>
      <c r="AP70" s="25">
        <f t="shared" si="43"/>
        <v>4.9130434782608692</v>
      </c>
      <c r="AQ70" s="114">
        <f t="shared" si="44"/>
        <v>0</v>
      </c>
      <c r="AR70" s="124">
        <v>2113</v>
      </c>
      <c r="AS70" s="25">
        <f t="shared" si="45"/>
        <v>64.030303030303031</v>
      </c>
      <c r="AT70" s="115">
        <f t="shared" si="46"/>
        <v>1</v>
      </c>
      <c r="AU70" s="116">
        <f t="shared" si="47"/>
        <v>1</v>
      </c>
      <c r="AV70" s="26">
        <v>1</v>
      </c>
      <c r="AW70" s="127">
        <v>0</v>
      </c>
      <c r="AX70" s="128">
        <v>1</v>
      </c>
      <c r="AY70" s="116">
        <f t="shared" si="48"/>
        <v>2</v>
      </c>
      <c r="AZ70" s="117">
        <f t="shared" si="49"/>
        <v>19</v>
      </c>
      <c r="BA70" s="118">
        <f t="shared" ref="BA70:BA96" si="50">AZ70/22</f>
        <v>0.86363636363636365</v>
      </c>
      <c r="BB70" s="153" t="s">
        <v>105</v>
      </c>
    </row>
    <row r="71" spans="1:59" s="27" customFormat="1" x14ac:dyDescent="0.3">
      <c r="A71" s="23">
        <v>67</v>
      </c>
      <c r="B71" s="91" t="s">
        <v>106</v>
      </c>
      <c r="C71" s="122">
        <v>60</v>
      </c>
      <c r="D71" s="124">
        <v>70</v>
      </c>
      <c r="E71" s="99">
        <f t="shared" si="31"/>
        <v>1</v>
      </c>
      <c r="F71" s="122">
        <v>1337</v>
      </c>
      <c r="G71" s="124">
        <v>1343</v>
      </c>
      <c r="H71" s="100">
        <f t="shared" si="28"/>
        <v>1</v>
      </c>
      <c r="I71" s="122">
        <v>43</v>
      </c>
      <c r="J71" s="124">
        <v>43</v>
      </c>
      <c r="K71" s="101">
        <f t="shared" si="29"/>
        <v>1</v>
      </c>
      <c r="L71" s="124">
        <v>2127</v>
      </c>
      <c r="M71" s="124">
        <v>99</v>
      </c>
      <c r="N71" s="103">
        <f t="shared" si="32"/>
        <v>2</v>
      </c>
      <c r="O71" s="124">
        <v>674</v>
      </c>
      <c r="P71" s="103">
        <f t="shared" si="27"/>
        <v>1</v>
      </c>
      <c r="Q71" s="123">
        <v>1260</v>
      </c>
      <c r="R71" s="124">
        <v>1607</v>
      </c>
      <c r="S71" s="125">
        <v>1603</v>
      </c>
      <c r="T71" s="125">
        <v>1603</v>
      </c>
      <c r="U71" s="125">
        <v>1603</v>
      </c>
      <c r="V71" s="126">
        <f t="shared" si="33"/>
        <v>127.53968253968254</v>
      </c>
      <c r="W71" s="103">
        <f t="shared" si="34"/>
        <v>2</v>
      </c>
      <c r="X71" s="106">
        <f t="shared" si="35"/>
        <v>8</v>
      </c>
      <c r="Y71" s="124">
        <v>100</v>
      </c>
      <c r="Z71" s="107">
        <f t="shared" si="36"/>
        <v>2</v>
      </c>
      <c r="AA71" s="124">
        <v>99</v>
      </c>
      <c r="AB71" s="108">
        <f t="shared" si="37"/>
        <v>2</v>
      </c>
      <c r="AC71" s="124">
        <v>92076</v>
      </c>
      <c r="AD71" s="107">
        <f t="shared" si="30"/>
        <v>1</v>
      </c>
      <c r="AE71" s="124">
        <v>29872</v>
      </c>
      <c r="AF71" s="109">
        <f t="shared" si="38"/>
        <v>1</v>
      </c>
      <c r="AG71" s="124">
        <v>99</v>
      </c>
      <c r="AH71" s="108">
        <f t="shared" si="39"/>
        <v>1</v>
      </c>
      <c r="AI71" s="136">
        <v>99</v>
      </c>
      <c r="AJ71" s="108">
        <f t="shared" si="40"/>
        <v>1</v>
      </c>
      <c r="AK71" s="110">
        <f t="shared" si="25"/>
        <v>8</v>
      </c>
      <c r="AL71" s="124">
        <v>8749</v>
      </c>
      <c r="AM71" s="24">
        <f t="shared" si="41"/>
        <v>4.1133051245886225</v>
      </c>
      <c r="AN71" s="111">
        <f t="shared" si="42"/>
        <v>0</v>
      </c>
      <c r="AO71" s="124">
        <v>10818</v>
      </c>
      <c r="AP71" s="25">
        <f t="shared" si="43"/>
        <v>8.0551005212211475</v>
      </c>
      <c r="AQ71" s="114">
        <f t="shared" si="44"/>
        <v>1</v>
      </c>
      <c r="AR71" s="124">
        <v>4345</v>
      </c>
      <c r="AS71" s="25">
        <f t="shared" si="45"/>
        <v>62.071428571428569</v>
      </c>
      <c r="AT71" s="115">
        <f t="shared" si="46"/>
        <v>1</v>
      </c>
      <c r="AU71" s="116">
        <f t="shared" si="47"/>
        <v>2</v>
      </c>
      <c r="AV71" s="26">
        <v>0</v>
      </c>
      <c r="AW71" s="127">
        <v>0</v>
      </c>
      <c r="AX71" s="128">
        <v>1</v>
      </c>
      <c r="AY71" s="116">
        <f t="shared" si="48"/>
        <v>1</v>
      </c>
      <c r="AZ71" s="117">
        <f t="shared" si="49"/>
        <v>19</v>
      </c>
      <c r="BA71" s="118">
        <f t="shared" si="50"/>
        <v>0.86363636363636365</v>
      </c>
      <c r="BB71" s="153" t="s">
        <v>106</v>
      </c>
    </row>
    <row r="72" spans="1:59" s="27" customFormat="1" x14ac:dyDescent="0.3">
      <c r="A72" s="29">
        <v>68</v>
      </c>
      <c r="B72" s="91" t="s">
        <v>107</v>
      </c>
      <c r="C72" s="122">
        <v>78</v>
      </c>
      <c r="D72" s="124">
        <v>86</v>
      </c>
      <c r="E72" s="99">
        <f t="shared" si="31"/>
        <v>1</v>
      </c>
      <c r="F72" s="122">
        <v>1797</v>
      </c>
      <c r="G72" s="124">
        <v>1811</v>
      </c>
      <c r="H72" s="100">
        <f t="shared" si="28"/>
        <v>1</v>
      </c>
      <c r="I72" s="122">
        <v>61</v>
      </c>
      <c r="J72" s="124">
        <v>61</v>
      </c>
      <c r="K72" s="101">
        <f t="shared" si="29"/>
        <v>1</v>
      </c>
      <c r="L72" s="124">
        <v>2300</v>
      </c>
      <c r="M72" s="124">
        <v>99</v>
      </c>
      <c r="N72" s="103">
        <f t="shared" si="32"/>
        <v>2</v>
      </c>
      <c r="O72" s="124">
        <v>1397</v>
      </c>
      <c r="P72" s="103">
        <f t="shared" si="27"/>
        <v>1</v>
      </c>
      <c r="Q72" s="123">
        <v>1972</v>
      </c>
      <c r="R72" s="124">
        <v>2006</v>
      </c>
      <c r="S72" s="125">
        <v>2367</v>
      </c>
      <c r="T72" s="125">
        <v>2367</v>
      </c>
      <c r="U72" s="125">
        <v>2367</v>
      </c>
      <c r="V72" s="126">
        <f t="shared" si="33"/>
        <v>101.72413793103448</v>
      </c>
      <c r="W72" s="103">
        <f t="shared" si="34"/>
        <v>2</v>
      </c>
      <c r="X72" s="106">
        <f t="shared" si="35"/>
        <v>8</v>
      </c>
      <c r="Y72" s="124">
        <v>99</v>
      </c>
      <c r="Z72" s="107">
        <f t="shared" si="36"/>
        <v>2</v>
      </c>
      <c r="AA72" s="124">
        <v>97</v>
      </c>
      <c r="AB72" s="108">
        <f t="shared" si="37"/>
        <v>2</v>
      </c>
      <c r="AC72" s="124">
        <v>138798</v>
      </c>
      <c r="AD72" s="107">
        <f t="shared" si="30"/>
        <v>1</v>
      </c>
      <c r="AE72" s="124">
        <v>39790</v>
      </c>
      <c r="AF72" s="109">
        <f t="shared" si="38"/>
        <v>1</v>
      </c>
      <c r="AG72" s="124">
        <v>99</v>
      </c>
      <c r="AH72" s="108">
        <f t="shared" si="39"/>
        <v>1</v>
      </c>
      <c r="AI72" s="136">
        <v>99</v>
      </c>
      <c r="AJ72" s="108">
        <f t="shared" si="40"/>
        <v>1</v>
      </c>
      <c r="AK72" s="110">
        <f t="shared" si="25"/>
        <v>8</v>
      </c>
      <c r="AL72" s="124">
        <v>26640</v>
      </c>
      <c r="AM72" s="24">
        <f t="shared" si="41"/>
        <v>11.582608695652175</v>
      </c>
      <c r="AN72" s="111">
        <f t="shared" si="42"/>
        <v>1</v>
      </c>
      <c r="AO72" s="124">
        <v>2230</v>
      </c>
      <c r="AP72" s="25">
        <f t="shared" si="43"/>
        <v>1.2313638873550525</v>
      </c>
      <c r="AQ72" s="114">
        <f t="shared" si="44"/>
        <v>0</v>
      </c>
      <c r="AR72" s="124">
        <v>4868</v>
      </c>
      <c r="AS72" s="25">
        <f t="shared" si="45"/>
        <v>56.604651162790695</v>
      </c>
      <c r="AT72" s="115">
        <f t="shared" si="46"/>
        <v>1</v>
      </c>
      <c r="AU72" s="116">
        <f t="shared" si="47"/>
        <v>2</v>
      </c>
      <c r="AV72" s="26">
        <v>1</v>
      </c>
      <c r="AW72" s="127">
        <v>1</v>
      </c>
      <c r="AX72" s="128">
        <v>1</v>
      </c>
      <c r="AY72" s="116">
        <f t="shared" si="48"/>
        <v>3</v>
      </c>
      <c r="AZ72" s="117">
        <f t="shared" si="49"/>
        <v>21</v>
      </c>
      <c r="BA72" s="118">
        <f t="shared" si="50"/>
        <v>0.95454545454545459</v>
      </c>
      <c r="BB72" s="153" t="s">
        <v>107</v>
      </c>
    </row>
    <row r="73" spans="1:59" s="27" customFormat="1" x14ac:dyDescent="0.3">
      <c r="A73" s="23">
        <v>69</v>
      </c>
      <c r="B73" s="91" t="s">
        <v>108</v>
      </c>
      <c r="C73" s="122">
        <v>153</v>
      </c>
      <c r="D73" s="124">
        <v>181</v>
      </c>
      <c r="E73" s="99">
        <f t="shared" si="31"/>
        <v>1</v>
      </c>
      <c r="F73" s="122">
        <v>4354</v>
      </c>
      <c r="G73" s="124">
        <v>4358</v>
      </c>
      <c r="H73" s="100">
        <f t="shared" si="28"/>
        <v>1</v>
      </c>
      <c r="I73" s="122">
        <v>129</v>
      </c>
      <c r="J73" s="124">
        <v>130</v>
      </c>
      <c r="K73" s="102">
        <v>1</v>
      </c>
      <c r="L73" s="124">
        <v>6802</v>
      </c>
      <c r="M73" s="124">
        <v>100</v>
      </c>
      <c r="N73" s="103">
        <f t="shared" si="32"/>
        <v>2</v>
      </c>
      <c r="O73" s="124">
        <v>2140</v>
      </c>
      <c r="P73" s="103">
        <f t="shared" si="27"/>
        <v>1</v>
      </c>
      <c r="Q73" s="123">
        <v>4017.06</v>
      </c>
      <c r="R73" s="124">
        <v>4830</v>
      </c>
      <c r="S73" s="125">
        <v>4767</v>
      </c>
      <c r="T73" s="125">
        <v>4767</v>
      </c>
      <c r="U73" s="125">
        <v>4767</v>
      </c>
      <c r="V73" s="126">
        <f t="shared" si="33"/>
        <v>120.23718839151022</v>
      </c>
      <c r="W73" s="103">
        <f t="shared" si="34"/>
        <v>2</v>
      </c>
      <c r="X73" s="106">
        <f t="shared" si="35"/>
        <v>8</v>
      </c>
      <c r="Y73" s="124">
        <v>100</v>
      </c>
      <c r="Z73" s="107">
        <f t="shared" si="36"/>
        <v>2</v>
      </c>
      <c r="AA73" s="124">
        <v>102</v>
      </c>
      <c r="AB73" s="108">
        <f t="shared" si="37"/>
        <v>2</v>
      </c>
      <c r="AC73" s="124">
        <v>339560</v>
      </c>
      <c r="AD73" s="107">
        <f t="shared" si="30"/>
        <v>1</v>
      </c>
      <c r="AE73" s="124">
        <v>91334</v>
      </c>
      <c r="AF73" s="109">
        <f t="shared" si="38"/>
        <v>1</v>
      </c>
      <c r="AG73" s="124">
        <v>100</v>
      </c>
      <c r="AH73" s="108">
        <f t="shared" si="39"/>
        <v>1</v>
      </c>
      <c r="AI73" s="136">
        <v>100</v>
      </c>
      <c r="AJ73" s="108">
        <f t="shared" si="40"/>
        <v>1</v>
      </c>
      <c r="AK73" s="110">
        <f t="shared" ref="AK73:AK96" si="51">Z73+AB73+AD73+AF73+AH73+AJ73</f>
        <v>8</v>
      </c>
      <c r="AL73" s="124">
        <v>104557</v>
      </c>
      <c r="AM73" s="24">
        <f t="shared" si="41"/>
        <v>15.371508379888269</v>
      </c>
      <c r="AN73" s="111">
        <f t="shared" si="42"/>
        <v>1</v>
      </c>
      <c r="AO73" s="124">
        <v>68195</v>
      </c>
      <c r="AP73" s="25">
        <f t="shared" si="43"/>
        <v>15.64823313446535</v>
      </c>
      <c r="AQ73" s="114">
        <f t="shared" si="44"/>
        <v>1</v>
      </c>
      <c r="AR73" s="124">
        <v>12440</v>
      </c>
      <c r="AS73" s="25">
        <f t="shared" si="45"/>
        <v>68.729281767955797</v>
      </c>
      <c r="AT73" s="115">
        <f t="shared" si="46"/>
        <v>1</v>
      </c>
      <c r="AU73" s="116">
        <f t="shared" si="47"/>
        <v>3</v>
      </c>
      <c r="AV73" s="26">
        <v>1</v>
      </c>
      <c r="AW73" s="127">
        <v>0</v>
      </c>
      <c r="AX73" s="128">
        <v>1</v>
      </c>
      <c r="AY73" s="116">
        <f t="shared" si="48"/>
        <v>2</v>
      </c>
      <c r="AZ73" s="117">
        <f t="shared" si="49"/>
        <v>21</v>
      </c>
      <c r="BA73" s="118">
        <f t="shared" si="50"/>
        <v>0.95454545454545459</v>
      </c>
      <c r="BB73" s="153" t="s">
        <v>108</v>
      </c>
    </row>
    <row r="74" spans="1:59" s="27" customFormat="1" ht="16.5" customHeight="1" x14ac:dyDescent="0.3">
      <c r="A74" s="29">
        <v>70</v>
      </c>
      <c r="B74" s="91" t="s">
        <v>109</v>
      </c>
      <c r="C74" s="122">
        <v>90</v>
      </c>
      <c r="D74" s="124">
        <v>94</v>
      </c>
      <c r="E74" s="99">
        <f t="shared" si="31"/>
        <v>1</v>
      </c>
      <c r="F74" s="122">
        <v>1758</v>
      </c>
      <c r="G74" s="124">
        <v>1772</v>
      </c>
      <c r="H74" s="100">
        <f t="shared" si="28"/>
        <v>1</v>
      </c>
      <c r="I74" s="122">
        <v>59</v>
      </c>
      <c r="J74" s="124">
        <v>59</v>
      </c>
      <c r="K74" s="101">
        <f t="shared" ref="K74:K96" si="52">IF(I74=J74,1,0)</f>
        <v>1</v>
      </c>
      <c r="L74" s="124">
        <v>1967</v>
      </c>
      <c r="M74" s="124">
        <v>100</v>
      </c>
      <c r="N74" s="103">
        <f t="shared" si="32"/>
        <v>2</v>
      </c>
      <c r="O74" s="124">
        <v>407</v>
      </c>
      <c r="P74" s="103">
        <f t="shared" si="27"/>
        <v>1</v>
      </c>
      <c r="Q74" s="123">
        <v>2011</v>
      </c>
      <c r="R74" s="124">
        <v>2072</v>
      </c>
      <c r="S74" s="125">
        <v>2245</v>
      </c>
      <c r="T74" s="125">
        <v>2245</v>
      </c>
      <c r="U74" s="125">
        <v>2245</v>
      </c>
      <c r="V74" s="126">
        <f t="shared" si="33"/>
        <v>103.03331675783193</v>
      </c>
      <c r="W74" s="103">
        <f t="shared" si="34"/>
        <v>2</v>
      </c>
      <c r="X74" s="106">
        <f t="shared" si="35"/>
        <v>8</v>
      </c>
      <c r="Y74" s="124">
        <v>100</v>
      </c>
      <c r="Z74" s="107">
        <f t="shared" si="36"/>
        <v>2</v>
      </c>
      <c r="AA74" s="124">
        <v>100</v>
      </c>
      <c r="AB74" s="108">
        <f t="shared" si="37"/>
        <v>2</v>
      </c>
      <c r="AC74" s="124">
        <v>125900</v>
      </c>
      <c r="AD74" s="107">
        <f t="shared" si="30"/>
        <v>1</v>
      </c>
      <c r="AE74" s="124">
        <v>33774</v>
      </c>
      <c r="AF74" s="109">
        <f t="shared" si="38"/>
        <v>1</v>
      </c>
      <c r="AG74" s="124">
        <v>100</v>
      </c>
      <c r="AH74" s="108">
        <f t="shared" si="39"/>
        <v>1</v>
      </c>
      <c r="AI74" s="136">
        <v>100</v>
      </c>
      <c r="AJ74" s="108">
        <f t="shared" si="40"/>
        <v>1</v>
      </c>
      <c r="AK74" s="110">
        <f t="shared" si="51"/>
        <v>8</v>
      </c>
      <c r="AL74" s="124">
        <v>30514</v>
      </c>
      <c r="AM74" s="24">
        <f t="shared" si="41"/>
        <v>15.512963904422978</v>
      </c>
      <c r="AN74" s="111">
        <f t="shared" si="42"/>
        <v>1</v>
      </c>
      <c r="AO74" s="124">
        <v>9931</v>
      </c>
      <c r="AP74" s="25">
        <f t="shared" si="43"/>
        <v>5.6044018058690748</v>
      </c>
      <c r="AQ74" s="114">
        <f t="shared" si="44"/>
        <v>1</v>
      </c>
      <c r="AR74" s="124">
        <v>4918</v>
      </c>
      <c r="AS74" s="25">
        <f t="shared" si="45"/>
        <v>52.319148936170215</v>
      </c>
      <c r="AT74" s="115">
        <f t="shared" si="46"/>
        <v>1</v>
      </c>
      <c r="AU74" s="116">
        <f t="shared" si="47"/>
        <v>3</v>
      </c>
      <c r="AV74" s="26">
        <v>1</v>
      </c>
      <c r="AW74" s="127">
        <v>1</v>
      </c>
      <c r="AX74" s="128">
        <v>1</v>
      </c>
      <c r="AY74" s="116">
        <f t="shared" si="48"/>
        <v>3</v>
      </c>
      <c r="AZ74" s="117">
        <f t="shared" si="49"/>
        <v>22</v>
      </c>
      <c r="BA74" s="118">
        <f t="shared" si="50"/>
        <v>1</v>
      </c>
      <c r="BB74" s="153" t="s">
        <v>109</v>
      </c>
      <c r="BC74" s="28"/>
      <c r="BD74" s="28"/>
      <c r="BE74" s="28"/>
      <c r="BF74" s="28"/>
      <c r="BG74" s="28"/>
    </row>
    <row r="75" spans="1:59" s="27" customFormat="1" ht="16.5" customHeight="1" x14ac:dyDescent="0.3">
      <c r="A75" s="23">
        <v>71</v>
      </c>
      <c r="B75" s="91" t="s">
        <v>110</v>
      </c>
      <c r="C75" s="122">
        <v>64</v>
      </c>
      <c r="D75" s="124">
        <v>66</v>
      </c>
      <c r="E75" s="99">
        <f t="shared" si="31"/>
        <v>1</v>
      </c>
      <c r="F75" s="122">
        <v>1528</v>
      </c>
      <c r="G75" s="124">
        <v>1547</v>
      </c>
      <c r="H75" s="100">
        <f t="shared" si="28"/>
        <v>1</v>
      </c>
      <c r="I75" s="122">
        <v>50</v>
      </c>
      <c r="J75" s="124">
        <v>50</v>
      </c>
      <c r="K75" s="101">
        <f t="shared" si="52"/>
        <v>1</v>
      </c>
      <c r="L75" s="124">
        <v>1990</v>
      </c>
      <c r="M75" s="124">
        <v>95</v>
      </c>
      <c r="N75" s="103">
        <f t="shared" si="32"/>
        <v>2</v>
      </c>
      <c r="O75" s="124">
        <v>577</v>
      </c>
      <c r="P75" s="103">
        <f t="shared" si="27"/>
        <v>1</v>
      </c>
      <c r="Q75" s="123">
        <v>1658</v>
      </c>
      <c r="R75" s="124">
        <v>1911</v>
      </c>
      <c r="S75" s="125">
        <v>1842</v>
      </c>
      <c r="T75" s="125">
        <v>1842</v>
      </c>
      <c r="U75" s="125">
        <v>1842</v>
      </c>
      <c r="V75" s="126">
        <f t="shared" si="33"/>
        <v>115.2593486127865</v>
      </c>
      <c r="W75" s="103">
        <f t="shared" si="34"/>
        <v>2</v>
      </c>
      <c r="X75" s="106">
        <f t="shared" si="35"/>
        <v>8</v>
      </c>
      <c r="Y75" s="124">
        <v>97</v>
      </c>
      <c r="Z75" s="107">
        <f t="shared" si="36"/>
        <v>2</v>
      </c>
      <c r="AA75" s="124">
        <v>98</v>
      </c>
      <c r="AB75" s="108">
        <f t="shared" si="37"/>
        <v>2</v>
      </c>
      <c r="AC75" s="124">
        <v>132210</v>
      </c>
      <c r="AD75" s="107">
        <f t="shared" si="30"/>
        <v>1</v>
      </c>
      <c r="AE75" s="124">
        <v>35993</v>
      </c>
      <c r="AF75" s="109">
        <f t="shared" si="38"/>
        <v>1</v>
      </c>
      <c r="AG75" s="124">
        <v>97</v>
      </c>
      <c r="AH75" s="108">
        <f t="shared" si="39"/>
        <v>1</v>
      </c>
      <c r="AI75" s="136">
        <v>97</v>
      </c>
      <c r="AJ75" s="108">
        <f t="shared" si="40"/>
        <v>1</v>
      </c>
      <c r="AK75" s="110">
        <f t="shared" si="51"/>
        <v>8</v>
      </c>
      <c r="AL75" s="124">
        <v>21092</v>
      </c>
      <c r="AM75" s="24">
        <f t="shared" si="41"/>
        <v>10.598994974874373</v>
      </c>
      <c r="AN75" s="111">
        <f t="shared" si="42"/>
        <v>1</v>
      </c>
      <c r="AO75" s="124">
        <v>8874</v>
      </c>
      <c r="AP75" s="25">
        <f t="shared" si="43"/>
        <v>5.7362637362637363</v>
      </c>
      <c r="AQ75" s="114">
        <f t="shared" si="44"/>
        <v>1</v>
      </c>
      <c r="AR75" s="124">
        <v>4019</v>
      </c>
      <c r="AS75" s="25">
        <f t="shared" si="45"/>
        <v>60.893939393939391</v>
      </c>
      <c r="AT75" s="115">
        <f t="shared" si="46"/>
        <v>1</v>
      </c>
      <c r="AU75" s="116">
        <f t="shared" si="47"/>
        <v>3</v>
      </c>
      <c r="AV75" s="26">
        <v>1</v>
      </c>
      <c r="AW75" s="127">
        <v>0</v>
      </c>
      <c r="AX75" s="128">
        <v>1</v>
      </c>
      <c r="AY75" s="116">
        <f t="shared" si="48"/>
        <v>2</v>
      </c>
      <c r="AZ75" s="117">
        <f t="shared" si="49"/>
        <v>21</v>
      </c>
      <c r="BA75" s="118">
        <f t="shared" si="50"/>
        <v>0.95454545454545459</v>
      </c>
      <c r="BB75" s="153" t="s">
        <v>110</v>
      </c>
    </row>
    <row r="76" spans="1:59" s="27" customFormat="1" x14ac:dyDescent="0.3">
      <c r="A76" s="29">
        <v>72</v>
      </c>
      <c r="B76" s="91" t="s">
        <v>111</v>
      </c>
      <c r="C76" s="122">
        <v>76</v>
      </c>
      <c r="D76" s="124">
        <v>87</v>
      </c>
      <c r="E76" s="99">
        <f t="shared" si="31"/>
        <v>1</v>
      </c>
      <c r="F76" s="122">
        <v>1760</v>
      </c>
      <c r="G76" s="124">
        <v>1783</v>
      </c>
      <c r="H76" s="100">
        <f t="shared" si="28"/>
        <v>1</v>
      </c>
      <c r="I76" s="122">
        <v>56</v>
      </c>
      <c r="J76" s="124">
        <v>56</v>
      </c>
      <c r="K76" s="101">
        <f t="shared" si="52"/>
        <v>1</v>
      </c>
      <c r="L76" s="124">
        <v>2527</v>
      </c>
      <c r="M76" s="124">
        <v>98</v>
      </c>
      <c r="N76" s="103">
        <f t="shared" si="32"/>
        <v>2</v>
      </c>
      <c r="O76" s="124">
        <v>885</v>
      </c>
      <c r="P76" s="103">
        <f t="shared" si="27"/>
        <v>1</v>
      </c>
      <c r="Q76" s="123">
        <v>1811</v>
      </c>
      <c r="R76" s="124">
        <v>2161</v>
      </c>
      <c r="S76" s="125">
        <v>2187</v>
      </c>
      <c r="T76" s="125">
        <v>2187</v>
      </c>
      <c r="U76" s="129">
        <v>1</v>
      </c>
      <c r="V76" s="126">
        <f t="shared" si="33"/>
        <v>119.32633903920485</v>
      </c>
      <c r="W76" s="103">
        <f t="shared" si="34"/>
        <v>2</v>
      </c>
      <c r="X76" s="106">
        <f t="shared" si="35"/>
        <v>8</v>
      </c>
      <c r="Y76" s="124">
        <v>100</v>
      </c>
      <c r="Z76" s="107">
        <f t="shared" si="36"/>
        <v>2</v>
      </c>
      <c r="AA76" s="124">
        <v>100</v>
      </c>
      <c r="AB76" s="108">
        <f t="shared" si="37"/>
        <v>2</v>
      </c>
      <c r="AC76" s="124">
        <v>141325</v>
      </c>
      <c r="AD76" s="107">
        <f t="shared" si="30"/>
        <v>1</v>
      </c>
      <c r="AE76" s="124">
        <v>36005</v>
      </c>
      <c r="AF76" s="109">
        <f t="shared" si="38"/>
        <v>1</v>
      </c>
      <c r="AG76" s="124">
        <v>99</v>
      </c>
      <c r="AH76" s="108">
        <f t="shared" si="39"/>
        <v>1</v>
      </c>
      <c r="AI76" s="136">
        <v>99</v>
      </c>
      <c r="AJ76" s="108">
        <f t="shared" si="40"/>
        <v>1</v>
      </c>
      <c r="AK76" s="110">
        <f t="shared" si="51"/>
        <v>8</v>
      </c>
      <c r="AL76" s="124">
        <v>19428</v>
      </c>
      <c r="AM76" s="24">
        <f t="shared" si="41"/>
        <v>7.6881677878907793</v>
      </c>
      <c r="AN76" s="111">
        <f t="shared" si="42"/>
        <v>1</v>
      </c>
      <c r="AO76" s="124">
        <v>10347</v>
      </c>
      <c r="AP76" s="25">
        <f t="shared" si="43"/>
        <v>5.8031407739764438</v>
      </c>
      <c r="AQ76" s="114">
        <f t="shared" si="44"/>
        <v>1</v>
      </c>
      <c r="AR76" s="124">
        <v>6680</v>
      </c>
      <c r="AS76" s="25">
        <f t="shared" si="45"/>
        <v>76.781609195402297</v>
      </c>
      <c r="AT76" s="115">
        <f t="shared" si="46"/>
        <v>1</v>
      </c>
      <c r="AU76" s="116">
        <f t="shared" si="47"/>
        <v>3</v>
      </c>
      <c r="AV76" s="26">
        <v>1</v>
      </c>
      <c r="AW76" s="127">
        <v>0</v>
      </c>
      <c r="AX76" s="128">
        <v>1</v>
      </c>
      <c r="AY76" s="116">
        <f t="shared" si="48"/>
        <v>2</v>
      </c>
      <c r="AZ76" s="117">
        <f t="shared" si="49"/>
        <v>21</v>
      </c>
      <c r="BA76" s="118">
        <f t="shared" si="50"/>
        <v>0.95454545454545459</v>
      </c>
      <c r="BB76" s="153" t="s">
        <v>111</v>
      </c>
      <c r="BC76" s="28"/>
      <c r="BD76" s="28"/>
      <c r="BE76" s="28"/>
      <c r="BF76" s="28"/>
      <c r="BG76" s="28"/>
    </row>
    <row r="77" spans="1:59" s="27" customFormat="1" x14ac:dyDescent="0.3">
      <c r="A77" s="23">
        <v>73</v>
      </c>
      <c r="B77" s="91" t="s">
        <v>112</v>
      </c>
      <c r="C77" s="122">
        <v>72</v>
      </c>
      <c r="D77" s="124">
        <v>80</v>
      </c>
      <c r="E77" s="99">
        <f t="shared" si="31"/>
        <v>1</v>
      </c>
      <c r="F77" s="122">
        <v>1763</v>
      </c>
      <c r="G77" s="124">
        <v>1761</v>
      </c>
      <c r="H77" s="100">
        <f t="shared" si="28"/>
        <v>1</v>
      </c>
      <c r="I77" s="122">
        <v>61</v>
      </c>
      <c r="J77" s="124">
        <v>61</v>
      </c>
      <c r="K77" s="101">
        <f t="shared" si="52"/>
        <v>1</v>
      </c>
      <c r="L77" s="124">
        <v>2814</v>
      </c>
      <c r="M77" s="124">
        <v>100</v>
      </c>
      <c r="N77" s="103">
        <f t="shared" si="32"/>
        <v>2</v>
      </c>
      <c r="O77" s="124">
        <v>298</v>
      </c>
      <c r="P77" s="103">
        <f t="shared" si="27"/>
        <v>1</v>
      </c>
      <c r="Q77" s="123">
        <v>1915.5</v>
      </c>
      <c r="R77" s="124">
        <v>1953</v>
      </c>
      <c r="S77" s="125">
        <v>2303</v>
      </c>
      <c r="T77" s="125">
        <v>2303</v>
      </c>
      <c r="U77" s="125">
        <v>2303</v>
      </c>
      <c r="V77" s="126">
        <f t="shared" si="33"/>
        <v>101.95771339075959</v>
      </c>
      <c r="W77" s="103">
        <f t="shared" si="34"/>
        <v>2</v>
      </c>
      <c r="X77" s="106">
        <f t="shared" si="35"/>
        <v>8</v>
      </c>
      <c r="Y77" s="124">
        <v>100</v>
      </c>
      <c r="Z77" s="107">
        <f t="shared" si="36"/>
        <v>2</v>
      </c>
      <c r="AA77" s="124">
        <v>98</v>
      </c>
      <c r="AB77" s="108">
        <f t="shared" si="37"/>
        <v>2</v>
      </c>
      <c r="AC77" s="124">
        <v>138989</v>
      </c>
      <c r="AD77" s="107">
        <f t="shared" si="30"/>
        <v>1</v>
      </c>
      <c r="AE77" s="124">
        <v>36292</v>
      </c>
      <c r="AF77" s="109">
        <f t="shared" si="38"/>
        <v>1</v>
      </c>
      <c r="AG77" s="124">
        <v>97</v>
      </c>
      <c r="AH77" s="108">
        <f t="shared" si="39"/>
        <v>1</v>
      </c>
      <c r="AI77" s="136">
        <v>97</v>
      </c>
      <c r="AJ77" s="108">
        <f t="shared" si="40"/>
        <v>1</v>
      </c>
      <c r="AK77" s="110">
        <f t="shared" si="51"/>
        <v>8</v>
      </c>
      <c r="AL77" s="124">
        <v>21931</v>
      </c>
      <c r="AM77" s="24">
        <f t="shared" si="41"/>
        <v>7.7935323383084576</v>
      </c>
      <c r="AN77" s="111">
        <f t="shared" si="42"/>
        <v>1</v>
      </c>
      <c r="AO77" s="124">
        <v>8998</v>
      </c>
      <c r="AP77" s="25">
        <f t="shared" si="43"/>
        <v>5.109596819988643</v>
      </c>
      <c r="AQ77" s="114">
        <f t="shared" si="44"/>
        <v>0</v>
      </c>
      <c r="AR77" s="124">
        <v>4803</v>
      </c>
      <c r="AS77" s="25">
        <f t="shared" si="45"/>
        <v>60.037500000000001</v>
      </c>
      <c r="AT77" s="115">
        <f t="shared" si="46"/>
        <v>1</v>
      </c>
      <c r="AU77" s="116">
        <f t="shared" si="47"/>
        <v>2</v>
      </c>
      <c r="AV77" s="26">
        <v>1</v>
      </c>
      <c r="AW77" s="127">
        <v>0</v>
      </c>
      <c r="AX77" s="128">
        <v>1</v>
      </c>
      <c r="AY77" s="116">
        <f t="shared" si="48"/>
        <v>2</v>
      </c>
      <c r="AZ77" s="117">
        <f t="shared" si="49"/>
        <v>20</v>
      </c>
      <c r="BA77" s="118">
        <f t="shared" si="50"/>
        <v>0.90909090909090906</v>
      </c>
      <c r="BB77" s="153" t="s">
        <v>112</v>
      </c>
    </row>
    <row r="78" spans="1:59" s="27" customFormat="1" x14ac:dyDescent="0.3">
      <c r="A78" s="29">
        <v>74</v>
      </c>
      <c r="B78" s="91" t="s">
        <v>113</v>
      </c>
      <c r="C78" s="122">
        <v>34</v>
      </c>
      <c r="D78" s="124">
        <v>38</v>
      </c>
      <c r="E78" s="99">
        <f t="shared" si="31"/>
        <v>1</v>
      </c>
      <c r="F78" s="122">
        <v>719</v>
      </c>
      <c r="G78" s="124">
        <v>716</v>
      </c>
      <c r="H78" s="100">
        <f t="shared" si="28"/>
        <v>1</v>
      </c>
      <c r="I78" s="122">
        <v>26</v>
      </c>
      <c r="J78" s="124">
        <v>26</v>
      </c>
      <c r="K78" s="101">
        <f t="shared" si="52"/>
        <v>1</v>
      </c>
      <c r="L78" s="124">
        <v>1056</v>
      </c>
      <c r="M78" s="124">
        <v>97</v>
      </c>
      <c r="N78" s="103">
        <f t="shared" si="32"/>
        <v>2</v>
      </c>
      <c r="O78" s="124">
        <v>457</v>
      </c>
      <c r="P78" s="103">
        <f t="shared" si="27"/>
        <v>1</v>
      </c>
      <c r="Q78" s="123">
        <v>837.5</v>
      </c>
      <c r="R78" s="124">
        <v>1058</v>
      </c>
      <c r="S78" s="129">
        <v>353</v>
      </c>
      <c r="T78" s="125">
        <v>353</v>
      </c>
      <c r="U78" s="129">
        <v>1</v>
      </c>
      <c r="V78" s="126">
        <f t="shared" si="33"/>
        <v>126.32835820895522</v>
      </c>
      <c r="W78" s="103">
        <f t="shared" si="34"/>
        <v>2</v>
      </c>
      <c r="X78" s="106">
        <f t="shared" si="35"/>
        <v>8</v>
      </c>
      <c r="Y78" s="124">
        <v>97</v>
      </c>
      <c r="Z78" s="107">
        <f t="shared" si="36"/>
        <v>2</v>
      </c>
      <c r="AA78" s="124">
        <v>95</v>
      </c>
      <c r="AB78" s="108">
        <f t="shared" si="37"/>
        <v>2</v>
      </c>
      <c r="AC78" s="124">
        <v>60015</v>
      </c>
      <c r="AD78" s="107">
        <f t="shared" si="30"/>
        <v>1</v>
      </c>
      <c r="AE78" s="124">
        <v>14494</v>
      </c>
      <c r="AF78" s="109">
        <f t="shared" si="38"/>
        <v>1</v>
      </c>
      <c r="AG78" s="124">
        <v>100</v>
      </c>
      <c r="AH78" s="108">
        <f t="shared" si="39"/>
        <v>1</v>
      </c>
      <c r="AI78" s="136">
        <v>100</v>
      </c>
      <c r="AJ78" s="108">
        <f t="shared" si="40"/>
        <v>1</v>
      </c>
      <c r="AK78" s="110">
        <f t="shared" si="51"/>
        <v>8</v>
      </c>
      <c r="AL78" s="124">
        <v>7546</v>
      </c>
      <c r="AM78" s="24">
        <f t="shared" si="41"/>
        <v>7.145833333333333</v>
      </c>
      <c r="AN78" s="111">
        <f t="shared" si="42"/>
        <v>1</v>
      </c>
      <c r="AO78" s="124">
        <v>5310</v>
      </c>
      <c r="AP78" s="25">
        <f t="shared" si="43"/>
        <v>7.4162011173184359</v>
      </c>
      <c r="AQ78" s="114">
        <f t="shared" si="44"/>
        <v>1</v>
      </c>
      <c r="AR78" s="124">
        <v>2029</v>
      </c>
      <c r="AS78" s="25">
        <f t="shared" si="45"/>
        <v>53.39473684210526</v>
      </c>
      <c r="AT78" s="115">
        <f t="shared" si="46"/>
        <v>1</v>
      </c>
      <c r="AU78" s="116">
        <f t="shared" si="47"/>
        <v>3</v>
      </c>
      <c r="AV78" s="26">
        <v>1</v>
      </c>
      <c r="AW78" s="127">
        <v>0</v>
      </c>
      <c r="AX78" s="128">
        <v>1</v>
      </c>
      <c r="AY78" s="116">
        <f t="shared" si="48"/>
        <v>2</v>
      </c>
      <c r="AZ78" s="117">
        <f t="shared" si="49"/>
        <v>21</v>
      </c>
      <c r="BA78" s="118">
        <f t="shared" si="50"/>
        <v>0.95454545454545459</v>
      </c>
      <c r="BB78" s="153" t="s">
        <v>113</v>
      </c>
    </row>
    <row r="79" spans="1:59" s="27" customFormat="1" x14ac:dyDescent="0.3">
      <c r="A79" s="23">
        <v>75</v>
      </c>
      <c r="B79" s="91" t="s">
        <v>114</v>
      </c>
      <c r="C79" s="122">
        <v>114</v>
      </c>
      <c r="D79" s="124">
        <v>132</v>
      </c>
      <c r="E79" s="99">
        <f t="shared" si="31"/>
        <v>1</v>
      </c>
      <c r="F79" s="122">
        <v>3029</v>
      </c>
      <c r="G79" s="124">
        <v>3049</v>
      </c>
      <c r="H79" s="100">
        <f t="shared" si="28"/>
        <v>1</v>
      </c>
      <c r="I79" s="122">
        <v>95</v>
      </c>
      <c r="J79" s="124">
        <v>95</v>
      </c>
      <c r="K79" s="101">
        <f t="shared" si="52"/>
        <v>1</v>
      </c>
      <c r="L79" s="124">
        <v>4835</v>
      </c>
      <c r="M79" s="124">
        <v>99</v>
      </c>
      <c r="N79" s="103">
        <f t="shared" si="32"/>
        <v>2</v>
      </c>
      <c r="O79" s="124">
        <v>287</v>
      </c>
      <c r="P79" s="103">
        <f t="shared" si="27"/>
        <v>1</v>
      </c>
      <c r="Q79" s="123">
        <v>2961</v>
      </c>
      <c r="R79" s="124">
        <v>3403</v>
      </c>
      <c r="S79" s="125">
        <v>3462</v>
      </c>
      <c r="T79" s="125">
        <v>3462</v>
      </c>
      <c r="U79" s="125">
        <v>3462</v>
      </c>
      <c r="V79" s="126">
        <f t="shared" si="33"/>
        <v>114.92738939547451</v>
      </c>
      <c r="W79" s="103">
        <f t="shared" si="34"/>
        <v>2</v>
      </c>
      <c r="X79" s="106">
        <f t="shared" si="35"/>
        <v>8</v>
      </c>
      <c r="Y79" s="124">
        <v>99</v>
      </c>
      <c r="Z79" s="107">
        <f t="shared" si="36"/>
        <v>2</v>
      </c>
      <c r="AA79" s="124">
        <v>100</v>
      </c>
      <c r="AB79" s="108">
        <f t="shared" si="37"/>
        <v>2</v>
      </c>
      <c r="AC79" s="124">
        <v>242400</v>
      </c>
      <c r="AD79" s="107">
        <f t="shared" si="30"/>
        <v>1</v>
      </c>
      <c r="AE79" s="124">
        <v>67701</v>
      </c>
      <c r="AF79" s="109">
        <f t="shared" si="38"/>
        <v>1</v>
      </c>
      <c r="AG79" s="124">
        <v>99</v>
      </c>
      <c r="AH79" s="108">
        <f t="shared" si="39"/>
        <v>1</v>
      </c>
      <c r="AI79" s="136">
        <v>98</v>
      </c>
      <c r="AJ79" s="108">
        <f t="shared" si="40"/>
        <v>1</v>
      </c>
      <c r="AK79" s="110">
        <f t="shared" si="51"/>
        <v>8</v>
      </c>
      <c r="AL79" s="124">
        <v>51928</v>
      </c>
      <c r="AM79" s="24">
        <f t="shared" si="41"/>
        <v>10.740020682523268</v>
      </c>
      <c r="AN79" s="111">
        <f t="shared" si="42"/>
        <v>1</v>
      </c>
      <c r="AO79" s="124">
        <v>35267</v>
      </c>
      <c r="AP79" s="25">
        <f t="shared" si="43"/>
        <v>11.566743194489996</v>
      </c>
      <c r="AQ79" s="114">
        <f t="shared" si="44"/>
        <v>1</v>
      </c>
      <c r="AR79" s="124">
        <v>8534</v>
      </c>
      <c r="AS79" s="25">
        <f t="shared" si="45"/>
        <v>64.651515151515156</v>
      </c>
      <c r="AT79" s="115">
        <f t="shared" si="46"/>
        <v>1</v>
      </c>
      <c r="AU79" s="116">
        <f t="shared" si="47"/>
        <v>3</v>
      </c>
      <c r="AV79" s="26">
        <v>1</v>
      </c>
      <c r="AW79" s="127">
        <v>0</v>
      </c>
      <c r="AX79" s="128">
        <v>1</v>
      </c>
      <c r="AY79" s="116">
        <f t="shared" si="48"/>
        <v>2</v>
      </c>
      <c r="AZ79" s="117">
        <f t="shared" si="49"/>
        <v>21</v>
      </c>
      <c r="BA79" s="118">
        <f t="shared" si="50"/>
        <v>0.95454545454545459</v>
      </c>
      <c r="BB79" s="153" t="s">
        <v>114</v>
      </c>
    </row>
    <row r="80" spans="1:59" s="27" customFormat="1" x14ac:dyDescent="0.3">
      <c r="A80" s="29">
        <v>76</v>
      </c>
      <c r="B80" s="91" t="s">
        <v>115</v>
      </c>
      <c r="C80" s="122">
        <v>16</v>
      </c>
      <c r="D80" s="124">
        <v>20</v>
      </c>
      <c r="E80" s="99">
        <f t="shared" si="31"/>
        <v>1</v>
      </c>
      <c r="F80" s="122">
        <v>212</v>
      </c>
      <c r="G80" s="124">
        <v>215</v>
      </c>
      <c r="H80" s="100">
        <f t="shared" si="28"/>
        <v>1</v>
      </c>
      <c r="I80" s="122">
        <v>11</v>
      </c>
      <c r="J80" s="124">
        <v>11</v>
      </c>
      <c r="K80" s="101">
        <f t="shared" si="52"/>
        <v>1</v>
      </c>
      <c r="L80" s="124">
        <v>287</v>
      </c>
      <c r="M80" s="124">
        <v>99</v>
      </c>
      <c r="N80" s="103">
        <f t="shared" si="32"/>
        <v>2</v>
      </c>
      <c r="O80" s="124">
        <v>176</v>
      </c>
      <c r="P80" s="130">
        <v>1</v>
      </c>
      <c r="Q80" s="123">
        <v>294</v>
      </c>
      <c r="R80" s="124">
        <v>357</v>
      </c>
      <c r="S80" s="125">
        <v>368</v>
      </c>
      <c r="T80" s="125">
        <v>368</v>
      </c>
      <c r="U80" s="125">
        <v>368</v>
      </c>
      <c r="V80" s="126">
        <f t="shared" si="33"/>
        <v>121.42857142857143</v>
      </c>
      <c r="W80" s="103">
        <f t="shared" si="34"/>
        <v>2</v>
      </c>
      <c r="X80" s="106">
        <f t="shared" si="35"/>
        <v>8</v>
      </c>
      <c r="Y80" s="124">
        <v>96</v>
      </c>
      <c r="Z80" s="107">
        <f t="shared" si="36"/>
        <v>2</v>
      </c>
      <c r="AA80" s="124">
        <v>100</v>
      </c>
      <c r="AB80" s="108">
        <f t="shared" si="37"/>
        <v>2</v>
      </c>
      <c r="AC80" s="124">
        <v>16100</v>
      </c>
      <c r="AD80" s="107">
        <f t="shared" si="30"/>
        <v>1</v>
      </c>
      <c r="AE80" s="124">
        <v>4126</v>
      </c>
      <c r="AF80" s="109">
        <f t="shared" si="38"/>
        <v>1</v>
      </c>
      <c r="AG80" s="124">
        <v>99</v>
      </c>
      <c r="AH80" s="108">
        <f t="shared" si="39"/>
        <v>1</v>
      </c>
      <c r="AI80" s="136">
        <v>99</v>
      </c>
      <c r="AJ80" s="108">
        <f t="shared" si="40"/>
        <v>1</v>
      </c>
      <c r="AK80" s="110">
        <f t="shared" si="51"/>
        <v>8</v>
      </c>
      <c r="AL80" s="124">
        <v>495</v>
      </c>
      <c r="AM80" s="24">
        <f t="shared" si="41"/>
        <v>1.7247386759581882</v>
      </c>
      <c r="AN80" s="111">
        <f t="shared" si="42"/>
        <v>0</v>
      </c>
      <c r="AO80" s="124">
        <v>129</v>
      </c>
      <c r="AP80" s="25">
        <f t="shared" si="43"/>
        <v>0.6</v>
      </c>
      <c r="AQ80" s="114">
        <f t="shared" si="44"/>
        <v>0</v>
      </c>
      <c r="AR80" s="124">
        <v>500</v>
      </c>
      <c r="AS80" s="25">
        <f t="shared" si="45"/>
        <v>25</v>
      </c>
      <c r="AT80" s="115">
        <f t="shared" si="46"/>
        <v>0</v>
      </c>
      <c r="AU80" s="116">
        <f t="shared" si="47"/>
        <v>0</v>
      </c>
      <c r="AV80" s="26">
        <v>1</v>
      </c>
      <c r="AW80" s="127">
        <v>0</v>
      </c>
      <c r="AX80" s="128">
        <v>1</v>
      </c>
      <c r="AY80" s="116">
        <f t="shared" si="48"/>
        <v>2</v>
      </c>
      <c r="AZ80" s="117">
        <f t="shared" si="49"/>
        <v>18</v>
      </c>
      <c r="BA80" s="118">
        <f t="shared" si="50"/>
        <v>0.81818181818181823</v>
      </c>
      <c r="BB80" s="153" t="s">
        <v>115</v>
      </c>
    </row>
    <row r="81" spans="1:59" s="27" customFormat="1" x14ac:dyDescent="0.3">
      <c r="A81" s="23">
        <v>77</v>
      </c>
      <c r="B81" s="91" t="s">
        <v>116</v>
      </c>
      <c r="C81" s="122">
        <v>57</v>
      </c>
      <c r="D81" s="124">
        <v>65</v>
      </c>
      <c r="E81" s="99">
        <f t="shared" si="31"/>
        <v>1</v>
      </c>
      <c r="F81" s="122">
        <v>1308</v>
      </c>
      <c r="G81" s="124">
        <v>1350</v>
      </c>
      <c r="H81" s="100">
        <v>1</v>
      </c>
      <c r="I81" s="122">
        <v>48</v>
      </c>
      <c r="J81" s="124">
        <v>48</v>
      </c>
      <c r="K81" s="101">
        <f t="shared" si="52"/>
        <v>1</v>
      </c>
      <c r="L81" s="124">
        <v>1492</v>
      </c>
      <c r="M81" s="124">
        <v>97</v>
      </c>
      <c r="N81" s="103">
        <f t="shared" si="32"/>
        <v>2</v>
      </c>
      <c r="O81" s="124">
        <v>418</v>
      </c>
      <c r="P81" s="103">
        <f t="shared" ref="P81:P95" si="53">IF(O81&gt;=200,1,0)</f>
        <v>1</v>
      </c>
      <c r="Q81" s="123">
        <v>1491</v>
      </c>
      <c r="R81" s="124">
        <v>1496</v>
      </c>
      <c r="S81" s="125">
        <v>1779</v>
      </c>
      <c r="T81" s="125">
        <v>1779</v>
      </c>
      <c r="U81" s="125">
        <v>1779</v>
      </c>
      <c r="V81" s="126">
        <f t="shared" si="33"/>
        <v>100.33534540576794</v>
      </c>
      <c r="W81" s="103">
        <f t="shared" si="34"/>
        <v>2</v>
      </c>
      <c r="X81" s="106">
        <f t="shared" si="35"/>
        <v>8</v>
      </c>
      <c r="Y81" s="124">
        <v>97</v>
      </c>
      <c r="Z81" s="107">
        <f t="shared" si="36"/>
        <v>2</v>
      </c>
      <c r="AA81" s="124">
        <v>95</v>
      </c>
      <c r="AB81" s="108">
        <f t="shared" si="37"/>
        <v>2</v>
      </c>
      <c r="AC81" s="124">
        <v>92342</v>
      </c>
      <c r="AD81" s="107">
        <f t="shared" si="30"/>
        <v>1</v>
      </c>
      <c r="AE81" s="124">
        <v>30705</v>
      </c>
      <c r="AF81" s="109">
        <f t="shared" si="38"/>
        <v>1</v>
      </c>
      <c r="AG81" s="124">
        <v>97</v>
      </c>
      <c r="AH81" s="108">
        <f t="shared" si="39"/>
        <v>1</v>
      </c>
      <c r="AI81" s="136">
        <v>95</v>
      </c>
      <c r="AJ81" s="108">
        <f t="shared" si="40"/>
        <v>1</v>
      </c>
      <c r="AK81" s="110">
        <f t="shared" si="51"/>
        <v>8</v>
      </c>
      <c r="AL81" s="124">
        <v>23077</v>
      </c>
      <c r="AM81" s="24">
        <f t="shared" si="41"/>
        <v>15.4671581769437</v>
      </c>
      <c r="AN81" s="111">
        <f t="shared" si="42"/>
        <v>1</v>
      </c>
      <c r="AO81" s="124">
        <v>6706</v>
      </c>
      <c r="AP81" s="25">
        <f t="shared" si="43"/>
        <v>4.967407407407407</v>
      </c>
      <c r="AQ81" s="114">
        <f t="shared" si="44"/>
        <v>0</v>
      </c>
      <c r="AR81" s="124">
        <v>3483</v>
      </c>
      <c r="AS81" s="25">
        <f t="shared" si="45"/>
        <v>53.584615384615383</v>
      </c>
      <c r="AT81" s="115">
        <f t="shared" si="46"/>
        <v>1</v>
      </c>
      <c r="AU81" s="116">
        <f t="shared" si="47"/>
        <v>2</v>
      </c>
      <c r="AV81" s="26">
        <v>1</v>
      </c>
      <c r="AW81" s="127">
        <v>0</v>
      </c>
      <c r="AX81" s="128">
        <v>1</v>
      </c>
      <c r="AY81" s="116">
        <f t="shared" si="48"/>
        <v>2</v>
      </c>
      <c r="AZ81" s="117">
        <f t="shared" si="49"/>
        <v>20</v>
      </c>
      <c r="BA81" s="118">
        <f t="shared" si="50"/>
        <v>0.90909090909090906</v>
      </c>
      <c r="BB81" s="153" t="s">
        <v>116</v>
      </c>
    </row>
    <row r="82" spans="1:59" s="27" customFormat="1" x14ac:dyDescent="0.3">
      <c r="A82" s="29">
        <v>78</v>
      </c>
      <c r="B82" s="91" t="s">
        <v>117</v>
      </c>
      <c r="C82" s="122">
        <v>40</v>
      </c>
      <c r="D82" s="124">
        <v>45</v>
      </c>
      <c r="E82" s="99">
        <f t="shared" si="31"/>
        <v>1</v>
      </c>
      <c r="F82" s="122">
        <v>762</v>
      </c>
      <c r="G82" s="124">
        <v>763</v>
      </c>
      <c r="H82" s="100">
        <f t="shared" ref="H82:H95" si="54">IF(OR(0.04&gt;=(F82-G82)/F82),(-0.04&lt;=(F82-G82)/F82)*1,0)</f>
        <v>1</v>
      </c>
      <c r="I82" s="122">
        <v>31</v>
      </c>
      <c r="J82" s="124">
        <v>31</v>
      </c>
      <c r="K82" s="101">
        <f t="shared" si="52"/>
        <v>1</v>
      </c>
      <c r="L82" s="124">
        <v>1278</v>
      </c>
      <c r="M82" s="124">
        <v>100</v>
      </c>
      <c r="N82" s="103">
        <f t="shared" si="32"/>
        <v>2</v>
      </c>
      <c r="O82" s="124">
        <v>335</v>
      </c>
      <c r="P82" s="103">
        <f t="shared" si="53"/>
        <v>1</v>
      </c>
      <c r="Q82" s="123">
        <v>933</v>
      </c>
      <c r="R82" s="124">
        <v>957</v>
      </c>
      <c r="S82" s="125">
        <v>1114</v>
      </c>
      <c r="T82" s="125">
        <v>1114</v>
      </c>
      <c r="U82" s="125">
        <v>1114</v>
      </c>
      <c r="V82" s="126">
        <f t="shared" si="33"/>
        <v>102.57234726688102</v>
      </c>
      <c r="W82" s="103">
        <f t="shared" si="34"/>
        <v>2</v>
      </c>
      <c r="X82" s="106">
        <f t="shared" si="35"/>
        <v>8</v>
      </c>
      <c r="Y82" s="124">
        <v>100</v>
      </c>
      <c r="Z82" s="107">
        <f t="shared" si="36"/>
        <v>2</v>
      </c>
      <c r="AA82" s="124">
        <v>105</v>
      </c>
      <c r="AB82" s="108">
        <f t="shared" si="37"/>
        <v>2</v>
      </c>
      <c r="AC82" s="124">
        <v>67701</v>
      </c>
      <c r="AD82" s="107">
        <f t="shared" si="30"/>
        <v>1</v>
      </c>
      <c r="AE82" s="124">
        <v>13287</v>
      </c>
      <c r="AF82" s="109">
        <f t="shared" si="38"/>
        <v>1</v>
      </c>
      <c r="AG82" s="124">
        <v>99</v>
      </c>
      <c r="AH82" s="108">
        <f t="shared" si="39"/>
        <v>1</v>
      </c>
      <c r="AI82" s="136">
        <v>98</v>
      </c>
      <c r="AJ82" s="108">
        <f t="shared" si="40"/>
        <v>1</v>
      </c>
      <c r="AK82" s="110">
        <f t="shared" si="51"/>
        <v>8</v>
      </c>
      <c r="AL82" s="124">
        <v>4165</v>
      </c>
      <c r="AM82" s="24">
        <f t="shared" si="41"/>
        <v>3.2589984350547732</v>
      </c>
      <c r="AN82" s="111">
        <f t="shared" si="42"/>
        <v>0</v>
      </c>
      <c r="AO82" s="124">
        <v>4033</v>
      </c>
      <c r="AP82" s="25">
        <f t="shared" si="43"/>
        <v>5.2857142857142856</v>
      </c>
      <c r="AQ82" s="114">
        <f t="shared" si="44"/>
        <v>0</v>
      </c>
      <c r="AR82" s="124">
        <v>2669</v>
      </c>
      <c r="AS82" s="25">
        <f t="shared" si="45"/>
        <v>59.31111111111111</v>
      </c>
      <c r="AT82" s="115">
        <f t="shared" si="46"/>
        <v>1</v>
      </c>
      <c r="AU82" s="116">
        <f t="shared" si="47"/>
        <v>1</v>
      </c>
      <c r="AV82" s="26">
        <v>1</v>
      </c>
      <c r="AW82" s="127">
        <v>0</v>
      </c>
      <c r="AX82" s="128">
        <v>1</v>
      </c>
      <c r="AY82" s="116">
        <f t="shared" si="48"/>
        <v>2</v>
      </c>
      <c r="AZ82" s="117">
        <f t="shared" si="49"/>
        <v>19</v>
      </c>
      <c r="BA82" s="118">
        <f t="shared" si="50"/>
        <v>0.86363636363636365</v>
      </c>
      <c r="BB82" s="153" t="s">
        <v>117</v>
      </c>
      <c r="BC82" s="28"/>
      <c r="BD82" s="28"/>
      <c r="BE82" s="28"/>
      <c r="BF82" s="28"/>
      <c r="BG82" s="28"/>
    </row>
    <row r="83" spans="1:59" s="27" customFormat="1" x14ac:dyDescent="0.3">
      <c r="A83" s="23">
        <v>79</v>
      </c>
      <c r="B83" s="91" t="s">
        <v>118</v>
      </c>
      <c r="C83" s="122">
        <v>85</v>
      </c>
      <c r="D83" s="124">
        <v>99</v>
      </c>
      <c r="E83" s="99">
        <f t="shared" si="31"/>
        <v>1</v>
      </c>
      <c r="F83" s="122">
        <v>1936</v>
      </c>
      <c r="G83" s="124">
        <v>1944</v>
      </c>
      <c r="H83" s="100">
        <f t="shared" si="54"/>
        <v>1</v>
      </c>
      <c r="I83" s="122">
        <v>63</v>
      </c>
      <c r="J83" s="124">
        <v>63</v>
      </c>
      <c r="K83" s="101">
        <f t="shared" si="52"/>
        <v>1</v>
      </c>
      <c r="L83" s="124">
        <v>2694</v>
      </c>
      <c r="M83" s="124">
        <v>99</v>
      </c>
      <c r="N83" s="103">
        <f t="shared" si="32"/>
        <v>2</v>
      </c>
      <c r="O83" s="124">
        <v>314</v>
      </c>
      <c r="P83" s="103">
        <f t="shared" si="53"/>
        <v>1</v>
      </c>
      <c r="Q83" s="123">
        <v>2032</v>
      </c>
      <c r="R83" s="124">
        <v>1997</v>
      </c>
      <c r="S83" s="125">
        <v>2399</v>
      </c>
      <c r="T83" s="125">
        <v>2399</v>
      </c>
      <c r="U83" s="125">
        <v>2399</v>
      </c>
      <c r="V83" s="126">
        <f t="shared" si="33"/>
        <v>98.277559055118104</v>
      </c>
      <c r="W83" s="103">
        <f t="shared" si="34"/>
        <v>2</v>
      </c>
      <c r="X83" s="106">
        <f t="shared" si="35"/>
        <v>8</v>
      </c>
      <c r="Y83" s="124">
        <v>99</v>
      </c>
      <c r="Z83" s="107">
        <f t="shared" si="36"/>
        <v>2</v>
      </c>
      <c r="AA83" s="124">
        <v>96</v>
      </c>
      <c r="AB83" s="108">
        <f t="shared" si="37"/>
        <v>2</v>
      </c>
      <c r="AC83" s="124">
        <v>142213</v>
      </c>
      <c r="AD83" s="107">
        <f t="shared" si="30"/>
        <v>1</v>
      </c>
      <c r="AE83" s="124">
        <v>36653</v>
      </c>
      <c r="AF83" s="109">
        <f t="shared" si="38"/>
        <v>1</v>
      </c>
      <c r="AG83" s="124">
        <v>99</v>
      </c>
      <c r="AH83" s="108">
        <f t="shared" si="39"/>
        <v>1</v>
      </c>
      <c r="AI83" s="136">
        <v>98</v>
      </c>
      <c r="AJ83" s="108">
        <f t="shared" si="40"/>
        <v>1</v>
      </c>
      <c r="AK83" s="110">
        <f t="shared" si="51"/>
        <v>8</v>
      </c>
      <c r="AL83" s="124">
        <v>31915</v>
      </c>
      <c r="AM83" s="24">
        <f t="shared" si="41"/>
        <v>11.846696362286563</v>
      </c>
      <c r="AN83" s="111">
        <f t="shared" si="42"/>
        <v>1</v>
      </c>
      <c r="AO83" s="124">
        <v>13375</v>
      </c>
      <c r="AP83" s="25">
        <f t="shared" si="43"/>
        <v>6.8801440329218106</v>
      </c>
      <c r="AQ83" s="114">
        <f t="shared" si="44"/>
        <v>1</v>
      </c>
      <c r="AR83" s="124">
        <v>6032</v>
      </c>
      <c r="AS83" s="25">
        <f t="shared" si="45"/>
        <v>60.929292929292927</v>
      </c>
      <c r="AT83" s="115">
        <f t="shared" si="46"/>
        <v>1</v>
      </c>
      <c r="AU83" s="116">
        <f t="shared" si="47"/>
        <v>3</v>
      </c>
      <c r="AV83" s="26">
        <v>1</v>
      </c>
      <c r="AW83" s="127">
        <v>0</v>
      </c>
      <c r="AX83" s="128">
        <v>1</v>
      </c>
      <c r="AY83" s="116">
        <f t="shared" si="48"/>
        <v>2</v>
      </c>
      <c r="AZ83" s="117">
        <f t="shared" si="49"/>
        <v>21</v>
      </c>
      <c r="BA83" s="118">
        <f t="shared" si="50"/>
        <v>0.95454545454545459</v>
      </c>
      <c r="BB83" s="153" t="s">
        <v>118</v>
      </c>
    </row>
    <row r="84" spans="1:59" s="27" customFormat="1" x14ac:dyDescent="0.3">
      <c r="A84" s="29">
        <v>80</v>
      </c>
      <c r="B84" s="91" t="s">
        <v>119</v>
      </c>
      <c r="C84" s="122">
        <v>93</v>
      </c>
      <c r="D84" s="124">
        <v>101</v>
      </c>
      <c r="E84" s="99">
        <f t="shared" si="31"/>
        <v>1</v>
      </c>
      <c r="F84" s="122">
        <v>2208</v>
      </c>
      <c r="G84" s="124">
        <v>2205</v>
      </c>
      <c r="H84" s="100">
        <f t="shared" si="54"/>
        <v>1</v>
      </c>
      <c r="I84" s="122">
        <v>68</v>
      </c>
      <c r="J84" s="124">
        <v>68</v>
      </c>
      <c r="K84" s="101">
        <f t="shared" si="52"/>
        <v>1</v>
      </c>
      <c r="L84" s="124">
        <v>3541</v>
      </c>
      <c r="M84" s="124">
        <v>100</v>
      </c>
      <c r="N84" s="103">
        <f t="shared" si="32"/>
        <v>2</v>
      </c>
      <c r="O84" s="124">
        <v>715</v>
      </c>
      <c r="P84" s="103">
        <f t="shared" si="53"/>
        <v>1</v>
      </c>
      <c r="Q84" s="123">
        <v>2029</v>
      </c>
      <c r="R84" s="124">
        <v>2575</v>
      </c>
      <c r="S84" s="125">
        <v>2512</v>
      </c>
      <c r="T84" s="125">
        <v>2512</v>
      </c>
      <c r="U84" s="125">
        <v>2512</v>
      </c>
      <c r="V84" s="126">
        <f t="shared" si="33"/>
        <v>126.90980778708723</v>
      </c>
      <c r="W84" s="103">
        <f t="shared" si="34"/>
        <v>2</v>
      </c>
      <c r="X84" s="106">
        <f t="shared" si="35"/>
        <v>8</v>
      </c>
      <c r="Y84" s="124">
        <v>100</v>
      </c>
      <c r="Z84" s="107">
        <f t="shared" si="36"/>
        <v>2</v>
      </c>
      <c r="AA84" s="124">
        <v>101</v>
      </c>
      <c r="AB84" s="108">
        <f t="shared" si="37"/>
        <v>2</v>
      </c>
      <c r="AC84" s="124">
        <v>143246</v>
      </c>
      <c r="AD84" s="107">
        <f t="shared" si="30"/>
        <v>1</v>
      </c>
      <c r="AE84" s="124">
        <v>45446</v>
      </c>
      <c r="AF84" s="109">
        <f t="shared" si="38"/>
        <v>1</v>
      </c>
      <c r="AG84" s="124">
        <v>99</v>
      </c>
      <c r="AH84" s="108">
        <f t="shared" si="39"/>
        <v>1</v>
      </c>
      <c r="AI84" s="136">
        <v>99</v>
      </c>
      <c r="AJ84" s="108">
        <f t="shared" si="40"/>
        <v>1</v>
      </c>
      <c r="AK84" s="110">
        <f t="shared" si="51"/>
        <v>8</v>
      </c>
      <c r="AL84" s="124">
        <v>30889</v>
      </c>
      <c r="AM84" s="24">
        <f t="shared" si="41"/>
        <v>8.7232420220276765</v>
      </c>
      <c r="AN84" s="111">
        <f t="shared" si="42"/>
        <v>1</v>
      </c>
      <c r="AO84" s="124">
        <v>28478</v>
      </c>
      <c r="AP84" s="25">
        <f t="shared" si="43"/>
        <v>12.915192743764173</v>
      </c>
      <c r="AQ84" s="114">
        <f t="shared" si="44"/>
        <v>1</v>
      </c>
      <c r="AR84" s="124">
        <v>8429</v>
      </c>
      <c r="AS84" s="25">
        <f t="shared" si="45"/>
        <v>83.455445544554451</v>
      </c>
      <c r="AT84" s="115">
        <f t="shared" si="46"/>
        <v>1</v>
      </c>
      <c r="AU84" s="116">
        <f t="shared" si="47"/>
        <v>3</v>
      </c>
      <c r="AV84" s="26">
        <v>1</v>
      </c>
      <c r="AW84" s="127">
        <v>0</v>
      </c>
      <c r="AX84" s="128">
        <v>1</v>
      </c>
      <c r="AY84" s="116">
        <f t="shared" si="48"/>
        <v>2</v>
      </c>
      <c r="AZ84" s="117">
        <f t="shared" si="49"/>
        <v>21</v>
      </c>
      <c r="BA84" s="118">
        <f t="shared" si="50"/>
        <v>0.95454545454545459</v>
      </c>
      <c r="BB84" s="153" t="s">
        <v>119</v>
      </c>
    </row>
    <row r="85" spans="1:59" s="28" customFormat="1" ht="16.5" customHeight="1" x14ac:dyDescent="0.3">
      <c r="A85" s="23">
        <v>81</v>
      </c>
      <c r="B85" s="91" t="s">
        <v>120</v>
      </c>
      <c r="C85" s="122">
        <v>49</v>
      </c>
      <c r="D85" s="124">
        <v>52</v>
      </c>
      <c r="E85" s="99">
        <f t="shared" si="31"/>
        <v>1</v>
      </c>
      <c r="F85" s="122">
        <v>962</v>
      </c>
      <c r="G85" s="124">
        <v>954</v>
      </c>
      <c r="H85" s="100">
        <f t="shared" si="54"/>
        <v>1</v>
      </c>
      <c r="I85" s="122">
        <v>35</v>
      </c>
      <c r="J85" s="124">
        <v>35</v>
      </c>
      <c r="K85" s="101">
        <f t="shared" si="52"/>
        <v>1</v>
      </c>
      <c r="L85" s="124">
        <v>1386</v>
      </c>
      <c r="M85" s="124">
        <v>98</v>
      </c>
      <c r="N85" s="103">
        <f t="shared" si="32"/>
        <v>2</v>
      </c>
      <c r="O85" s="124">
        <v>602</v>
      </c>
      <c r="P85" s="103">
        <f t="shared" si="53"/>
        <v>1</v>
      </c>
      <c r="Q85" s="123">
        <v>1096</v>
      </c>
      <c r="R85" s="124">
        <v>1282</v>
      </c>
      <c r="S85" s="125">
        <v>1285</v>
      </c>
      <c r="T85" s="125">
        <v>1285</v>
      </c>
      <c r="U85" s="125">
        <v>1285</v>
      </c>
      <c r="V85" s="126">
        <f t="shared" si="33"/>
        <v>116.97080291970804</v>
      </c>
      <c r="W85" s="103">
        <f t="shared" si="34"/>
        <v>2</v>
      </c>
      <c r="X85" s="106">
        <f t="shared" si="35"/>
        <v>8</v>
      </c>
      <c r="Y85" s="124">
        <v>100</v>
      </c>
      <c r="Z85" s="107">
        <f t="shared" si="36"/>
        <v>2</v>
      </c>
      <c r="AA85" s="124">
        <v>100</v>
      </c>
      <c r="AB85" s="108">
        <f t="shared" si="37"/>
        <v>2</v>
      </c>
      <c r="AC85" s="124">
        <v>78358</v>
      </c>
      <c r="AD85" s="107">
        <f t="shared" si="30"/>
        <v>1</v>
      </c>
      <c r="AE85" s="124">
        <v>17698</v>
      </c>
      <c r="AF85" s="109">
        <f t="shared" si="38"/>
        <v>1</v>
      </c>
      <c r="AG85" s="124">
        <v>100</v>
      </c>
      <c r="AH85" s="108">
        <f t="shared" si="39"/>
        <v>1</v>
      </c>
      <c r="AI85" s="136">
        <v>100</v>
      </c>
      <c r="AJ85" s="108">
        <f t="shared" si="40"/>
        <v>1</v>
      </c>
      <c r="AK85" s="110">
        <f t="shared" si="51"/>
        <v>8</v>
      </c>
      <c r="AL85" s="124">
        <v>4596</v>
      </c>
      <c r="AM85" s="24">
        <f t="shared" si="41"/>
        <v>3.3160173160173159</v>
      </c>
      <c r="AN85" s="111">
        <f t="shared" si="42"/>
        <v>0</v>
      </c>
      <c r="AO85" s="124">
        <v>5758</v>
      </c>
      <c r="AP85" s="25">
        <f t="shared" si="43"/>
        <v>6.0356394129979032</v>
      </c>
      <c r="AQ85" s="114">
        <f t="shared" si="44"/>
        <v>1</v>
      </c>
      <c r="AR85" s="124">
        <v>2684</v>
      </c>
      <c r="AS85" s="25">
        <f t="shared" si="45"/>
        <v>51.615384615384613</v>
      </c>
      <c r="AT85" s="115">
        <f t="shared" si="46"/>
        <v>1</v>
      </c>
      <c r="AU85" s="116">
        <f t="shared" si="47"/>
        <v>2</v>
      </c>
      <c r="AV85" s="26">
        <v>1</v>
      </c>
      <c r="AW85" s="127">
        <v>0</v>
      </c>
      <c r="AX85" s="128">
        <v>1</v>
      </c>
      <c r="AY85" s="116">
        <f t="shared" si="48"/>
        <v>2</v>
      </c>
      <c r="AZ85" s="117">
        <f t="shared" si="49"/>
        <v>20</v>
      </c>
      <c r="BA85" s="118">
        <f t="shared" si="50"/>
        <v>0.90909090909090906</v>
      </c>
      <c r="BB85" s="153" t="s">
        <v>120</v>
      </c>
      <c r="BC85" s="27"/>
      <c r="BD85" s="27"/>
      <c r="BE85" s="27"/>
      <c r="BF85" s="27"/>
      <c r="BG85" s="27"/>
    </row>
    <row r="86" spans="1:59" s="28" customFormat="1" ht="16.5" customHeight="1" x14ac:dyDescent="0.3">
      <c r="A86" s="29">
        <v>82</v>
      </c>
      <c r="B86" s="91" t="s">
        <v>121</v>
      </c>
      <c r="C86" s="122">
        <v>39</v>
      </c>
      <c r="D86" s="124">
        <v>45</v>
      </c>
      <c r="E86" s="99">
        <f t="shared" si="31"/>
        <v>1</v>
      </c>
      <c r="F86" s="122">
        <v>715</v>
      </c>
      <c r="G86" s="124">
        <v>719</v>
      </c>
      <c r="H86" s="100">
        <f t="shared" si="54"/>
        <v>1</v>
      </c>
      <c r="I86" s="122">
        <v>29</v>
      </c>
      <c r="J86" s="124">
        <v>29</v>
      </c>
      <c r="K86" s="101">
        <f t="shared" si="52"/>
        <v>1</v>
      </c>
      <c r="L86" s="124">
        <v>1103</v>
      </c>
      <c r="M86" s="124">
        <v>98</v>
      </c>
      <c r="N86" s="103">
        <f t="shared" si="32"/>
        <v>2</v>
      </c>
      <c r="O86" s="124">
        <v>464</v>
      </c>
      <c r="P86" s="103">
        <f t="shared" si="53"/>
        <v>1</v>
      </c>
      <c r="Q86" s="123">
        <v>1008</v>
      </c>
      <c r="R86" s="124">
        <v>975</v>
      </c>
      <c r="S86" s="125">
        <v>1148</v>
      </c>
      <c r="T86" s="125">
        <v>1148</v>
      </c>
      <c r="U86" s="125">
        <v>1148</v>
      </c>
      <c r="V86" s="126">
        <f t="shared" si="33"/>
        <v>96.726190476190482</v>
      </c>
      <c r="W86" s="103">
        <f t="shared" si="34"/>
        <v>2</v>
      </c>
      <c r="X86" s="106">
        <f t="shared" si="35"/>
        <v>8</v>
      </c>
      <c r="Y86" s="124">
        <v>98</v>
      </c>
      <c r="Z86" s="107">
        <f t="shared" si="36"/>
        <v>2</v>
      </c>
      <c r="AA86" s="124">
        <v>95</v>
      </c>
      <c r="AB86" s="108">
        <f t="shared" si="37"/>
        <v>2</v>
      </c>
      <c r="AC86" s="124">
        <v>50128</v>
      </c>
      <c r="AD86" s="107">
        <f t="shared" si="30"/>
        <v>1</v>
      </c>
      <c r="AE86" s="124">
        <v>11946</v>
      </c>
      <c r="AF86" s="109">
        <f t="shared" si="38"/>
        <v>1</v>
      </c>
      <c r="AG86" s="124">
        <v>98</v>
      </c>
      <c r="AH86" s="108">
        <f t="shared" si="39"/>
        <v>1</v>
      </c>
      <c r="AI86" s="136">
        <v>96</v>
      </c>
      <c r="AJ86" s="108">
        <f t="shared" si="40"/>
        <v>1</v>
      </c>
      <c r="AK86" s="110">
        <f t="shared" si="51"/>
        <v>8</v>
      </c>
      <c r="AL86" s="124">
        <v>3226</v>
      </c>
      <c r="AM86" s="24">
        <f t="shared" si="41"/>
        <v>2.9247506799637351</v>
      </c>
      <c r="AN86" s="111">
        <f t="shared" si="42"/>
        <v>0</v>
      </c>
      <c r="AO86" s="124">
        <v>2510</v>
      </c>
      <c r="AP86" s="25">
        <f t="shared" si="43"/>
        <v>3.49095966620306</v>
      </c>
      <c r="AQ86" s="114">
        <f t="shared" si="44"/>
        <v>0</v>
      </c>
      <c r="AR86" s="124">
        <v>2752</v>
      </c>
      <c r="AS86" s="25">
        <f t="shared" si="45"/>
        <v>61.155555555555559</v>
      </c>
      <c r="AT86" s="115">
        <f t="shared" si="46"/>
        <v>1</v>
      </c>
      <c r="AU86" s="116">
        <f t="shared" si="47"/>
        <v>1</v>
      </c>
      <c r="AV86" s="26">
        <v>1</v>
      </c>
      <c r="AW86" s="127">
        <v>1</v>
      </c>
      <c r="AX86" s="128">
        <v>1</v>
      </c>
      <c r="AY86" s="116">
        <f t="shared" si="48"/>
        <v>3</v>
      </c>
      <c r="AZ86" s="117">
        <f t="shared" si="49"/>
        <v>20</v>
      </c>
      <c r="BA86" s="118">
        <f t="shared" si="50"/>
        <v>0.90909090909090906</v>
      </c>
      <c r="BB86" s="153" t="s">
        <v>121</v>
      </c>
    </row>
    <row r="87" spans="1:59" s="28" customFormat="1" x14ac:dyDescent="0.3">
      <c r="A87" s="23">
        <v>83</v>
      </c>
      <c r="B87" s="91" t="s">
        <v>122</v>
      </c>
      <c r="C87" s="122">
        <v>81</v>
      </c>
      <c r="D87" s="124">
        <v>91</v>
      </c>
      <c r="E87" s="99">
        <f t="shared" si="31"/>
        <v>1</v>
      </c>
      <c r="F87" s="122">
        <v>2019</v>
      </c>
      <c r="G87" s="124">
        <v>2006</v>
      </c>
      <c r="H87" s="100">
        <f t="shared" si="54"/>
        <v>1</v>
      </c>
      <c r="I87" s="122">
        <v>63</v>
      </c>
      <c r="J87" s="124">
        <v>63</v>
      </c>
      <c r="K87" s="101">
        <f t="shared" si="52"/>
        <v>1</v>
      </c>
      <c r="L87" s="124">
        <v>3030</v>
      </c>
      <c r="M87" s="124">
        <v>100</v>
      </c>
      <c r="N87" s="103">
        <f t="shared" si="32"/>
        <v>2</v>
      </c>
      <c r="O87" s="124">
        <v>523</v>
      </c>
      <c r="P87" s="103">
        <f t="shared" si="53"/>
        <v>1</v>
      </c>
      <c r="Q87" s="123">
        <v>2065.5</v>
      </c>
      <c r="R87" s="124">
        <v>2145</v>
      </c>
      <c r="S87" s="125">
        <v>2490</v>
      </c>
      <c r="T87" s="125">
        <v>2490</v>
      </c>
      <c r="U87" s="125">
        <v>2490</v>
      </c>
      <c r="V87" s="126">
        <f t="shared" si="33"/>
        <v>103.8489469862019</v>
      </c>
      <c r="W87" s="103">
        <f t="shared" si="34"/>
        <v>2</v>
      </c>
      <c r="X87" s="106">
        <f t="shared" si="35"/>
        <v>8</v>
      </c>
      <c r="Y87" s="124">
        <v>99</v>
      </c>
      <c r="Z87" s="107">
        <f t="shared" si="36"/>
        <v>2</v>
      </c>
      <c r="AA87" s="124">
        <v>98</v>
      </c>
      <c r="AB87" s="108">
        <f t="shared" si="37"/>
        <v>2</v>
      </c>
      <c r="AC87" s="124">
        <v>149858</v>
      </c>
      <c r="AD87" s="107">
        <f t="shared" si="30"/>
        <v>1</v>
      </c>
      <c r="AE87" s="124">
        <v>41803</v>
      </c>
      <c r="AF87" s="109">
        <f t="shared" si="38"/>
        <v>1</v>
      </c>
      <c r="AG87" s="124">
        <v>98</v>
      </c>
      <c r="AH87" s="108">
        <f t="shared" si="39"/>
        <v>1</v>
      </c>
      <c r="AI87" s="136">
        <v>95</v>
      </c>
      <c r="AJ87" s="108">
        <f t="shared" si="40"/>
        <v>1</v>
      </c>
      <c r="AK87" s="110">
        <f t="shared" si="51"/>
        <v>8</v>
      </c>
      <c r="AL87" s="124">
        <v>39194</v>
      </c>
      <c r="AM87" s="24">
        <f t="shared" si="41"/>
        <v>12.935313531353135</v>
      </c>
      <c r="AN87" s="111">
        <f t="shared" si="42"/>
        <v>1</v>
      </c>
      <c r="AO87" s="124">
        <v>29591</v>
      </c>
      <c r="AP87" s="25">
        <f t="shared" si="43"/>
        <v>14.751246261216352</v>
      </c>
      <c r="AQ87" s="114">
        <f t="shared" si="44"/>
        <v>1</v>
      </c>
      <c r="AR87" s="124">
        <v>7261</v>
      </c>
      <c r="AS87" s="25">
        <f t="shared" si="45"/>
        <v>79.791208791208788</v>
      </c>
      <c r="AT87" s="115">
        <f t="shared" si="46"/>
        <v>1</v>
      </c>
      <c r="AU87" s="116">
        <f t="shared" si="47"/>
        <v>3</v>
      </c>
      <c r="AV87" s="26">
        <v>1</v>
      </c>
      <c r="AW87" s="127">
        <v>1</v>
      </c>
      <c r="AX87" s="128">
        <v>1</v>
      </c>
      <c r="AY87" s="116">
        <f t="shared" si="48"/>
        <v>3</v>
      </c>
      <c r="AZ87" s="117">
        <f t="shared" si="49"/>
        <v>22</v>
      </c>
      <c r="BA87" s="118">
        <f t="shared" si="50"/>
        <v>1</v>
      </c>
      <c r="BB87" s="153" t="s">
        <v>122</v>
      </c>
      <c r="BC87" s="27"/>
      <c r="BD87" s="27"/>
      <c r="BE87" s="27"/>
      <c r="BF87" s="27"/>
      <c r="BG87" s="27"/>
    </row>
    <row r="88" spans="1:59" s="27" customFormat="1" ht="16.5" customHeight="1" x14ac:dyDescent="0.3">
      <c r="A88" s="29">
        <v>84</v>
      </c>
      <c r="B88" s="91" t="s">
        <v>123</v>
      </c>
      <c r="C88" s="122">
        <v>160</v>
      </c>
      <c r="D88" s="124">
        <v>171</v>
      </c>
      <c r="E88" s="99">
        <f t="shared" si="31"/>
        <v>1</v>
      </c>
      <c r="F88" s="122">
        <v>4030</v>
      </c>
      <c r="G88" s="124">
        <v>4036</v>
      </c>
      <c r="H88" s="100">
        <f t="shared" si="54"/>
        <v>1</v>
      </c>
      <c r="I88" s="122">
        <v>115</v>
      </c>
      <c r="J88" s="124">
        <v>115</v>
      </c>
      <c r="K88" s="101">
        <f t="shared" si="52"/>
        <v>1</v>
      </c>
      <c r="L88" s="124">
        <v>5937</v>
      </c>
      <c r="M88" s="124">
        <v>98</v>
      </c>
      <c r="N88" s="103">
        <f t="shared" si="32"/>
        <v>2</v>
      </c>
      <c r="O88" s="124">
        <v>404</v>
      </c>
      <c r="P88" s="103">
        <f t="shared" si="53"/>
        <v>1</v>
      </c>
      <c r="Q88" s="123">
        <v>3710</v>
      </c>
      <c r="R88" s="124">
        <v>3617</v>
      </c>
      <c r="S88" s="125">
        <v>4273</v>
      </c>
      <c r="T88" s="125">
        <v>4273</v>
      </c>
      <c r="U88" s="125">
        <v>4273</v>
      </c>
      <c r="V88" s="126">
        <f t="shared" si="33"/>
        <v>97.493261455525612</v>
      </c>
      <c r="W88" s="103">
        <f t="shared" si="34"/>
        <v>2</v>
      </c>
      <c r="X88" s="106">
        <f t="shared" si="35"/>
        <v>8</v>
      </c>
      <c r="Y88" s="124">
        <v>99</v>
      </c>
      <c r="Z88" s="107">
        <f t="shared" si="36"/>
        <v>2</v>
      </c>
      <c r="AA88" s="124">
        <v>96</v>
      </c>
      <c r="AB88" s="108">
        <f t="shared" si="37"/>
        <v>2</v>
      </c>
      <c r="AC88" s="124">
        <v>263340</v>
      </c>
      <c r="AD88" s="107">
        <f t="shared" si="30"/>
        <v>1</v>
      </c>
      <c r="AE88" s="124">
        <v>82296</v>
      </c>
      <c r="AF88" s="109">
        <f t="shared" si="38"/>
        <v>1</v>
      </c>
      <c r="AG88" s="124">
        <v>100</v>
      </c>
      <c r="AH88" s="108">
        <f t="shared" si="39"/>
        <v>1</v>
      </c>
      <c r="AI88" s="136">
        <v>99</v>
      </c>
      <c r="AJ88" s="108">
        <f t="shared" si="40"/>
        <v>1</v>
      </c>
      <c r="AK88" s="110">
        <f t="shared" si="51"/>
        <v>8</v>
      </c>
      <c r="AL88" s="124">
        <v>84858</v>
      </c>
      <c r="AM88" s="24">
        <f t="shared" si="41"/>
        <v>14.293077311773622</v>
      </c>
      <c r="AN88" s="111">
        <f t="shared" si="42"/>
        <v>1</v>
      </c>
      <c r="AO88" s="124">
        <v>56110</v>
      </c>
      <c r="AP88" s="25">
        <f t="shared" si="43"/>
        <v>13.902378592666006</v>
      </c>
      <c r="AQ88" s="114">
        <f t="shared" si="44"/>
        <v>1</v>
      </c>
      <c r="AR88" s="124">
        <v>11447</v>
      </c>
      <c r="AS88" s="25">
        <f t="shared" si="45"/>
        <v>66.941520467836256</v>
      </c>
      <c r="AT88" s="115">
        <f t="shared" si="46"/>
        <v>1</v>
      </c>
      <c r="AU88" s="116">
        <f t="shared" si="47"/>
        <v>3</v>
      </c>
      <c r="AV88" s="26">
        <v>1</v>
      </c>
      <c r="AW88" s="127">
        <v>0</v>
      </c>
      <c r="AX88" s="128">
        <v>1</v>
      </c>
      <c r="AY88" s="116">
        <f t="shared" si="48"/>
        <v>2</v>
      </c>
      <c r="AZ88" s="117">
        <f t="shared" si="49"/>
        <v>21</v>
      </c>
      <c r="BA88" s="118">
        <f t="shared" si="50"/>
        <v>0.95454545454545459</v>
      </c>
      <c r="BB88" s="153" t="s">
        <v>123</v>
      </c>
    </row>
    <row r="89" spans="1:59" s="27" customFormat="1" x14ac:dyDescent="0.3">
      <c r="A89" s="23">
        <v>85</v>
      </c>
      <c r="B89" s="91" t="s">
        <v>124</v>
      </c>
      <c r="C89" s="122">
        <v>47</v>
      </c>
      <c r="D89" s="124">
        <v>50</v>
      </c>
      <c r="E89" s="99">
        <f t="shared" si="31"/>
        <v>1</v>
      </c>
      <c r="F89" s="122">
        <v>1368</v>
      </c>
      <c r="G89" s="124">
        <v>1371</v>
      </c>
      <c r="H89" s="100">
        <f t="shared" si="54"/>
        <v>1</v>
      </c>
      <c r="I89" s="122">
        <v>41</v>
      </c>
      <c r="J89" s="124">
        <v>41</v>
      </c>
      <c r="K89" s="101">
        <f t="shared" si="52"/>
        <v>1</v>
      </c>
      <c r="L89" s="124">
        <v>2005</v>
      </c>
      <c r="M89" s="124">
        <v>100</v>
      </c>
      <c r="N89" s="103">
        <f t="shared" si="32"/>
        <v>2</v>
      </c>
      <c r="O89" s="124">
        <v>633</v>
      </c>
      <c r="P89" s="103">
        <f t="shared" si="53"/>
        <v>1</v>
      </c>
      <c r="Q89" s="123">
        <v>973</v>
      </c>
      <c r="R89" s="124">
        <v>973</v>
      </c>
      <c r="S89" s="129">
        <v>390</v>
      </c>
      <c r="T89" s="125">
        <v>390</v>
      </c>
      <c r="U89" s="125">
        <v>390</v>
      </c>
      <c r="V89" s="126">
        <f t="shared" si="33"/>
        <v>100</v>
      </c>
      <c r="W89" s="103">
        <f t="shared" si="34"/>
        <v>2</v>
      </c>
      <c r="X89" s="106">
        <f t="shared" si="35"/>
        <v>8</v>
      </c>
      <c r="Y89" s="124">
        <v>100</v>
      </c>
      <c r="Z89" s="107">
        <f t="shared" si="36"/>
        <v>2</v>
      </c>
      <c r="AA89" s="124">
        <v>100</v>
      </c>
      <c r="AB89" s="108">
        <f t="shared" si="37"/>
        <v>2</v>
      </c>
      <c r="AC89" s="124">
        <v>76940</v>
      </c>
      <c r="AD89" s="107">
        <f t="shared" si="30"/>
        <v>1</v>
      </c>
      <c r="AE89" s="124">
        <v>23014</v>
      </c>
      <c r="AF89" s="109">
        <f t="shared" si="38"/>
        <v>1</v>
      </c>
      <c r="AG89" s="124">
        <v>100</v>
      </c>
      <c r="AH89" s="108">
        <f t="shared" si="39"/>
        <v>1</v>
      </c>
      <c r="AI89" s="136">
        <v>100</v>
      </c>
      <c r="AJ89" s="108">
        <f t="shared" si="40"/>
        <v>1</v>
      </c>
      <c r="AK89" s="110">
        <f t="shared" si="51"/>
        <v>8</v>
      </c>
      <c r="AL89" s="124">
        <v>8398</v>
      </c>
      <c r="AM89" s="24">
        <f t="shared" si="41"/>
        <v>4.1885286783042392</v>
      </c>
      <c r="AN89" s="112">
        <v>1</v>
      </c>
      <c r="AO89" s="124">
        <v>4136</v>
      </c>
      <c r="AP89" s="32">
        <f t="shared" si="43"/>
        <v>3.0167760758570386</v>
      </c>
      <c r="AQ89" s="112">
        <v>1</v>
      </c>
      <c r="AR89" s="124">
        <v>2730</v>
      </c>
      <c r="AS89" s="25">
        <f t="shared" si="45"/>
        <v>54.6</v>
      </c>
      <c r="AT89" s="115">
        <f t="shared" si="46"/>
        <v>1</v>
      </c>
      <c r="AU89" s="116">
        <f t="shared" si="47"/>
        <v>3</v>
      </c>
      <c r="AV89" s="26">
        <v>1</v>
      </c>
      <c r="AW89" s="127">
        <v>1</v>
      </c>
      <c r="AX89" s="128">
        <v>1</v>
      </c>
      <c r="AY89" s="116">
        <f t="shared" si="48"/>
        <v>3</v>
      </c>
      <c r="AZ89" s="117">
        <f t="shared" si="49"/>
        <v>22</v>
      </c>
      <c r="BA89" s="118">
        <f t="shared" si="50"/>
        <v>1</v>
      </c>
      <c r="BB89" s="153" t="s">
        <v>124</v>
      </c>
      <c r="BC89" s="28"/>
      <c r="BD89" s="28"/>
      <c r="BE89" s="28"/>
      <c r="BF89" s="28"/>
      <c r="BG89" s="28"/>
    </row>
    <row r="90" spans="1:59" s="27" customFormat="1" x14ac:dyDescent="0.3">
      <c r="A90" s="29">
        <v>86</v>
      </c>
      <c r="B90" s="91" t="s">
        <v>125</v>
      </c>
      <c r="C90" s="122">
        <v>81</v>
      </c>
      <c r="D90" s="124">
        <v>88</v>
      </c>
      <c r="E90" s="99">
        <f t="shared" si="31"/>
        <v>1</v>
      </c>
      <c r="F90" s="122">
        <v>1943</v>
      </c>
      <c r="G90" s="124">
        <v>1930</v>
      </c>
      <c r="H90" s="100">
        <f t="shared" si="54"/>
        <v>1</v>
      </c>
      <c r="I90" s="122">
        <v>61</v>
      </c>
      <c r="J90" s="124">
        <v>61</v>
      </c>
      <c r="K90" s="101">
        <f t="shared" si="52"/>
        <v>1</v>
      </c>
      <c r="L90" s="124">
        <v>3005</v>
      </c>
      <c r="M90" s="124">
        <v>96</v>
      </c>
      <c r="N90" s="103">
        <f t="shared" si="32"/>
        <v>2</v>
      </c>
      <c r="O90" s="124">
        <v>959</v>
      </c>
      <c r="P90" s="103">
        <f t="shared" si="53"/>
        <v>1</v>
      </c>
      <c r="Q90" s="123">
        <v>2009</v>
      </c>
      <c r="R90" s="124">
        <v>2094</v>
      </c>
      <c r="S90" s="125">
        <v>2393</v>
      </c>
      <c r="T90" s="125">
        <v>2393</v>
      </c>
      <c r="U90" s="129">
        <v>1</v>
      </c>
      <c r="V90" s="126">
        <f t="shared" si="33"/>
        <v>104.23096067695371</v>
      </c>
      <c r="W90" s="103">
        <f t="shared" si="34"/>
        <v>2</v>
      </c>
      <c r="X90" s="106">
        <f t="shared" si="35"/>
        <v>8</v>
      </c>
      <c r="Y90" s="124">
        <v>99</v>
      </c>
      <c r="Z90" s="107">
        <f t="shared" si="36"/>
        <v>2</v>
      </c>
      <c r="AA90" s="124">
        <v>93</v>
      </c>
      <c r="AB90" s="108">
        <f t="shared" si="37"/>
        <v>2</v>
      </c>
      <c r="AC90" s="124">
        <v>152899</v>
      </c>
      <c r="AD90" s="107">
        <f t="shared" si="30"/>
        <v>1</v>
      </c>
      <c r="AE90" s="124">
        <v>53954</v>
      </c>
      <c r="AF90" s="109">
        <f t="shared" si="38"/>
        <v>1</v>
      </c>
      <c r="AG90" s="124">
        <v>98</v>
      </c>
      <c r="AH90" s="108">
        <f t="shared" si="39"/>
        <v>1</v>
      </c>
      <c r="AI90" s="136">
        <v>98</v>
      </c>
      <c r="AJ90" s="108">
        <f t="shared" si="40"/>
        <v>1</v>
      </c>
      <c r="AK90" s="110">
        <f t="shared" si="51"/>
        <v>8</v>
      </c>
      <c r="AL90" s="124">
        <v>41267</v>
      </c>
      <c r="AM90" s="24">
        <f t="shared" si="41"/>
        <v>13.732778702163062</v>
      </c>
      <c r="AN90" s="111">
        <f t="shared" ref="AN90:AN95" si="55">IF(AM90&gt;=5.5,1,0)</f>
        <v>1</v>
      </c>
      <c r="AO90" s="124">
        <v>68364</v>
      </c>
      <c r="AP90" s="25">
        <f t="shared" si="43"/>
        <v>35.421761658031087</v>
      </c>
      <c r="AQ90" s="114">
        <f t="shared" ref="AQ90:AQ96" si="56">IF(AP90&gt;=5.5,1,0)</f>
        <v>1</v>
      </c>
      <c r="AR90" s="124">
        <v>5808</v>
      </c>
      <c r="AS90" s="25">
        <f t="shared" si="45"/>
        <v>66</v>
      </c>
      <c r="AT90" s="115">
        <f t="shared" si="46"/>
        <v>1</v>
      </c>
      <c r="AU90" s="116">
        <f t="shared" si="47"/>
        <v>3</v>
      </c>
      <c r="AV90" s="26">
        <v>1</v>
      </c>
      <c r="AW90" s="127">
        <v>1</v>
      </c>
      <c r="AX90" s="128">
        <v>1</v>
      </c>
      <c r="AY90" s="116">
        <f t="shared" si="48"/>
        <v>3</v>
      </c>
      <c r="AZ90" s="117">
        <f t="shared" si="49"/>
        <v>22</v>
      </c>
      <c r="BA90" s="118">
        <f t="shared" si="50"/>
        <v>1</v>
      </c>
      <c r="BB90" s="153" t="s">
        <v>125</v>
      </c>
    </row>
    <row r="91" spans="1:59" s="27" customFormat="1" x14ac:dyDescent="0.3">
      <c r="A91" s="29">
        <v>87</v>
      </c>
      <c r="B91" s="91" t="s">
        <v>126</v>
      </c>
      <c r="C91" s="122">
        <v>92</v>
      </c>
      <c r="D91" s="124">
        <v>98</v>
      </c>
      <c r="E91" s="99">
        <f t="shared" si="31"/>
        <v>1</v>
      </c>
      <c r="F91" s="122">
        <v>2322</v>
      </c>
      <c r="G91" s="124">
        <v>2341</v>
      </c>
      <c r="H91" s="100">
        <f t="shared" si="54"/>
        <v>1</v>
      </c>
      <c r="I91" s="122">
        <v>66</v>
      </c>
      <c r="J91" s="124">
        <v>66</v>
      </c>
      <c r="K91" s="101">
        <f t="shared" si="52"/>
        <v>1</v>
      </c>
      <c r="L91" s="124">
        <v>4257</v>
      </c>
      <c r="M91" s="124">
        <v>99</v>
      </c>
      <c r="N91" s="103">
        <f t="shared" si="32"/>
        <v>2</v>
      </c>
      <c r="O91" s="124">
        <v>389</v>
      </c>
      <c r="P91" s="103">
        <f t="shared" si="53"/>
        <v>1</v>
      </c>
      <c r="Q91" s="123">
        <v>2164</v>
      </c>
      <c r="R91" s="124">
        <v>2163</v>
      </c>
      <c r="S91" s="125">
        <v>2556</v>
      </c>
      <c r="T91" s="125">
        <v>2556</v>
      </c>
      <c r="U91" s="125">
        <v>2556</v>
      </c>
      <c r="V91" s="126">
        <f t="shared" si="33"/>
        <v>99.953789279112755</v>
      </c>
      <c r="W91" s="103">
        <f t="shared" si="34"/>
        <v>2</v>
      </c>
      <c r="X91" s="106">
        <f t="shared" si="35"/>
        <v>8</v>
      </c>
      <c r="Y91" s="124">
        <v>100</v>
      </c>
      <c r="Z91" s="107">
        <f t="shared" si="36"/>
        <v>2</v>
      </c>
      <c r="AA91" s="124">
        <v>100</v>
      </c>
      <c r="AB91" s="108">
        <f t="shared" si="37"/>
        <v>2</v>
      </c>
      <c r="AC91" s="124">
        <v>161594</v>
      </c>
      <c r="AD91" s="107">
        <f t="shared" si="30"/>
        <v>1</v>
      </c>
      <c r="AE91" s="124">
        <v>54119</v>
      </c>
      <c r="AF91" s="109">
        <f t="shared" si="38"/>
        <v>1</v>
      </c>
      <c r="AG91" s="124">
        <v>100</v>
      </c>
      <c r="AH91" s="108">
        <f t="shared" si="39"/>
        <v>1</v>
      </c>
      <c r="AI91" s="136">
        <v>99</v>
      </c>
      <c r="AJ91" s="108">
        <f t="shared" si="40"/>
        <v>1</v>
      </c>
      <c r="AK91" s="110">
        <f t="shared" si="51"/>
        <v>8</v>
      </c>
      <c r="AL91" s="124">
        <v>28261</v>
      </c>
      <c r="AM91" s="24">
        <f t="shared" si="41"/>
        <v>6.63871270848015</v>
      </c>
      <c r="AN91" s="111">
        <f t="shared" si="55"/>
        <v>1</v>
      </c>
      <c r="AO91" s="124">
        <v>52303</v>
      </c>
      <c r="AP91" s="25">
        <f t="shared" si="43"/>
        <v>22.342161469457498</v>
      </c>
      <c r="AQ91" s="114">
        <f t="shared" si="56"/>
        <v>1</v>
      </c>
      <c r="AR91" s="124">
        <v>10361</v>
      </c>
      <c r="AS91" s="25">
        <f t="shared" si="45"/>
        <v>105.72448979591837</v>
      </c>
      <c r="AT91" s="115">
        <f t="shared" si="46"/>
        <v>1</v>
      </c>
      <c r="AU91" s="116">
        <f t="shared" si="47"/>
        <v>3</v>
      </c>
      <c r="AV91" s="26">
        <v>1</v>
      </c>
      <c r="AW91" s="127">
        <v>0</v>
      </c>
      <c r="AX91" s="128">
        <v>1</v>
      </c>
      <c r="AY91" s="116">
        <f t="shared" si="48"/>
        <v>2</v>
      </c>
      <c r="AZ91" s="117">
        <f t="shared" si="49"/>
        <v>21</v>
      </c>
      <c r="BA91" s="118">
        <f t="shared" si="50"/>
        <v>0.95454545454545459</v>
      </c>
      <c r="BB91" s="153" t="s">
        <v>126</v>
      </c>
    </row>
    <row r="92" spans="1:59" s="27" customFormat="1" x14ac:dyDescent="0.3">
      <c r="A92" s="29">
        <v>88</v>
      </c>
      <c r="B92" s="91" t="s">
        <v>127</v>
      </c>
      <c r="C92" s="122">
        <v>60</v>
      </c>
      <c r="D92" s="124">
        <v>71</v>
      </c>
      <c r="E92" s="99">
        <f t="shared" si="31"/>
        <v>1</v>
      </c>
      <c r="F92" s="122">
        <v>1688</v>
      </c>
      <c r="G92" s="124">
        <v>1694</v>
      </c>
      <c r="H92" s="100">
        <f t="shared" si="54"/>
        <v>1</v>
      </c>
      <c r="I92" s="122">
        <v>48</v>
      </c>
      <c r="J92" s="124">
        <v>48</v>
      </c>
      <c r="K92" s="101">
        <f t="shared" si="52"/>
        <v>1</v>
      </c>
      <c r="L92" s="124">
        <v>2931</v>
      </c>
      <c r="M92" s="124">
        <v>100</v>
      </c>
      <c r="N92" s="103">
        <f t="shared" si="32"/>
        <v>2</v>
      </c>
      <c r="O92" s="124">
        <v>1194</v>
      </c>
      <c r="P92" s="103">
        <f t="shared" si="53"/>
        <v>1</v>
      </c>
      <c r="Q92" s="123">
        <v>1611</v>
      </c>
      <c r="R92" s="124">
        <v>1660</v>
      </c>
      <c r="S92" s="125">
        <v>1950</v>
      </c>
      <c r="T92" s="125">
        <v>1950</v>
      </c>
      <c r="U92" s="125">
        <v>1950</v>
      </c>
      <c r="V92" s="126">
        <f t="shared" si="33"/>
        <v>103.04158907510863</v>
      </c>
      <c r="W92" s="103">
        <f t="shared" si="34"/>
        <v>2</v>
      </c>
      <c r="X92" s="106">
        <f t="shared" si="35"/>
        <v>8</v>
      </c>
      <c r="Y92" s="124">
        <v>98</v>
      </c>
      <c r="Z92" s="107">
        <f t="shared" si="36"/>
        <v>2</v>
      </c>
      <c r="AA92" s="124">
        <v>96</v>
      </c>
      <c r="AB92" s="108">
        <f t="shared" si="37"/>
        <v>2</v>
      </c>
      <c r="AC92" s="124">
        <v>125042</v>
      </c>
      <c r="AD92" s="107">
        <f t="shared" si="30"/>
        <v>1</v>
      </c>
      <c r="AE92" s="124">
        <v>40950</v>
      </c>
      <c r="AF92" s="109">
        <f t="shared" si="38"/>
        <v>1</v>
      </c>
      <c r="AG92" s="124">
        <v>99</v>
      </c>
      <c r="AH92" s="108">
        <f t="shared" si="39"/>
        <v>1</v>
      </c>
      <c r="AI92" s="136">
        <v>99</v>
      </c>
      <c r="AJ92" s="108">
        <f t="shared" si="40"/>
        <v>1</v>
      </c>
      <c r="AK92" s="110">
        <f t="shared" si="51"/>
        <v>8</v>
      </c>
      <c r="AL92" s="124">
        <v>45635</v>
      </c>
      <c r="AM92" s="24">
        <f t="shared" si="41"/>
        <v>15.5697714090754</v>
      </c>
      <c r="AN92" s="111">
        <f t="shared" si="55"/>
        <v>1</v>
      </c>
      <c r="AO92" s="124">
        <v>43663</v>
      </c>
      <c r="AP92" s="25">
        <f t="shared" si="43"/>
        <v>25.77508854781582</v>
      </c>
      <c r="AQ92" s="114">
        <f t="shared" si="56"/>
        <v>1</v>
      </c>
      <c r="AR92" s="124">
        <v>8207</v>
      </c>
      <c r="AS92" s="25">
        <f t="shared" si="45"/>
        <v>115.59154929577464</v>
      </c>
      <c r="AT92" s="115">
        <f t="shared" si="46"/>
        <v>1</v>
      </c>
      <c r="AU92" s="116">
        <f t="shared" si="47"/>
        <v>3</v>
      </c>
      <c r="AV92" s="26">
        <v>1</v>
      </c>
      <c r="AW92" s="127">
        <v>0</v>
      </c>
      <c r="AX92" s="128">
        <v>1</v>
      </c>
      <c r="AY92" s="116">
        <f t="shared" si="48"/>
        <v>2</v>
      </c>
      <c r="AZ92" s="117">
        <f t="shared" si="49"/>
        <v>21</v>
      </c>
      <c r="BA92" s="118">
        <f t="shared" si="50"/>
        <v>0.95454545454545459</v>
      </c>
      <c r="BB92" s="153" t="s">
        <v>127</v>
      </c>
    </row>
    <row r="93" spans="1:59" s="27" customFormat="1" x14ac:dyDescent="0.3">
      <c r="A93" s="29">
        <v>89</v>
      </c>
      <c r="B93" s="91" t="s">
        <v>128</v>
      </c>
      <c r="C93" s="122">
        <v>78</v>
      </c>
      <c r="D93" s="124">
        <v>80</v>
      </c>
      <c r="E93" s="99">
        <f t="shared" si="31"/>
        <v>1</v>
      </c>
      <c r="F93" s="122">
        <v>2191</v>
      </c>
      <c r="G93" s="124">
        <v>2156</v>
      </c>
      <c r="H93" s="100">
        <f t="shared" si="54"/>
        <v>1</v>
      </c>
      <c r="I93" s="122">
        <v>62</v>
      </c>
      <c r="J93" s="124">
        <v>62</v>
      </c>
      <c r="K93" s="101">
        <f t="shared" si="52"/>
        <v>1</v>
      </c>
      <c r="L93" s="124">
        <v>3215</v>
      </c>
      <c r="M93" s="124">
        <v>99</v>
      </c>
      <c r="N93" s="103">
        <f t="shared" si="32"/>
        <v>2</v>
      </c>
      <c r="O93" s="124">
        <v>278</v>
      </c>
      <c r="P93" s="103">
        <f t="shared" si="53"/>
        <v>1</v>
      </c>
      <c r="Q93" s="123">
        <v>1882</v>
      </c>
      <c r="R93" s="124">
        <v>2242</v>
      </c>
      <c r="S93" s="125">
        <v>2217</v>
      </c>
      <c r="T93" s="125">
        <v>2217</v>
      </c>
      <c r="U93" s="125">
        <v>2217</v>
      </c>
      <c r="V93" s="126">
        <f t="shared" si="33"/>
        <v>119.12858660998937</v>
      </c>
      <c r="W93" s="103">
        <f t="shared" si="34"/>
        <v>2</v>
      </c>
      <c r="X93" s="106">
        <f t="shared" si="35"/>
        <v>8</v>
      </c>
      <c r="Y93" s="124">
        <v>99</v>
      </c>
      <c r="Z93" s="107">
        <f t="shared" si="36"/>
        <v>2</v>
      </c>
      <c r="AA93" s="124">
        <v>96</v>
      </c>
      <c r="AB93" s="108">
        <f t="shared" si="37"/>
        <v>2</v>
      </c>
      <c r="AC93" s="124">
        <v>180041</v>
      </c>
      <c r="AD93" s="107">
        <f t="shared" si="30"/>
        <v>1</v>
      </c>
      <c r="AE93" s="124">
        <v>52356</v>
      </c>
      <c r="AF93" s="109">
        <f t="shared" si="38"/>
        <v>1</v>
      </c>
      <c r="AG93" s="124">
        <v>99</v>
      </c>
      <c r="AH93" s="108">
        <f t="shared" si="39"/>
        <v>1</v>
      </c>
      <c r="AI93" s="136">
        <v>98</v>
      </c>
      <c r="AJ93" s="108">
        <f t="shared" si="40"/>
        <v>1</v>
      </c>
      <c r="AK93" s="110">
        <f t="shared" si="51"/>
        <v>8</v>
      </c>
      <c r="AL93" s="124">
        <v>37864</v>
      </c>
      <c r="AM93" s="24">
        <f t="shared" si="41"/>
        <v>11.777293934681182</v>
      </c>
      <c r="AN93" s="111">
        <f t="shared" si="55"/>
        <v>1</v>
      </c>
      <c r="AO93" s="124">
        <v>20593</v>
      </c>
      <c r="AP93" s="25">
        <f t="shared" si="43"/>
        <v>9.5514842300556584</v>
      </c>
      <c r="AQ93" s="114">
        <f t="shared" si="56"/>
        <v>1</v>
      </c>
      <c r="AR93" s="124">
        <v>5769</v>
      </c>
      <c r="AS93" s="25">
        <f t="shared" si="45"/>
        <v>72.112499999999997</v>
      </c>
      <c r="AT93" s="115">
        <f t="shared" si="46"/>
        <v>1</v>
      </c>
      <c r="AU93" s="116">
        <f t="shared" si="47"/>
        <v>3</v>
      </c>
      <c r="AV93" s="26">
        <v>1</v>
      </c>
      <c r="AW93" s="127">
        <v>0</v>
      </c>
      <c r="AX93" s="128">
        <v>1</v>
      </c>
      <c r="AY93" s="116">
        <f t="shared" si="48"/>
        <v>2</v>
      </c>
      <c r="AZ93" s="117">
        <f t="shared" si="49"/>
        <v>21</v>
      </c>
      <c r="BA93" s="118">
        <f t="shared" si="50"/>
        <v>0.95454545454545459</v>
      </c>
      <c r="BB93" s="153" t="s">
        <v>128</v>
      </c>
      <c r="BC93" s="28"/>
      <c r="BD93" s="28"/>
      <c r="BE93" s="28"/>
      <c r="BF93" s="28"/>
      <c r="BG93" s="28"/>
    </row>
    <row r="94" spans="1:59" s="27" customFormat="1" x14ac:dyDescent="0.3">
      <c r="A94" s="29">
        <v>90</v>
      </c>
      <c r="B94" s="91" t="s">
        <v>129</v>
      </c>
      <c r="C94" s="122">
        <v>86</v>
      </c>
      <c r="D94" s="124">
        <v>97</v>
      </c>
      <c r="E94" s="99">
        <f t="shared" si="31"/>
        <v>1</v>
      </c>
      <c r="F94" s="122">
        <v>2575</v>
      </c>
      <c r="G94" s="124">
        <v>2581</v>
      </c>
      <c r="H94" s="100">
        <f t="shared" si="54"/>
        <v>1</v>
      </c>
      <c r="I94" s="122">
        <v>72</v>
      </c>
      <c r="J94" s="124">
        <v>72</v>
      </c>
      <c r="K94" s="101">
        <f t="shared" si="52"/>
        <v>1</v>
      </c>
      <c r="L94" s="124">
        <v>3969</v>
      </c>
      <c r="M94" s="124">
        <v>96</v>
      </c>
      <c r="N94" s="103">
        <f t="shared" si="32"/>
        <v>2</v>
      </c>
      <c r="O94" s="124">
        <v>823</v>
      </c>
      <c r="P94" s="103">
        <f t="shared" si="53"/>
        <v>1</v>
      </c>
      <c r="Q94" s="123">
        <v>2386</v>
      </c>
      <c r="R94" s="124">
        <v>2328</v>
      </c>
      <c r="S94" s="125">
        <v>2759</v>
      </c>
      <c r="T94" s="125">
        <v>2759</v>
      </c>
      <c r="U94" s="129">
        <v>2</v>
      </c>
      <c r="V94" s="126">
        <f t="shared" si="33"/>
        <v>97.569153394803024</v>
      </c>
      <c r="W94" s="103">
        <f t="shared" si="34"/>
        <v>2</v>
      </c>
      <c r="X94" s="106">
        <f t="shared" si="35"/>
        <v>8</v>
      </c>
      <c r="Y94" s="124">
        <v>99</v>
      </c>
      <c r="Z94" s="107">
        <f t="shared" si="36"/>
        <v>2</v>
      </c>
      <c r="AA94" s="124">
        <v>98</v>
      </c>
      <c r="AB94" s="108">
        <f t="shared" si="37"/>
        <v>2</v>
      </c>
      <c r="AC94" s="124">
        <v>182020</v>
      </c>
      <c r="AD94" s="107">
        <f t="shared" si="30"/>
        <v>1</v>
      </c>
      <c r="AE94" s="124">
        <v>56697</v>
      </c>
      <c r="AF94" s="109">
        <f t="shared" si="38"/>
        <v>1</v>
      </c>
      <c r="AG94" s="124">
        <v>99</v>
      </c>
      <c r="AH94" s="108">
        <f t="shared" si="39"/>
        <v>1</v>
      </c>
      <c r="AI94" s="136">
        <v>99</v>
      </c>
      <c r="AJ94" s="108">
        <f t="shared" si="40"/>
        <v>1</v>
      </c>
      <c r="AK94" s="110">
        <f t="shared" si="51"/>
        <v>8</v>
      </c>
      <c r="AL94" s="124">
        <v>38119</v>
      </c>
      <c r="AM94" s="24">
        <f t="shared" si="41"/>
        <v>9.6041824137062228</v>
      </c>
      <c r="AN94" s="111">
        <f t="shared" si="55"/>
        <v>1</v>
      </c>
      <c r="AO94" s="124">
        <v>26131</v>
      </c>
      <c r="AP94" s="25">
        <f t="shared" si="43"/>
        <v>10.124370399070127</v>
      </c>
      <c r="AQ94" s="114">
        <f t="shared" si="56"/>
        <v>1</v>
      </c>
      <c r="AR94" s="124">
        <v>7897</v>
      </c>
      <c r="AS94" s="25">
        <f t="shared" si="45"/>
        <v>81.412371134020617</v>
      </c>
      <c r="AT94" s="115">
        <f t="shared" si="46"/>
        <v>1</v>
      </c>
      <c r="AU94" s="116">
        <f t="shared" si="47"/>
        <v>3</v>
      </c>
      <c r="AV94" s="26">
        <v>1</v>
      </c>
      <c r="AW94" s="127">
        <v>0</v>
      </c>
      <c r="AX94" s="128">
        <v>1</v>
      </c>
      <c r="AY94" s="116">
        <f t="shared" si="48"/>
        <v>2</v>
      </c>
      <c r="AZ94" s="117">
        <f t="shared" si="49"/>
        <v>21</v>
      </c>
      <c r="BA94" s="118">
        <f t="shared" si="50"/>
        <v>0.95454545454545459</v>
      </c>
      <c r="BB94" s="153" t="s">
        <v>129</v>
      </c>
    </row>
    <row r="95" spans="1:59" s="27" customFormat="1" ht="16.5" customHeight="1" x14ac:dyDescent="0.3">
      <c r="A95" s="29">
        <v>91</v>
      </c>
      <c r="B95" s="91" t="s">
        <v>130</v>
      </c>
      <c r="C95" s="122">
        <v>91</v>
      </c>
      <c r="D95" s="124">
        <v>99</v>
      </c>
      <c r="E95" s="99">
        <f t="shared" si="31"/>
        <v>1</v>
      </c>
      <c r="F95" s="122">
        <v>2289</v>
      </c>
      <c r="G95" s="124">
        <v>2265</v>
      </c>
      <c r="H95" s="100">
        <f t="shared" si="54"/>
        <v>1</v>
      </c>
      <c r="I95" s="122">
        <v>65</v>
      </c>
      <c r="J95" s="124">
        <v>65</v>
      </c>
      <c r="K95" s="101">
        <f t="shared" si="52"/>
        <v>1</v>
      </c>
      <c r="L95" s="124">
        <v>3441</v>
      </c>
      <c r="M95" s="124">
        <v>100</v>
      </c>
      <c r="N95" s="103">
        <f t="shared" si="32"/>
        <v>2</v>
      </c>
      <c r="O95" s="124">
        <v>391</v>
      </c>
      <c r="P95" s="103">
        <f t="shared" si="53"/>
        <v>1</v>
      </c>
      <c r="Q95" s="123">
        <v>2187</v>
      </c>
      <c r="R95" s="124">
        <v>2093</v>
      </c>
      <c r="S95" s="125">
        <v>2481</v>
      </c>
      <c r="T95" s="125">
        <v>2481</v>
      </c>
      <c r="U95" s="125">
        <v>2481</v>
      </c>
      <c r="V95" s="126">
        <f t="shared" si="33"/>
        <v>95.701874714220395</v>
      </c>
      <c r="W95" s="103">
        <f t="shared" si="34"/>
        <v>2</v>
      </c>
      <c r="X95" s="106">
        <f t="shared" si="35"/>
        <v>8</v>
      </c>
      <c r="Y95" s="124">
        <v>100</v>
      </c>
      <c r="Z95" s="107">
        <f t="shared" si="36"/>
        <v>2</v>
      </c>
      <c r="AA95" s="124">
        <v>99</v>
      </c>
      <c r="AB95" s="108">
        <f t="shared" si="37"/>
        <v>2</v>
      </c>
      <c r="AC95" s="124">
        <v>165855</v>
      </c>
      <c r="AD95" s="107">
        <f t="shared" si="30"/>
        <v>1</v>
      </c>
      <c r="AE95" s="124">
        <v>51232</v>
      </c>
      <c r="AF95" s="109">
        <f t="shared" si="38"/>
        <v>1</v>
      </c>
      <c r="AG95" s="124">
        <v>100</v>
      </c>
      <c r="AH95" s="108">
        <f t="shared" si="39"/>
        <v>1</v>
      </c>
      <c r="AI95" s="136">
        <v>100</v>
      </c>
      <c r="AJ95" s="108">
        <f t="shared" si="40"/>
        <v>1</v>
      </c>
      <c r="AK95" s="110">
        <f t="shared" si="51"/>
        <v>8</v>
      </c>
      <c r="AL95" s="124">
        <v>69174</v>
      </c>
      <c r="AM95" s="33">
        <f t="shared" si="41"/>
        <v>20.102877070619005</v>
      </c>
      <c r="AN95" s="111">
        <f t="shared" si="55"/>
        <v>1</v>
      </c>
      <c r="AO95" s="124">
        <v>49215</v>
      </c>
      <c r="AP95" s="34">
        <f t="shared" si="43"/>
        <v>21.728476821192054</v>
      </c>
      <c r="AQ95" s="114">
        <f t="shared" si="56"/>
        <v>1</v>
      </c>
      <c r="AR95" s="124">
        <v>5672</v>
      </c>
      <c r="AS95" s="34">
        <f t="shared" si="45"/>
        <v>57.292929292929294</v>
      </c>
      <c r="AT95" s="115">
        <f t="shared" si="46"/>
        <v>1</v>
      </c>
      <c r="AU95" s="116">
        <f t="shared" si="47"/>
        <v>3</v>
      </c>
      <c r="AV95" s="26">
        <v>1</v>
      </c>
      <c r="AW95" s="127">
        <v>1</v>
      </c>
      <c r="AX95" s="128">
        <v>1</v>
      </c>
      <c r="AY95" s="116">
        <f t="shared" si="48"/>
        <v>3</v>
      </c>
      <c r="AZ95" s="117">
        <f t="shared" si="49"/>
        <v>22</v>
      </c>
      <c r="BA95" s="118">
        <f t="shared" si="50"/>
        <v>1</v>
      </c>
      <c r="BB95" s="153" t="s">
        <v>130</v>
      </c>
    </row>
    <row r="96" spans="1:59" s="27" customFormat="1" x14ac:dyDescent="0.3">
      <c r="A96" s="29">
        <v>92</v>
      </c>
      <c r="B96" s="91" t="s">
        <v>131</v>
      </c>
      <c r="C96" s="122">
        <v>16</v>
      </c>
      <c r="D96" s="124">
        <v>18</v>
      </c>
      <c r="E96" s="99">
        <f t="shared" si="31"/>
        <v>1</v>
      </c>
      <c r="F96" s="122">
        <v>479</v>
      </c>
      <c r="G96" s="124">
        <v>453</v>
      </c>
      <c r="H96" s="131">
        <v>1</v>
      </c>
      <c r="I96" s="122">
        <v>22</v>
      </c>
      <c r="J96" s="124">
        <v>22</v>
      </c>
      <c r="K96" s="101">
        <f t="shared" si="52"/>
        <v>1</v>
      </c>
      <c r="L96" s="124">
        <v>391</v>
      </c>
      <c r="M96" s="124">
        <v>68</v>
      </c>
      <c r="N96" s="104">
        <v>2</v>
      </c>
      <c r="O96" s="124">
        <v>112</v>
      </c>
      <c r="P96" s="130">
        <v>1</v>
      </c>
      <c r="Q96" s="123">
        <v>476</v>
      </c>
      <c r="R96" s="124">
        <v>487</v>
      </c>
      <c r="S96" s="125">
        <v>580</v>
      </c>
      <c r="T96" s="125">
        <v>580</v>
      </c>
      <c r="U96" s="125">
        <v>580</v>
      </c>
      <c r="V96" s="126">
        <f t="shared" si="33"/>
        <v>102.31092436974789</v>
      </c>
      <c r="W96" s="103">
        <f t="shared" si="34"/>
        <v>2</v>
      </c>
      <c r="X96" s="106">
        <f t="shared" si="35"/>
        <v>8</v>
      </c>
      <c r="Y96" s="124">
        <v>98</v>
      </c>
      <c r="Z96" s="107">
        <f t="shared" si="36"/>
        <v>2</v>
      </c>
      <c r="AA96" s="124">
        <v>98</v>
      </c>
      <c r="AB96" s="108">
        <f t="shared" si="37"/>
        <v>2</v>
      </c>
      <c r="AC96" s="124">
        <v>29999</v>
      </c>
      <c r="AD96" s="107">
        <f t="shared" si="30"/>
        <v>1</v>
      </c>
      <c r="AE96" s="124">
        <v>10968</v>
      </c>
      <c r="AF96" s="109">
        <f t="shared" si="38"/>
        <v>1</v>
      </c>
      <c r="AG96" s="124">
        <v>100</v>
      </c>
      <c r="AH96" s="108">
        <f t="shared" si="39"/>
        <v>1</v>
      </c>
      <c r="AI96" s="136">
        <v>98</v>
      </c>
      <c r="AJ96" s="108">
        <f t="shared" si="40"/>
        <v>1</v>
      </c>
      <c r="AK96" s="110">
        <f t="shared" si="51"/>
        <v>8</v>
      </c>
      <c r="AL96" s="124">
        <v>363</v>
      </c>
      <c r="AM96" s="24">
        <v>1</v>
      </c>
      <c r="AN96" s="113">
        <v>1</v>
      </c>
      <c r="AO96" s="124">
        <v>165</v>
      </c>
      <c r="AP96" s="25">
        <f t="shared" si="43"/>
        <v>0.36423841059602646</v>
      </c>
      <c r="AQ96" s="114">
        <f t="shared" si="56"/>
        <v>0</v>
      </c>
      <c r="AR96" s="124">
        <v>784</v>
      </c>
      <c r="AS96" s="25">
        <f t="shared" si="45"/>
        <v>43.555555555555557</v>
      </c>
      <c r="AT96" s="115">
        <f t="shared" si="46"/>
        <v>1</v>
      </c>
      <c r="AU96" s="116">
        <f t="shared" si="47"/>
        <v>2</v>
      </c>
      <c r="AV96" s="26">
        <v>1</v>
      </c>
      <c r="AW96" s="127">
        <v>1</v>
      </c>
      <c r="AX96" s="128">
        <v>1</v>
      </c>
      <c r="AY96" s="116">
        <f t="shared" si="48"/>
        <v>3</v>
      </c>
      <c r="AZ96" s="117">
        <f t="shared" si="49"/>
        <v>21</v>
      </c>
      <c r="BA96" s="118">
        <f t="shared" si="50"/>
        <v>0.95454545454545459</v>
      </c>
      <c r="BB96" s="153" t="s">
        <v>131</v>
      </c>
    </row>
    <row r="97" spans="1:54" s="27" customFormat="1" x14ac:dyDescent="0.25">
      <c r="A97" s="35"/>
      <c r="B97" s="93"/>
      <c r="C97" s="36"/>
      <c r="D97" s="37"/>
      <c r="E97" s="38"/>
      <c r="F97" s="39"/>
      <c r="G97" s="37"/>
      <c r="H97" s="40"/>
      <c r="I97" s="39"/>
      <c r="J97" s="37"/>
      <c r="K97" s="41"/>
      <c r="L97" s="37"/>
      <c r="M97" s="37"/>
      <c r="N97" s="41"/>
      <c r="O97" s="37"/>
      <c r="P97" s="42"/>
      <c r="Q97" s="43"/>
      <c r="R97" s="37"/>
      <c r="S97" s="37"/>
      <c r="T97" s="37"/>
      <c r="U97" s="37"/>
      <c r="V97" s="37"/>
      <c r="W97" s="40"/>
      <c r="X97" s="44"/>
      <c r="Y97" s="37"/>
      <c r="Z97" s="45"/>
      <c r="AA97" s="46"/>
      <c r="AB97" s="45"/>
      <c r="AC97" s="37"/>
      <c r="AD97" s="41"/>
      <c r="AE97" s="37"/>
      <c r="AF97" s="40"/>
      <c r="AG97" s="37"/>
      <c r="AH97" s="45"/>
      <c r="AI97" s="45"/>
      <c r="AJ97" s="45"/>
      <c r="AK97" s="47"/>
      <c r="AL97" s="94"/>
      <c r="AM97" s="48"/>
      <c r="AN97" s="95"/>
      <c r="AO97" s="94"/>
      <c r="AP97" s="37"/>
      <c r="AQ97" s="47"/>
      <c r="AR97" s="94"/>
      <c r="AS97" s="36"/>
      <c r="AT97" s="45"/>
      <c r="AU97" s="45"/>
      <c r="AV97" s="37"/>
      <c r="AW97" s="36"/>
      <c r="AX97" s="45"/>
      <c r="AY97" s="45"/>
      <c r="AZ97" s="47"/>
      <c r="BA97" s="49"/>
      <c r="BB97" s="93"/>
    </row>
    <row r="98" spans="1:54" s="27" customFormat="1" x14ac:dyDescent="0.25">
      <c r="A98" s="35"/>
      <c r="B98" s="93"/>
      <c r="C98" s="132"/>
      <c r="D98" s="119" t="s">
        <v>134</v>
      </c>
      <c r="E98" s="38"/>
      <c r="F98" s="39"/>
      <c r="G98" s="37"/>
      <c r="H98" s="40"/>
      <c r="I98" s="39"/>
      <c r="J98" s="37"/>
      <c r="K98" s="41"/>
      <c r="L98" s="37"/>
      <c r="M98" s="37"/>
      <c r="N98" s="41"/>
      <c r="O98" s="37"/>
      <c r="P98" s="42"/>
      <c r="Q98" s="50"/>
      <c r="R98" s="37"/>
      <c r="S98" s="37"/>
      <c r="T98" s="37"/>
      <c r="U98" s="37"/>
      <c r="V98" s="37"/>
      <c r="W98" s="40"/>
      <c r="X98" s="44"/>
      <c r="Y98" s="37"/>
      <c r="Z98" s="45"/>
      <c r="AA98" s="46"/>
      <c r="AB98" s="45"/>
      <c r="AC98" s="37"/>
      <c r="AD98" s="41"/>
      <c r="AE98" s="37"/>
      <c r="AF98" s="40"/>
      <c r="AG98" s="37"/>
      <c r="AH98" s="45"/>
      <c r="AI98" s="45"/>
      <c r="AJ98" s="45"/>
      <c r="AK98" s="47"/>
      <c r="AL98" s="94"/>
      <c r="AM98" s="48"/>
      <c r="AN98" s="95"/>
      <c r="AO98" s="94"/>
      <c r="AP98" s="37"/>
      <c r="AQ98" s="47"/>
      <c r="AR98" s="94"/>
      <c r="AS98" s="36"/>
      <c r="AT98" s="45"/>
      <c r="AU98" s="45"/>
      <c r="AV98" s="37"/>
      <c r="AW98" s="36"/>
      <c r="AX98" s="45"/>
      <c r="AY98" s="45"/>
      <c r="AZ98" s="47"/>
      <c r="BA98" s="49"/>
      <c r="BB98" s="93"/>
    </row>
    <row r="99" spans="1:54" s="27" customFormat="1" x14ac:dyDescent="0.25">
      <c r="A99" s="35"/>
      <c r="B99" s="93"/>
      <c r="C99" s="133"/>
      <c r="D99" s="119" t="s">
        <v>135</v>
      </c>
      <c r="E99" s="38"/>
      <c r="F99" s="39"/>
      <c r="G99" s="37"/>
      <c r="H99" s="40"/>
      <c r="I99" s="39"/>
      <c r="J99" s="37"/>
      <c r="K99" s="41"/>
      <c r="L99" s="37"/>
      <c r="M99" s="37"/>
      <c r="N99" s="41"/>
      <c r="O99" s="37"/>
      <c r="P99" s="42"/>
      <c r="Q99" s="50"/>
      <c r="R99" s="37"/>
      <c r="S99" s="37"/>
      <c r="T99" s="37"/>
      <c r="U99" s="37"/>
      <c r="V99" s="37"/>
      <c r="W99" s="40"/>
      <c r="X99" s="44"/>
      <c r="Y99" s="37"/>
      <c r="Z99" s="45"/>
      <c r="AA99" s="46"/>
      <c r="AB99" s="45"/>
      <c r="AC99" s="37"/>
      <c r="AD99" s="41"/>
      <c r="AE99" s="37"/>
      <c r="AF99" s="40"/>
      <c r="AG99" s="37"/>
      <c r="AH99" s="45"/>
      <c r="AI99" s="45"/>
      <c r="AJ99" s="45"/>
      <c r="AK99" s="47"/>
      <c r="AL99" s="94"/>
      <c r="AM99" s="48"/>
      <c r="AN99" s="95"/>
      <c r="AO99" s="94"/>
      <c r="AP99" s="37"/>
      <c r="AQ99" s="47"/>
      <c r="AR99" s="94"/>
      <c r="AS99" s="36"/>
      <c r="AT99" s="45"/>
      <c r="AU99" s="45"/>
      <c r="AV99" s="37"/>
      <c r="AW99" s="36"/>
      <c r="AX99" s="45"/>
      <c r="AY99" s="45"/>
      <c r="AZ99" s="47"/>
      <c r="BA99" s="49"/>
      <c r="BB99" s="93"/>
    </row>
    <row r="100" spans="1:54" s="27" customFormat="1" ht="18" customHeight="1" x14ac:dyDescent="0.2">
      <c r="A100" s="51"/>
      <c r="B100" s="51"/>
      <c r="C100" s="134"/>
      <c r="D100" s="120" t="s">
        <v>136</v>
      </c>
      <c r="E100" s="121"/>
      <c r="F100" s="51"/>
      <c r="G100" s="51"/>
      <c r="H100" s="52"/>
      <c r="I100" s="51"/>
      <c r="J100" s="51"/>
      <c r="K100" s="53"/>
      <c r="L100" s="51"/>
      <c r="M100" s="54"/>
      <c r="N100" s="53"/>
      <c r="O100" s="51"/>
      <c r="P100" s="55"/>
      <c r="Q100" s="56"/>
      <c r="R100" s="57"/>
      <c r="S100" s="57"/>
      <c r="T100" s="57"/>
      <c r="U100" s="57"/>
      <c r="V100" s="57"/>
      <c r="W100" s="96"/>
      <c r="X100" s="55"/>
      <c r="Z100" s="55"/>
      <c r="AA100" s="58"/>
      <c r="AB100" s="55"/>
      <c r="AD100" s="55"/>
      <c r="AF100" s="59"/>
      <c r="AG100" s="54"/>
      <c r="AH100" s="59"/>
      <c r="AI100" s="59"/>
      <c r="AJ100" s="59"/>
      <c r="AK100" s="60"/>
      <c r="AL100" s="94"/>
      <c r="AM100" s="61"/>
      <c r="AN100" s="62"/>
      <c r="AO100" s="94"/>
      <c r="AP100" s="37"/>
      <c r="AQ100" s="62"/>
      <c r="AR100" s="94"/>
      <c r="AS100" s="61"/>
      <c r="AT100" s="59"/>
      <c r="AU100" s="59"/>
      <c r="AV100" s="61"/>
      <c r="AW100" s="61"/>
      <c r="AX100" s="59"/>
      <c r="AY100" s="59"/>
      <c r="AZ100" s="60"/>
      <c r="BA100" s="55"/>
    </row>
    <row r="101" spans="1:54" s="27" customFormat="1" x14ac:dyDescent="0.2">
      <c r="C101" s="135"/>
      <c r="D101" s="120" t="s">
        <v>137</v>
      </c>
      <c r="E101" s="121"/>
      <c r="F101" s="51"/>
      <c r="G101" s="51"/>
      <c r="H101" s="52"/>
      <c r="I101" s="51"/>
      <c r="J101" s="51"/>
      <c r="K101" s="53"/>
      <c r="L101" s="51"/>
      <c r="M101" s="54"/>
      <c r="N101" s="53"/>
      <c r="O101" s="51"/>
      <c r="P101" s="55"/>
      <c r="Q101" s="56"/>
      <c r="R101" s="63"/>
      <c r="S101" s="63"/>
      <c r="T101" s="63"/>
      <c r="U101" s="63"/>
      <c r="V101" s="63"/>
      <c r="W101" s="55"/>
      <c r="X101" s="55"/>
      <c r="Z101" s="55"/>
      <c r="AA101" s="58"/>
      <c r="AB101" s="55"/>
      <c r="AD101" s="55"/>
      <c r="AF101" s="59"/>
      <c r="AG101" s="54"/>
      <c r="AH101" s="59"/>
      <c r="AI101" s="59"/>
      <c r="AJ101" s="59"/>
      <c r="AK101" s="60"/>
      <c r="AL101" s="94"/>
      <c r="AM101" s="61"/>
      <c r="AN101" s="62"/>
      <c r="AO101" s="94"/>
      <c r="AP101" s="61"/>
      <c r="AQ101" s="62"/>
      <c r="AR101" s="94"/>
      <c r="AS101" s="61"/>
      <c r="AT101" s="59"/>
      <c r="AU101" s="59"/>
      <c r="AV101" s="61"/>
      <c r="AW101" s="61"/>
      <c r="AX101" s="59"/>
      <c r="AY101" s="59"/>
      <c r="AZ101" s="60"/>
      <c r="BA101" s="55"/>
    </row>
    <row r="102" spans="1:54" s="27" customFormat="1" ht="18" x14ac:dyDescent="0.2">
      <c r="C102" s="64"/>
      <c r="D102" s="51"/>
      <c r="E102" s="65"/>
      <c r="F102" s="66"/>
      <c r="G102" s="51"/>
      <c r="H102" s="59"/>
      <c r="I102" s="66"/>
      <c r="J102" s="51"/>
      <c r="K102" s="53"/>
      <c r="L102" s="51"/>
      <c r="M102" s="54"/>
      <c r="N102" s="53"/>
      <c r="O102" s="51"/>
      <c r="P102" s="59"/>
      <c r="Q102" s="51"/>
      <c r="R102" s="67"/>
      <c r="S102" s="67"/>
      <c r="T102" s="67"/>
      <c r="U102" s="67"/>
      <c r="V102" s="67"/>
      <c r="W102" s="52"/>
      <c r="X102" s="55"/>
      <c r="Z102" s="55"/>
      <c r="AA102" s="58"/>
      <c r="AB102" s="55"/>
      <c r="AC102" s="51"/>
      <c r="AD102" s="53"/>
      <c r="AE102" s="51"/>
      <c r="AF102" s="59"/>
      <c r="AG102" s="54"/>
      <c r="AH102" s="59"/>
      <c r="AI102" s="59"/>
      <c r="AJ102" s="59"/>
      <c r="AK102" s="60"/>
      <c r="AL102" s="94"/>
      <c r="AM102" s="61"/>
      <c r="AN102" s="62"/>
      <c r="AO102" s="94"/>
      <c r="AP102" s="61"/>
      <c r="AQ102" s="62"/>
      <c r="AR102" s="94"/>
      <c r="AS102" s="61"/>
      <c r="AT102" s="59"/>
      <c r="AU102" s="59"/>
      <c r="AV102" s="61"/>
      <c r="AW102" s="61"/>
      <c r="AX102" s="59"/>
      <c r="AY102" s="59"/>
      <c r="AZ102" s="60"/>
      <c r="BA102" s="55"/>
    </row>
    <row r="103" spans="1:54" s="27" customFormat="1" x14ac:dyDescent="0.3">
      <c r="C103" s="56"/>
      <c r="D103" s="56"/>
      <c r="E103" s="97"/>
      <c r="F103" s="66"/>
      <c r="G103" s="51"/>
      <c r="H103" s="59"/>
      <c r="I103" s="66"/>
      <c r="J103" s="51"/>
      <c r="K103" s="53"/>
      <c r="L103" s="51"/>
      <c r="M103" s="54"/>
      <c r="N103" s="53"/>
      <c r="O103" s="51"/>
      <c r="P103" s="70"/>
      <c r="Q103" s="68"/>
      <c r="R103" s="67"/>
      <c r="S103" s="67"/>
      <c r="T103" s="67"/>
      <c r="U103" s="67"/>
      <c r="V103" s="67"/>
      <c r="W103" s="52"/>
      <c r="X103" s="55"/>
      <c r="Z103" s="55"/>
      <c r="AA103" s="58"/>
      <c r="AB103" s="55"/>
      <c r="AC103" s="51"/>
      <c r="AD103" s="53"/>
      <c r="AE103" s="51"/>
      <c r="AF103" s="59"/>
      <c r="AG103" s="54"/>
      <c r="AH103" s="59"/>
      <c r="AI103" s="59"/>
      <c r="AJ103" s="59"/>
      <c r="AK103" s="60"/>
      <c r="AL103" s="94"/>
      <c r="AM103" s="61"/>
      <c r="AN103" s="62"/>
      <c r="AO103" s="94"/>
      <c r="AP103" s="61"/>
      <c r="AQ103" s="62"/>
      <c r="AR103" s="94"/>
      <c r="AS103" s="61"/>
      <c r="AT103" s="59"/>
      <c r="AU103" s="59"/>
      <c r="AV103" s="61"/>
      <c r="AW103" s="61"/>
      <c r="AX103" s="59"/>
      <c r="AY103" s="59"/>
      <c r="AZ103" s="60"/>
      <c r="BA103" s="55"/>
    </row>
    <row r="104" spans="1:54" x14ac:dyDescent="0.3">
      <c r="AL104" s="94"/>
      <c r="AO104" s="94"/>
      <c r="AR104" s="94"/>
    </row>
    <row r="105" spans="1:54" x14ac:dyDescent="0.3">
      <c r="E105" s="68"/>
      <c r="H105" s="68"/>
      <c r="K105" s="68"/>
      <c r="N105" s="68"/>
      <c r="P105" s="68"/>
      <c r="R105" s="68"/>
      <c r="S105" s="68"/>
      <c r="T105" s="68"/>
      <c r="U105" s="68"/>
      <c r="V105" s="68"/>
      <c r="W105" s="68"/>
      <c r="X105" s="68"/>
      <c r="Z105" s="68"/>
      <c r="AA105" s="68"/>
      <c r="AB105" s="68"/>
      <c r="AD105" s="68"/>
      <c r="AF105" s="68"/>
      <c r="AH105" s="68"/>
      <c r="AI105" s="68"/>
      <c r="AJ105" s="68"/>
      <c r="AK105" s="68"/>
      <c r="AL105" s="94"/>
      <c r="AO105" s="94"/>
      <c r="AR105" s="94"/>
      <c r="AT105" s="68"/>
      <c r="AU105" s="68"/>
      <c r="AX105" s="68"/>
      <c r="AY105" s="68"/>
      <c r="AZ105" s="68"/>
      <c r="BA105" s="68"/>
    </row>
    <row r="106" spans="1:54" x14ac:dyDescent="0.3">
      <c r="E106" s="68"/>
      <c r="H106" s="68"/>
      <c r="K106" s="68"/>
      <c r="N106" s="68"/>
      <c r="P106" s="68"/>
      <c r="R106" s="68"/>
      <c r="S106" s="68"/>
      <c r="T106" s="68"/>
      <c r="U106" s="68"/>
      <c r="V106" s="68"/>
      <c r="W106" s="68"/>
      <c r="X106" s="68"/>
      <c r="Z106" s="68"/>
      <c r="AA106" s="68"/>
      <c r="AB106" s="68"/>
      <c r="AD106" s="68"/>
      <c r="AF106" s="68"/>
      <c r="AH106" s="68"/>
      <c r="AI106" s="68"/>
      <c r="AJ106" s="68"/>
      <c r="AK106" s="68"/>
      <c r="AL106" s="94"/>
      <c r="AO106" s="94"/>
      <c r="AR106" s="94"/>
      <c r="AT106" s="68"/>
      <c r="AU106" s="68"/>
      <c r="AX106" s="68"/>
      <c r="AY106" s="68"/>
      <c r="AZ106" s="68"/>
      <c r="BA106" s="68"/>
    </row>
    <row r="107" spans="1:54" x14ac:dyDescent="0.3">
      <c r="E107" s="68"/>
      <c r="H107" s="68"/>
      <c r="K107" s="68"/>
      <c r="N107" s="68"/>
      <c r="P107" s="68"/>
      <c r="R107" s="68"/>
      <c r="S107" s="68"/>
      <c r="T107" s="68"/>
      <c r="U107" s="68"/>
      <c r="V107" s="68"/>
      <c r="W107" s="68"/>
      <c r="X107" s="68"/>
      <c r="Z107" s="68"/>
      <c r="AA107" s="68"/>
      <c r="AB107" s="68"/>
      <c r="AD107" s="68"/>
      <c r="AF107" s="68"/>
      <c r="AH107" s="68"/>
      <c r="AI107" s="68"/>
      <c r="AJ107" s="68"/>
      <c r="AK107" s="68"/>
      <c r="AL107" s="94"/>
      <c r="AO107" s="94"/>
      <c r="AR107" s="94"/>
      <c r="AT107" s="68"/>
      <c r="AU107" s="68"/>
      <c r="AX107" s="68"/>
      <c r="AY107" s="68"/>
      <c r="AZ107" s="68"/>
      <c r="BA107" s="68"/>
    </row>
    <row r="108" spans="1:54" x14ac:dyDescent="0.3">
      <c r="E108" s="68"/>
      <c r="H108" s="68"/>
      <c r="K108" s="68"/>
      <c r="N108" s="68"/>
      <c r="P108" s="68"/>
      <c r="R108" s="68"/>
      <c r="S108" s="68"/>
      <c r="T108" s="68"/>
      <c r="U108" s="68"/>
      <c r="V108" s="68"/>
      <c r="W108" s="68"/>
      <c r="X108" s="68"/>
      <c r="Z108" s="68"/>
      <c r="AA108" s="68"/>
      <c r="AB108" s="68"/>
      <c r="AD108" s="68"/>
      <c r="AF108" s="68"/>
      <c r="AH108" s="68"/>
      <c r="AI108" s="68"/>
      <c r="AJ108" s="68"/>
      <c r="AK108" s="68"/>
      <c r="AL108" s="94"/>
      <c r="AO108" s="94"/>
      <c r="AR108" s="94"/>
      <c r="AT108" s="68"/>
      <c r="AU108" s="68"/>
      <c r="AX108" s="68"/>
      <c r="AY108" s="68"/>
      <c r="AZ108" s="68"/>
      <c r="BA108" s="68"/>
    </row>
    <row r="109" spans="1:54" x14ac:dyDescent="0.3">
      <c r="E109" s="68"/>
      <c r="H109" s="68"/>
      <c r="K109" s="68"/>
      <c r="N109" s="68"/>
      <c r="P109" s="68"/>
      <c r="R109" s="68"/>
      <c r="S109" s="68"/>
      <c r="T109" s="68"/>
      <c r="U109" s="68"/>
      <c r="V109" s="68"/>
      <c r="W109" s="68"/>
      <c r="X109" s="68"/>
      <c r="Z109" s="68"/>
      <c r="AA109" s="68"/>
      <c r="AB109" s="68"/>
      <c r="AD109" s="68"/>
      <c r="AF109" s="68"/>
      <c r="AH109" s="68"/>
      <c r="AI109" s="68"/>
      <c r="AJ109" s="68"/>
      <c r="AK109" s="68"/>
      <c r="AL109" s="94"/>
      <c r="AO109" s="94"/>
      <c r="AR109" s="94"/>
      <c r="AT109" s="68"/>
      <c r="AU109" s="68"/>
      <c r="AX109" s="68"/>
      <c r="AY109" s="68"/>
      <c r="AZ109" s="68"/>
      <c r="BA109" s="68"/>
    </row>
    <row r="110" spans="1:54" x14ac:dyDescent="0.3">
      <c r="E110" s="68"/>
      <c r="H110" s="68"/>
      <c r="K110" s="68"/>
      <c r="N110" s="68"/>
      <c r="P110" s="68"/>
      <c r="R110" s="68"/>
      <c r="S110" s="68"/>
      <c r="T110" s="68"/>
      <c r="U110" s="68"/>
      <c r="V110" s="68"/>
      <c r="W110" s="68"/>
      <c r="X110" s="68"/>
      <c r="Z110" s="68"/>
      <c r="AA110" s="68"/>
      <c r="AB110" s="68"/>
      <c r="AD110" s="68"/>
      <c r="AF110" s="68"/>
      <c r="AH110" s="68"/>
      <c r="AI110" s="68"/>
      <c r="AJ110" s="68"/>
      <c r="AK110" s="68"/>
      <c r="AL110" s="94"/>
      <c r="AO110" s="94"/>
      <c r="AR110" s="94"/>
      <c r="AT110" s="68"/>
      <c r="AU110" s="68"/>
      <c r="AX110" s="68"/>
      <c r="AY110" s="68"/>
      <c r="AZ110" s="68"/>
      <c r="BA110" s="68"/>
    </row>
    <row r="111" spans="1:54" x14ac:dyDescent="0.3">
      <c r="E111" s="68"/>
      <c r="H111" s="68"/>
      <c r="K111" s="68"/>
      <c r="N111" s="68"/>
      <c r="P111" s="68"/>
      <c r="R111" s="68"/>
      <c r="S111" s="68"/>
      <c r="T111" s="68"/>
      <c r="U111" s="68"/>
      <c r="V111" s="68"/>
      <c r="W111" s="68"/>
      <c r="X111" s="68"/>
      <c r="Z111" s="68"/>
      <c r="AA111" s="68"/>
      <c r="AB111" s="68"/>
      <c r="AD111" s="68"/>
      <c r="AF111" s="68"/>
      <c r="AH111" s="68"/>
      <c r="AI111" s="68"/>
      <c r="AJ111" s="68"/>
      <c r="AK111" s="68"/>
      <c r="AL111" s="94"/>
      <c r="AO111" s="94"/>
      <c r="AR111" s="94"/>
      <c r="AT111" s="68"/>
      <c r="AU111" s="68"/>
      <c r="AX111" s="68"/>
      <c r="AY111" s="68"/>
      <c r="AZ111" s="68"/>
      <c r="BA111" s="68"/>
    </row>
    <row r="112" spans="1:54" x14ac:dyDescent="0.3">
      <c r="E112" s="68"/>
      <c r="H112" s="68"/>
      <c r="K112" s="68"/>
      <c r="N112" s="68"/>
      <c r="P112" s="68"/>
      <c r="R112" s="68"/>
      <c r="S112" s="68"/>
      <c r="T112" s="68"/>
      <c r="U112" s="68"/>
      <c r="V112" s="68"/>
      <c r="W112" s="68"/>
      <c r="X112" s="68"/>
      <c r="Z112" s="68"/>
      <c r="AA112" s="68"/>
      <c r="AB112" s="68"/>
      <c r="AD112" s="68"/>
      <c r="AF112" s="68"/>
      <c r="AH112" s="68"/>
      <c r="AI112" s="68"/>
      <c r="AJ112" s="68"/>
      <c r="AK112" s="68"/>
      <c r="AL112" s="94"/>
      <c r="AO112" s="94"/>
      <c r="AR112" s="94"/>
      <c r="AT112" s="68"/>
      <c r="AU112" s="68"/>
      <c r="AX112" s="68"/>
      <c r="AY112" s="68"/>
      <c r="AZ112" s="68"/>
      <c r="BA112" s="68"/>
    </row>
    <row r="113" spans="5:53" x14ac:dyDescent="0.3">
      <c r="E113" s="68"/>
      <c r="H113" s="68"/>
      <c r="K113" s="68"/>
      <c r="N113" s="68"/>
      <c r="P113" s="68"/>
      <c r="R113" s="68"/>
      <c r="S113" s="68"/>
      <c r="T113" s="68"/>
      <c r="U113" s="68"/>
      <c r="V113" s="68"/>
      <c r="W113" s="68"/>
      <c r="X113" s="68"/>
      <c r="Z113" s="68"/>
      <c r="AA113" s="68"/>
      <c r="AB113" s="68"/>
      <c r="AD113" s="68"/>
      <c r="AF113" s="68"/>
      <c r="AH113" s="68"/>
      <c r="AI113" s="68"/>
      <c r="AJ113" s="68"/>
      <c r="AK113" s="68"/>
      <c r="AL113" s="94"/>
      <c r="AO113" s="94"/>
      <c r="AR113" s="94"/>
      <c r="AT113" s="68"/>
      <c r="AU113" s="68"/>
      <c r="AX113" s="68"/>
      <c r="AY113" s="68"/>
      <c r="AZ113" s="68"/>
      <c r="BA113" s="68"/>
    </row>
    <row r="114" spans="5:53" x14ac:dyDescent="0.3">
      <c r="E114" s="68"/>
      <c r="H114" s="68"/>
      <c r="K114" s="68"/>
      <c r="N114" s="68"/>
      <c r="P114" s="68"/>
      <c r="R114" s="68"/>
      <c r="S114" s="68"/>
      <c r="T114" s="68"/>
      <c r="U114" s="68"/>
      <c r="V114" s="68"/>
      <c r="W114" s="68"/>
      <c r="X114" s="68"/>
      <c r="Z114" s="68"/>
      <c r="AA114" s="68"/>
      <c r="AB114" s="68"/>
      <c r="AD114" s="68"/>
      <c r="AF114" s="68"/>
      <c r="AH114" s="68"/>
      <c r="AI114" s="68"/>
      <c r="AJ114" s="68"/>
      <c r="AK114" s="68"/>
      <c r="AL114" s="94"/>
      <c r="AO114" s="94"/>
      <c r="AR114" s="94"/>
      <c r="AT114" s="68"/>
      <c r="AU114" s="68"/>
      <c r="AX114" s="68"/>
      <c r="AY114" s="68"/>
      <c r="AZ114" s="68"/>
      <c r="BA114" s="68"/>
    </row>
    <row r="115" spans="5:53" x14ac:dyDescent="0.3">
      <c r="E115" s="68"/>
      <c r="H115" s="68"/>
      <c r="K115" s="68"/>
      <c r="N115" s="68"/>
      <c r="P115" s="68"/>
      <c r="R115" s="68"/>
      <c r="S115" s="68"/>
      <c r="T115" s="68"/>
      <c r="U115" s="68"/>
      <c r="V115" s="68"/>
      <c r="W115" s="68"/>
      <c r="X115" s="68"/>
      <c r="Z115" s="68"/>
      <c r="AA115" s="68"/>
      <c r="AB115" s="68"/>
      <c r="AD115" s="68"/>
      <c r="AF115" s="68"/>
      <c r="AH115" s="68"/>
      <c r="AI115" s="68"/>
      <c r="AJ115" s="68"/>
      <c r="AK115" s="68"/>
      <c r="AL115" s="94"/>
      <c r="AO115" s="94"/>
      <c r="AR115" s="94"/>
      <c r="AT115" s="68"/>
      <c r="AU115" s="68"/>
      <c r="AX115" s="68"/>
      <c r="AY115" s="68"/>
      <c r="AZ115" s="68"/>
      <c r="BA115" s="68"/>
    </row>
    <row r="116" spans="5:53" x14ac:dyDescent="0.3">
      <c r="E116" s="68"/>
      <c r="H116" s="68"/>
      <c r="K116" s="68"/>
      <c r="N116" s="68"/>
      <c r="P116" s="68"/>
      <c r="R116" s="68"/>
      <c r="S116" s="68"/>
      <c r="T116" s="68"/>
      <c r="U116" s="68"/>
      <c r="V116" s="68"/>
      <c r="W116" s="68"/>
      <c r="X116" s="68"/>
      <c r="Z116" s="68"/>
      <c r="AA116" s="68"/>
      <c r="AB116" s="68"/>
      <c r="AD116" s="68"/>
      <c r="AF116" s="68"/>
      <c r="AH116" s="68"/>
      <c r="AI116" s="68"/>
      <c r="AJ116" s="68"/>
      <c r="AK116" s="68"/>
      <c r="AL116" s="94"/>
      <c r="AO116" s="94"/>
      <c r="AR116" s="94"/>
      <c r="AT116" s="68"/>
      <c r="AU116" s="68"/>
      <c r="AX116" s="68"/>
      <c r="AY116" s="68"/>
      <c r="AZ116" s="68"/>
      <c r="BA116" s="68"/>
    </row>
    <row r="117" spans="5:53" x14ac:dyDescent="0.3">
      <c r="E117" s="68"/>
      <c r="H117" s="68"/>
      <c r="K117" s="68"/>
      <c r="N117" s="68"/>
      <c r="P117" s="68"/>
      <c r="R117" s="68"/>
      <c r="S117" s="68"/>
      <c r="T117" s="68"/>
      <c r="U117" s="68"/>
      <c r="V117" s="68"/>
      <c r="W117" s="68"/>
      <c r="X117" s="68"/>
      <c r="Z117" s="68"/>
      <c r="AA117" s="68"/>
      <c r="AB117" s="68"/>
      <c r="AD117" s="68"/>
      <c r="AF117" s="68"/>
      <c r="AH117" s="68"/>
      <c r="AI117" s="68"/>
      <c r="AJ117" s="68"/>
      <c r="AK117" s="68"/>
      <c r="AL117" s="94"/>
      <c r="AO117" s="94"/>
      <c r="AR117" s="94"/>
      <c r="AT117" s="68"/>
      <c r="AU117" s="68"/>
      <c r="AX117" s="68"/>
      <c r="AY117" s="68"/>
      <c r="AZ117" s="68"/>
      <c r="BA117" s="68"/>
    </row>
    <row r="118" spans="5:53" x14ac:dyDescent="0.3">
      <c r="E118" s="68"/>
      <c r="H118" s="68"/>
      <c r="K118" s="68"/>
      <c r="N118" s="68"/>
      <c r="P118" s="68"/>
      <c r="R118" s="68"/>
      <c r="S118" s="68"/>
      <c r="T118" s="68"/>
      <c r="U118" s="68"/>
      <c r="V118" s="68"/>
      <c r="W118" s="68"/>
      <c r="X118" s="68"/>
      <c r="Z118" s="68"/>
      <c r="AA118" s="68"/>
      <c r="AB118" s="68"/>
      <c r="AD118" s="68"/>
      <c r="AF118" s="68"/>
      <c r="AH118" s="68"/>
      <c r="AI118" s="68"/>
      <c r="AJ118" s="68"/>
      <c r="AK118" s="68"/>
      <c r="AL118" s="94"/>
      <c r="AO118" s="94"/>
      <c r="AR118" s="94"/>
      <c r="AT118" s="68"/>
      <c r="AU118" s="68"/>
      <c r="AX118" s="68"/>
      <c r="AY118" s="68"/>
      <c r="AZ118" s="68"/>
      <c r="BA118" s="68"/>
    </row>
    <row r="119" spans="5:53" x14ac:dyDescent="0.3">
      <c r="E119" s="68"/>
      <c r="H119" s="68"/>
      <c r="K119" s="68"/>
      <c r="N119" s="68"/>
      <c r="P119" s="68"/>
      <c r="R119" s="68"/>
      <c r="S119" s="68"/>
      <c r="T119" s="68"/>
      <c r="U119" s="68"/>
      <c r="V119" s="68"/>
      <c r="W119" s="68"/>
      <c r="X119" s="68"/>
      <c r="Z119" s="68"/>
      <c r="AA119" s="68"/>
      <c r="AB119" s="68"/>
      <c r="AD119" s="68"/>
      <c r="AF119" s="68"/>
      <c r="AH119" s="68"/>
      <c r="AI119" s="68"/>
      <c r="AJ119" s="68"/>
      <c r="AK119" s="68"/>
      <c r="AL119" s="94"/>
      <c r="AO119" s="94"/>
      <c r="AR119" s="94"/>
      <c r="AT119" s="68"/>
      <c r="AU119" s="68"/>
      <c r="AX119" s="68"/>
      <c r="AY119" s="68"/>
      <c r="AZ119" s="68"/>
      <c r="BA119" s="68"/>
    </row>
    <row r="120" spans="5:53" x14ac:dyDescent="0.3">
      <c r="E120" s="68"/>
      <c r="H120" s="68"/>
      <c r="K120" s="68"/>
      <c r="N120" s="68"/>
      <c r="P120" s="68"/>
      <c r="R120" s="68"/>
      <c r="S120" s="68"/>
      <c r="T120" s="68"/>
      <c r="U120" s="68"/>
      <c r="V120" s="68"/>
      <c r="W120" s="68"/>
      <c r="X120" s="68"/>
      <c r="Z120" s="68"/>
      <c r="AA120" s="68"/>
      <c r="AB120" s="68"/>
      <c r="AD120" s="68"/>
      <c r="AF120" s="68"/>
      <c r="AH120" s="68"/>
      <c r="AI120" s="68"/>
      <c r="AJ120" s="68"/>
      <c r="AK120" s="68"/>
      <c r="AL120" s="94"/>
      <c r="AO120" s="94"/>
      <c r="AR120" s="94"/>
      <c r="AT120" s="68"/>
      <c r="AU120" s="68"/>
      <c r="AX120" s="68"/>
      <c r="AY120" s="68"/>
      <c r="AZ120" s="68"/>
      <c r="BA120" s="68"/>
    </row>
    <row r="121" spans="5:53" x14ac:dyDescent="0.3">
      <c r="E121" s="68"/>
      <c r="H121" s="68"/>
      <c r="K121" s="68"/>
      <c r="N121" s="68"/>
      <c r="P121" s="68"/>
      <c r="R121" s="68"/>
      <c r="S121" s="68"/>
      <c r="T121" s="68"/>
      <c r="U121" s="68"/>
      <c r="V121" s="68"/>
      <c r="W121" s="68"/>
      <c r="X121" s="68"/>
      <c r="Z121" s="68"/>
      <c r="AA121" s="68"/>
      <c r="AB121" s="68"/>
      <c r="AD121" s="68"/>
      <c r="AF121" s="68"/>
      <c r="AH121" s="68"/>
      <c r="AI121" s="68"/>
      <c r="AJ121" s="68"/>
      <c r="AK121" s="68"/>
      <c r="AL121" s="94"/>
      <c r="AO121" s="94"/>
      <c r="AR121" s="94"/>
      <c r="AT121" s="68"/>
      <c r="AU121" s="68"/>
      <c r="AX121" s="68"/>
      <c r="AY121" s="68"/>
      <c r="AZ121" s="68"/>
      <c r="BA121" s="68"/>
    </row>
    <row r="122" spans="5:53" x14ac:dyDescent="0.3">
      <c r="E122" s="68"/>
      <c r="H122" s="68"/>
      <c r="K122" s="68"/>
      <c r="N122" s="68"/>
      <c r="P122" s="68"/>
      <c r="R122" s="68"/>
      <c r="S122" s="68"/>
      <c r="T122" s="68"/>
      <c r="U122" s="68"/>
      <c r="V122" s="68"/>
      <c r="W122" s="68"/>
      <c r="X122" s="68"/>
      <c r="Z122" s="68"/>
      <c r="AA122" s="68"/>
      <c r="AB122" s="68"/>
      <c r="AD122" s="68"/>
      <c r="AF122" s="68"/>
      <c r="AH122" s="68"/>
      <c r="AI122" s="68"/>
      <c r="AJ122" s="68"/>
      <c r="AK122" s="68"/>
      <c r="AL122" s="94"/>
      <c r="AO122" s="94"/>
      <c r="AR122" s="94"/>
      <c r="AT122" s="68"/>
      <c r="AU122" s="68"/>
      <c r="AX122" s="68"/>
      <c r="AY122" s="68"/>
      <c r="AZ122" s="68"/>
      <c r="BA122" s="68"/>
    </row>
    <row r="123" spans="5:53" x14ac:dyDescent="0.3">
      <c r="E123" s="68"/>
      <c r="H123" s="68"/>
      <c r="K123" s="68"/>
      <c r="N123" s="68"/>
      <c r="P123" s="68"/>
      <c r="R123" s="68"/>
      <c r="S123" s="68"/>
      <c r="T123" s="68"/>
      <c r="U123" s="68"/>
      <c r="V123" s="68"/>
      <c r="W123" s="68"/>
      <c r="X123" s="68"/>
      <c r="Z123" s="68"/>
      <c r="AA123" s="68"/>
      <c r="AB123" s="68"/>
      <c r="AD123" s="68"/>
      <c r="AF123" s="68"/>
      <c r="AH123" s="68"/>
      <c r="AI123" s="68"/>
      <c r="AJ123" s="68"/>
      <c r="AK123" s="68"/>
      <c r="AL123" s="94"/>
      <c r="AO123" s="94"/>
      <c r="AR123" s="94"/>
      <c r="AT123" s="68"/>
      <c r="AU123" s="68"/>
      <c r="AX123" s="68"/>
      <c r="AY123" s="68"/>
      <c r="AZ123" s="68"/>
      <c r="BA123" s="68"/>
    </row>
    <row r="124" spans="5:53" x14ac:dyDescent="0.3">
      <c r="E124" s="68"/>
      <c r="H124" s="68"/>
      <c r="K124" s="68"/>
      <c r="N124" s="68"/>
      <c r="P124" s="68"/>
      <c r="R124" s="68"/>
      <c r="S124" s="68"/>
      <c r="T124" s="68"/>
      <c r="U124" s="68"/>
      <c r="V124" s="68"/>
      <c r="W124" s="68"/>
      <c r="X124" s="68"/>
      <c r="Z124" s="68"/>
      <c r="AA124" s="68"/>
      <c r="AB124" s="68"/>
      <c r="AD124" s="68"/>
      <c r="AF124" s="68"/>
      <c r="AH124" s="68"/>
      <c r="AI124" s="68"/>
      <c r="AJ124" s="68"/>
      <c r="AK124" s="68"/>
      <c r="AL124" s="94"/>
      <c r="AO124" s="94"/>
      <c r="AR124" s="94"/>
      <c r="AT124" s="68"/>
      <c r="AU124" s="68"/>
      <c r="AX124" s="68"/>
      <c r="AY124" s="68"/>
      <c r="AZ124" s="68"/>
      <c r="BA124" s="68"/>
    </row>
    <row r="125" spans="5:53" x14ac:dyDescent="0.3">
      <c r="E125" s="68"/>
      <c r="H125" s="68"/>
      <c r="K125" s="68"/>
      <c r="N125" s="68"/>
      <c r="P125" s="68"/>
      <c r="R125" s="68"/>
      <c r="S125" s="68"/>
      <c r="T125" s="68"/>
      <c r="U125" s="68"/>
      <c r="V125" s="68"/>
      <c r="W125" s="68"/>
      <c r="X125" s="68"/>
      <c r="Z125" s="68"/>
      <c r="AA125" s="68"/>
      <c r="AB125" s="68"/>
      <c r="AD125" s="68"/>
      <c r="AF125" s="68"/>
      <c r="AH125" s="68"/>
      <c r="AI125" s="68"/>
      <c r="AJ125" s="68"/>
      <c r="AK125" s="68"/>
      <c r="AL125" s="94"/>
      <c r="AO125" s="94"/>
      <c r="AR125" s="94"/>
      <c r="AT125" s="68"/>
      <c r="AU125" s="68"/>
      <c r="AX125" s="68"/>
      <c r="AY125" s="68"/>
      <c r="AZ125" s="68"/>
      <c r="BA125" s="68"/>
    </row>
    <row r="126" spans="5:53" x14ac:dyDescent="0.3">
      <c r="E126" s="68"/>
      <c r="H126" s="68"/>
      <c r="K126" s="68"/>
      <c r="N126" s="68"/>
      <c r="P126" s="68"/>
      <c r="R126" s="68"/>
      <c r="S126" s="68"/>
      <c r="T126" s="68"/>
      <c r="U126" s="68"/>
      <c r="V126" s="68"/>
      <c r="W126" s="68"/>
      <c r="X126" s="68"/>
      <c r="Z126" s="68"/>
      <c r="AA126" s="68"/>
      <c r="AB126" s="68"/>
      <c r="AD126" s="68"/>
      <c r="AF126" s="68"/>
      <c r="AH126" s="68"/>
      <c r="AI126" s="68"/>
      <c r="AJ126" s="68"/>
      <c r="AK126" s="68"/>
      <c r="AL126" s="94"/>
      <c r="AO126" s="94"/>
      <c r="AR126" s="94"/>
      <c r="AT126" s="68"/>
      <c r="AU126" s="68"/>
      <c r="AX126" s="68"/>
      <c r="AY126" s="68"/>
      <c r="AZ126" s="68"/>
      <c r="BA126" s="68"/>
    </row>
    <row r="127" spans="5:53" x14ac:dyDescent="0.3">
      <c r="E127" s="68"/>
      <c r="H127" s="68"/>
      <c r="K127" s="68"/>
      <c r="N127" s="68"/>
      <c r="P127" s="68"/>
      <c r="R127" s="68"/>
      <c r="S127" s="68"/>
      <c r="T127" s="68"/>
      <c r="U127" s="68"/>
      <c r="V127" s="68"/>
      <c r="W127" s="68"/>
      <c r="X127" s="68"/>
      <c r="Z127" s="68"/>
      <c r="AA127" s="68"/>
      <c r="AB127" s="68"/>
      <c r="AD127" s="68"/>
      <c r="AF127" s="68"/>
      <c r="AH127" s="68"/>
      <c r="AI127" s="68"/>
      <c r="AJ127" s="68"/>
      <c r="AK127" s="68"/>
      <c r="AL127" s="94"/>
      <c r="AO127" s="94"/>
      <c r="AR127" s="94"/>
      <c r="AT127" s="68"/>
      <c r="AU127" s="68"/>
      <c r="AX127" s="68"/>
      <c r="AY127" s="68"/>
      <c r="AZ127" s="68"/>
      <c r="BA127" s="68"/>
    </row>
    <row r="128" spans="5:53" x14ac:dyDescent="0.3">
      <c r="E128" s="68"/>
      <c r="H128" s="68"/>
      <c r="K128" s="68"/>
      <c r="N128" s="68"/>
      <c r="P128" s="68"/>
      <c r="R128" s="68"/>
      <c r="S128" s="68"/>
      <c r="T128" s="68"/>
      <c r="U128" s="68"/>
      <c r="V128" s="68"/>
      <c r="W128" s="68"/>
      <c r="X128" s="68"/>
      <c r="Z128" s="68"/>
      <c r="AA128" s="68"/>
      <c r="AB128" s="68"/>
      <c r="AD128" s="68"/>
      <c r="AF128" s="68"/>
      <c r="AH128" s="68"/>
      <c r="AI128" s="68"/>
      <c r="AJ128" s="68"/>
      <c r="AK128" s="68"/>
      <c r="AL128" s="94"/>
      <c r="AO128" s="94"/>
      <c r="AR128" s="94"/>
      <c r="AT128" s="68"/>
      <c r="AU128" s="68"/>
      <c r="AX128" s="68"/>
      <c r="AY128" s="68"/>
      <c r="AZ128" s="68"/>
      <c r="BA128" s="68"/>
    </row>
    <row r="129" spans="5:53" x14ac:dyDescent="0.3">
      <c r="E129" s="68"/>
      <c r="H129" s="68"/>
      <c r="K129" s="68"/>
      <c r="N129" s="68"/>
      <c r="P129" s="68"/>
      <c r="R129" s="68"/>
      <c r="S129" s="68"/>
      <c r="T129" s="68"/>
      <c r="U129" s="68"/>
      <c r="V129" s="68"/>
      <c r="W129" s="68"/>
      <c r="X129" s="68"/>
      <c r="Z129" s="68"/>
      <c r="AA129" s="68"/>
      <c r="AB129" s="68"/>
      <c r="AD129" s="68"/>
      <c r="AF129" s="68"/>
      <c r="AH129" s="68"/>
      <c r="AI129" s="68"/>
      <c r="AJ129" s="68"/>
      <c r="AK129" s="68"/>
      <c r="AL129" s="94"/>
      <c r="AO129" s="94"/>
      <c r="AR129" s="94"/>
      <c r="AT129" s="68"/>
      <c r="AU129" s="68"/>
      <c r="AX129" s="68"/>
      <c r="AY129" s="68"/>
      <c r="AZ129" s="68"/>
      <c r="BA129" s="68"/>
    </row>
    <row r="130" spans="5:53" x14ac:dyDescent="0.3">
      <c r="E130" s="68"/>
      <c r="H130" s="68"/>
      <c r="K130" s="68"/>
      <c r="N130" s="68"/>
      <c r="P130" s="68"/>
      <c r="R130" s="68"/>
      <c r="S130" s="68"/>
      <c r="T130" s="68"/>
      <c r="U130" s="68"/>
      <c r="V130" s="68"/>
      <c r="W130" s="68"/>
      <c r="X130" s="68"/>
      <c r="Z130" s="68"/>
      <c r="AA130" s="68"/>
      <c r="AB130" s="68"/>
      <c r="AD130" s="68"/>
      <c r="AF130" s="68"/>
      <c r="AH130" s="68"/>
      <c r="AI130" s="68"/>
      <c r="AJ130" s="68"/>
      <c r="AK130" s="68"/>
      <c r="AL130" s="94"/>
      <c r="AO130" s="94"/>
      <c r="AR130" s="94"/>
      <c r="AT130" s="68"/>
      <c r="AU130" s="68"/>
      <c r="AX130" s="68"/>
      <c r="AY130" s="68"/>
      <c r="AZ130" s="68"/>
      <c r="BA130" s="68"/>
    </row>
    <row r="131" spans="5:53" x14ac:dyDescent="0.3">
      <c r="E131" s="68"/>
      <c r="H131" s="68"/>
      <c r="K131" s="68"/>
      <c r="N131" s="68"/>
      <c r="P131" s="68"/>
      <c r="R131" s="68"/>
      <c r="S131" s="68"/>
      <c r="T131" s="68"/>
      <c r="U131" s="68"/>
      <c r="V131" s="68"/>
      <c r="W131" s="68"/>
      <c r="X131" s="68"/>
      <c r="Z131" s="68"/>
      <c r="AA131" s="68"/>
      <c r="AB131" s="68"/>
      <c r="AD131" s="68"/>
      <c r="AF131" s="68"/>
      <c r="AH131" s="68"/>
      <c r="AI131" s="68"/>
      <c r="AJ131" s="68"/>
      <c r="AK131" s="68"/>
      <c r="AL131" s="94"/>
      <c r="AO131" s="94"/>
      <c r="AR131" s="94"/>
      <c r="AT131" s="68"/>
      <c r="AU131" s="68"/>
      <c r="AX131" s="68"/>
      <c r="AY131" s="68"/>
      <c r="AZ131" s="68"/>
      <c r="BA131" s="68"/>
    </row>
    <row r="132" spans="5:53" x14ac:dyDescent="0.3">
      <c r="E132" s="68"/>
      <c r="H132" s="68"/>
      <c r="K132" s="68"/>
      <c r="N132" s="68"/>
      <c r="P132" s="68"/>
      <c r="R132" s="68"/>
      <c r="S132" s="68"/>
      <c r="T132" s="68"/>
      <c r="U132" s="68"/>
      <c r="V132" s="68"/>
      <c r="W132" s="68"/>
      <c r="X132" s="68"/>
      <c r="Z132" s="68"/>
      <c r="AA132" s="68"/>
      <c r="AB132" s="68"/>
      <c r="AD132" s="68"/>
      <c r="AF132" s="68"/>
      <c r="AH132" s="68"/>
      <c r="AI132" s="68"/>
      <c r="AJ132" s="68"/>
      <c r="AK132" s="68"/>
      <c r="AL132" s="94"/>
      <c r="AO132" s="94"/>
      <c r="AR132" s="94"/>
      <c r="AT132" s="68"/>
      <c r="AU132" s="68"/>
      <c r="AX132" s="68"/>
      <c r="AY132" s="68"/>
      <c r="AZ132" s="68"/>
      <c r="BA132" s="68"/>
    </row>
    <row r="133" spans="5:53" x14ac:dyDescent="0.3">
      <c r="E133" s="68"/>
      <c r="H133" s="68"/>
      <c r="K133" s="68"/>
      <c r="N133" s="68"/>
      <c r="P133" s="68"/>
      <c r="R133" s="68"/>
      <c r="S133" s="68"/>
      <c r="T133" s="68"/>
      <c r="U133" s="68"/>
      <c r="V133" s="68"/>
      <c r="W133" s="68"/>
      <c r="X133" s="68"/>
      <c r="Z133" s="68"/>
      <c r="AA133" s="68"/>
      <c r="AB133" s="68"/>
      <c r="AD133" s="68"/>
      <c r="AF133" s="68"/>
      <c r="AH133" s="68"/>
      <c r="AI133" s="68"/>
      <c r="AJ133" s="68"/>
      <c r="AK133" s="68"/>
      <c r="AL133" s="94"/>
      <c r="AO133" s="94"/>
      <c r="AR133" s="94"/>
      <c r="AT133" s="68"/>
      <c r="AU133" s="68"/>
      <c r="AX133" s="68"/>
      <c r="AY133" s="68"/>
      <c r="AZ133" s="68"/>
      <c r="BA133" s="68"/>
    </row>
    <row r="134" spans="5:53" x14ac:dyDescent="0.3">
      <c r="E134" s="68"/>
      <c r="H134" s="68"/>
      <c r="K134" s="68"/>
      <c r="N134" s="68"/>
      <c r="P134" s="68"/>
      <c r="R134" s="68"/>
      <c r="S134" s="68"/>
      <c r="T134" s="68"/>
      <c r="U134" s="68"/>
      <c r="V134" s="68"/>
      <c r="W134" s="68"/>
      <c r="X134" s="68"/>
      <c r="Z134" s="68"/>
      <c r="AA134" s="68"/>
      <c r="AB134" s="68"/>
      <c r="AD134" s="68"/>
      <c r="AF134" s="68"/>
      <c r="AH134" s="68"/>
      <c r="AI134" s="68"/>
      <c r="AJ134" s="68"/>
      <c r="AK134" s="68"/>
      <c r="AL134" s="94"/>
      <c r="AO134" s="94"/>
      <c r="AR134" s="94"/>
      <c r="AT134" s="68"/>
      <c r="AU134" s="68"/>
      <c r="AX134" s="68"/>
      <c r="AY134" s="68"/>
      <c r="AZ134" s="68"/>
      <c r="BA134" s="68"/>
    </row>
    <row r="135" spans="5:53" x14ac:dyDescent="0.3">
      <c r="E135" s="68"/>
      <c r="H135" s="68"/>
      <c r="K135" s="68"/>
      <c r="N135" s="68"/>
      <c r="P135" s="68"/>
      <c r="R135" s="68"/>
      <c r="S135" s="68"/>
      <c r="T135" s="68"/>
      <c r="U135" s="68"/>
      <c r="V135" s="68"/>
      <c r="W135" s="68"/>
      <c r="X135" s="68"/>
      <c r="Z135" s="68"/>
      <c r="AA135" s="68"/>
      <c r="AB135" s="68"/>
      <c r="AD135" s="68"/>
      <c r="AF135" s="68"/>
      <c r="AH135" s="68"/>
      <c r="AI135" s="68"/>
      <c r="AJ135" s="68"/>
      <c r="AK135" s="68"/>
      <c r="AL135" s="94"/>
      <c r="AO135" s="94"/>
      <c r="AR135" s="94"/>
      <c r="AT135" s="68"/>
      <c r="AU135" s="68"/>
      <c r="AX135" s="68"/>
      <c r="AY135" s="68"/>
      <c r="AZ135" s="68"/>
      <c r="BA135" s="68"/>
    </row>
    <row r="136" spans="5:53" x14ac:dyDescent="0.3">
      <c r="E136" s="68"/>
      <c r="H136" s="68"/>
      <c r="K136" s="68"/>
      <c r="N136" s="68"/>
      <c r="P136" s="68"/>
      <c r="R136" s="68"/>
      <c r="S136" s="68"/>
      <c r="T136" s="68"/>
      <c r="U136" s="68"/>
      <c r="V136" s="68"/>
      <c r="W136" s="68"/>
      <c r="X136" s="68"/>
      <c r="Z136" s="68"/>
      <c r="AA136" s="68"/>
      <c r="AB136" s="68"/>
      <c r="AD136" s="68"/>
      <c r="AF136" s="68"/>
      <c r="AH136" s="68"/>
      <c r="AI136" s="68"/>
      <c r="AJ136" s="68"/>
      <c r="AK136" s="68"/>
      <c r="AL136" s="94"/>
      <c r="AO136" s="94"/>
      <c r="AR136" s="94"/>
      <c r="AT136" s="68"/>
      <c r="AU136" s="68"/>
      <c r="AX136" s="68"/>
      <c r="AY136" s="68"/>
      <c r="AZ136" s="68"/>
      <c r="BA136" s="68"/>
    </row>
    <row r="137" spans="5:53" x14ac:dyDescent="0.3">
      <c r="E137" s="68"/>
      <c r="H137" s="68"/>
      <c r="K137" s="68"/>
      <c r="N137" s="68"/>
      <c r="P137" s="68"/>
      <c r="R137" s="68"/>
      <c r="S137" s="68"/>
      <c r="T137" s="68"/>
      <c r="U137" s="68"/>
      <c r="V137" s="68"/>
      <c r="W137" s="68"/>
      <c r="X137" s="68"/>
      <c r="Z137" s="68"/>
      <c r="AA137" s="68"/>
      <c r="AB137" s="68"/>
      <c r="AD137" s="68"/>
      <c r="AF137" s="68"/>
      <c r="AH137" s="68"/>
      <c r="AI137" s="68"/>
      <c r="AJ137" s="68"/>
      <c r="AK137" s="68"/>
      <c r="AL137" s="94"/>
      <c r="AO137" s="94"/>
      <c r="AR137" s="94"/>
      <c r="AT137" s="68"/>
      <c r="AU137" s="68"/>
      <c r="AX137" s="68"/>
      <c r="AY137" s="68"/>
      <c r="AZ137" s="68"/>
      <c r="BA137" s="68"/>
    </row>
    <row r="138" spans="5:53" x14ac:dyDescent="0.3">
      <c r="E138" s="68"/>
      <c r="H138" s="68"/>
      <c r="K138" s="68"/>
      <c r="N138" s="68"/>
      <c r="P138" s="68"/>
      <c r="R138" s="68"/>
      <c r="S138" s="68"/>
      <c r="T138" s="68"/>
      <c r="U138" s="68"/>
      <c r="V138" s="68"/>
      <c r="W138" s="68"/>
      <c r="X138" s="68"/>
      <c r="Z138" s="68"/>
      <c r="AA138" s="68"/>
      <c r="AB138" s="68"/>
      <c r="AD138" s="68"/>
      <c r="AF138" s="68"/>
      <c r="AH138" s="68"/>
      <c r="AI138" s="68"/>
      <c r="AJ138" s="68"/>
      <c r="AK138" s="68"/>
      <c r="AL138" s="94"/>
      <c r="AO138" s="94"/>
      <c r="AR138" s="94"/>
      <c r="AT138" s="68"/>
      <c r="AU138" s="68"/>
      <c r="AX138" s="68"/>
      <c r="AY138" s="68"/>
      <c r="AZ138" s="68"/>
      <c r="BA138" s="68"/>
    </row>
    <row r="139" spans="5:53" x14ac:dyDescent="0.3">
      <c r="E139" s="68"/>
      <c r="H139" s="68"/>
      <c r="K139" s="68"/>
      <c r="N139" s="68"/>
      <c r="P139" s="68"/>
      <c r="R139" s="68"/>
      <c r="S139" s="68"/>
      <c r="T139" s="68"/>
      <c r="U139" s="68"/>
      <c r="V139" s="68"/>
      <c r="W139" s="68"/>
      <c r="X139" s="68"/>
      <c r="Z139" s="68"/>
      <c r="AA139" s="68"/>
      <c r="AB139" s="68"/>
      <c r="AD139" s="68"/>
      <c r="AF139" s="68"/>
      <c r="AH139" s="68"/>
      <c r="AI139" s="68"/>
      <c r="AJ139" s="68"/>
      <c r="AK139" s="68"/>
      <c r="AL139" s="94"/>
      <c r="AO139" s="94"/>
      <c r="AR139" s="94"/>
      <c r="AT139" s="68"/>
      <c r="AU139" s="68"/>
      <c r="AX139" s="68"/>
      <c r="AY139" s="68"/>
      <c r="AZ139" s="68"/>
      <c r="BA139" s="68"/>
    </row>
  </sheetData>
  <sheetProtection password="E2CF" sheet="1" formatCells="0" formatColumns="0" formatRows="0" insertColumns="0" insertRows="0" insertHyperlinks="0" deleteColumns="0" deleteRows="0"/>
  <autoFilter ref="A4:BG96">
    <sortState ref="A5:BF96">
      <sortCondition ref="A4:A96"/>
    </sortState>
  </autoFilter>
  <mergeCells count="6">
    <mergeCell ref="C1:AZ1"/>
    <mergeCell ref="C2:AZ2"/>
    <mergeCell ref="C3:X3"/>
    <mergeCell ref="Y3:AK3"/>
    <mergeCell ref="AL3:AU3"/>
    <mergeCell ref="AV3:AX3"/>
  </mergeCells>
  <conditionalFormatting sqref="C5:AX96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9" scale="45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Яна Александровна</dc:creator>
  <cp:lastModifiedBy>Архипенко Мария Вячеславовна</cp:lastModifiedBy>
  <cp:lastPrinted>2019-06-19T06:24:26Z</cp:lastPrinted>
  <dcterms:created xsi:type="dcterms:W3CDTF">2019-06-11T07:49:35Z</dcterms:created>
  <dcterms:modified xsi:type="dcterms:W3CDTF">2019-06-19T06:48:26Z</dcterms:modified>
</cp:coreProperties>
</file>