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Ранжирован." sheetId="1" r:id="rId1"/>
  </sheets>
  <definedNames>
    <definedName name="_xlnm._FilterDatabase" localSheetId="0" hidden="1">Ранжирован.!$A$4:$BD$96</definedName>
  </definedNames>
  <calcPr calcId="145621"/>
</workbook>
</file>

<file path=xl/calcChain.xml><?xml version="1.0" encoding="utf-8"?>
<calcChain xmlns="http://schemas.openxmlformats.org/spreadsheetml/2006/main">
  <c r="AW96" i="1" l="1"/>
  <c r="AQ96" i="1"/>
  <c r="AR96" i="1" s="1"/>
  <c r="AN96" i="1"/>
  <c r="AO96" i="1" s="1"/>
  <c r="AK96" i="1"/>
  <c r="AL96" i="1" s="1"/>
  <c r="AS96" i="1" s="1"/>
  <c r="AH96" i="1"/>
  <c r="AF96" i="1"/>
  <c r="AD96" i="1"/>
  <c r="AB96" i="1"/>
  <c r="Z96" i="1"/>
  <c r="AI96" i="1" s="1"/>
  <c r="W96" i="1"/>
  <c r="V96" i="1"/>
  <c r="P96" i="1"/>
  <c r="N96" i="1"/>
  <c r="K96" i="1"/>
  <c r="H96" i="1"/>
  <c r="C96" i="1"/>
  <c r="E96" i="1" s="1"/>
  <c r="X96" i="1" s="1"/>
  <c r="AW95" i="1"/>
  <c r="AQ95" i="1"/>
  <c r="AR95" i="1" s="1"/>
  <c r="AO95" i="1"/>
  <c r="AN95" i="1"/>
  <c r="AL95" i="1"/>
  <c r="AK95" i="1"/>
  <c r="AH95" i="1"/>
  <c r="AF95" i="1"/>
  <c r="AB95" i="1"/>
  <c r="Z95" i="1"/>
  <c r="W95" i="1"/>
  <c r="V95" i="1"/>
  <c r="P95" i="1"/>
  <c r="N95" i="1"/>
  <c r="K95" i="1"/>
  <c r="H95" i="1"/>
  <c r="E95" i="1"/>
  <c r="X95" i="1" s="1"/>
  <c r="AW94" i="1"/>
  <c r="AR94" i="1"/>
  <c r="AQ94" i="1"/>
  <c r="AO94" i="1"/>
  <c r="AN94" i="1"/>
  <c r="AL94" i="1"/>
  <c r="AS94" i="1" s="1"/>
  <c r="AK94" i="1"/>
  <c r="AH94" i="1"/>
  <c r="AF94" i="1"/>
  <c r="AD94" i="1"/>
  <c r="AB94" i="1"/>
  <c r="Z94" i="1"/>
  <c r="W94" i="1"/>
  <c r="V94" i="1"/>
  <c r="P94" i="1"/>
  <c r="N94" i="1"/>
  <c r="K94" i="1"/>
  <c r="H94" i="1"/>
  <c r="X94" i="1" s="1"/>
  <c r="E94" i="1"/>
  <c r="AW93" i="1"/>
  <c r="AQ93" i="1"/>
  <c r="AR93" i="1" s="1"/>
  <c r="AN93" i="1"/>
  <c r="AO93" i="1" s="1"/>
  <c r="AK93" i="1"/>
  <c r="AL93" i="1" s="1"/>
  <c r="AH93" i="1"/>
  <c r="AF93" i="1"/>
  <c r="AD93" i="1"/>
  <c r="AB93" i="1"/>
  <c r="Z93" i="1"/>
  <c r="AI93" i="1" s="1"/>
  <c r="W93" i="1"/>
  <c r="V93" i="1"/>
  <c r="P93" i="1"/>
  <c r="N93" i="1"/>
  <c r="K93" i="1"/>
  <c r="H93" i="1"/>
  <c r="E93" i="1"/>
  <c r="AW92" i="1"/>
  <c r="AQ92" i="1"/>
  <c r="AR92" i="1" s="1"/>
  <c r="AN92" i="1"/>
  <c r="AO92" i="1" s="1"/>
  <c r="AK92" i="1"/>
  <c r="AL92" i="1" s="1"/>
  <c r="AS92" i="1" s="1"/>
  <c r="AH92" i="1"/>
  <c r="AF92" i="1"/>
  <c r="AD92" i="1"/>
  <c r="AB92" i="1"/>
  <c r="AI92" i="1" s="1"/>
  <c r="Z92" i="1"/>
  <c r="W92" i="1"/>
  <c r="V92" i="1"/>
  <c r="P92" i="1"/>
  <c r="N92" i="1"/>
  <c r="K92" i="1"/>
  <c r="H92" i="1"/>
  <c r="E92" i="1"/>
  <c r="AW91" i="1"/>
  <c r="AQ91" i="1"/>
  <c r="AR91" i="1" s="1"/>
  <c r="AN91" i="1"/>
  <c r="AO91" i="1" s="1"/>
  <c r="AK91" i="1"/>
  <c r="AL91" i="1" s="1"/>
  <c r="AS91" i="1" s="1"/>
  <c r="AH91" i="1"/>
  <c r="AF91" i="1"/>
  <c r="AD91" i="1"/>
  <c r="AB91" i="1"/>
  <c r="Z91" i="1"/>
  <c r="W91" i="1"/>
  <c r="V91" i="1"/>
  <c r="P91" i="1"/>
  <c r="N91" i="1"/>
  <c r="K91" i="1"/>
  <c r="H91" i="1"/>
  <c r="E91" i="1"/>
  <c r="X91" i="1" s="1"/>
  <c r="AW90" i="1"/>
  <c r="AR90" i="1"/>
  <c r="AQ90" i="1"/>
  <c r="AO90" i="1"/>
  <c r="AN90" i="1"/>
  <c r="AL90" i="1"/>
  <c r="AS90" i="1" s="1"/>
  <c r="AK90" i="1"/>
  <c r="AH90" i="1"/>
  <c r="AF90" i="1"/>
  <c r="AD90" i="1"/>
  <c r="AB90" i="1"/>
  <c r="Z90" i="1"/>
  <c r="W90" i="1"/>
  <c r="V90" i="1"/>
  <c r="P90" i="1"/>
  <c r="N90" i="1"/>
  <c r="K90" i="1"/>
  <c r="H90" i="1"/>
  <c r="X90" i="1" s="1"/>
  <c r="E90" i="1"/>
  <c r="AW89" i="1"/>
  <c r="AQ89" i="1"/>
  <c r="AR89" i="1" s="1"/>
  <c r="AN89" i="1"/>
  <c r="AO89" i="1" s="1"/>
  <c r="AK89" i="1"/>
  <c r="AL89" i="1" s="1"/>
  <c r="AH89" i="1"/>
  <c r="AF89" i="1"/>
  <c r="AD89" i="1"/>
  <c r="AB89" i="1"/>
  <c r="Z89" i="1"/>
  <c r="AI89" i="1" s="1"/>
  <c r="W89" i="1"/>
  <c r="V89" i="1"/>
  <c r="P89" i="1"/>
  <c r="N89" i="1"/>
  <c r="K89" i="1"/>
  <c r="H89" i="1"/>
  <c r="E89" i="1"/>
  <c r="AW88" i="1"/>
  <c r="AQ88" i="1"/>
  <c r="AR88" i="1" s="1"/>
  <c r="AN88" i="1"/>
  <c r="AO88" i="1" s="1"/>
  <c r="AK88" i="1"/>
  <c r="AL88" i="1" s="1"/>
  <c r="AH88" i="1"/>
  <c r="AF88" i="1"/>
  <c r="AD88" i="1"/>
  <c r="AB88" i="1"/>
  <c r="AI88" i="1" s="1"/>
  <c r="Z88" i="1"/>
  <c r="W88" i="1"/>
  <c r="V88" i="1"/>
  <c r="P88" i="1"/>
  <c r="N88" i="1"/>
  <c r="K88" i="1"/>
  <c r="H88" i="1"/>
  <c r="E88" i="1"/>
  <c r="AW87" i="1"/>
  <c r="AQ87" i="1"/>
  <c r="AR87" i="1" s="1"/>
  <c r="AN87" i="1"/>
  <c r="AO87" i="1" s="1"/>
  <c r="AK87" i="1"/>
  <c r="AL87" i="1" s="1"/>
  <c r="AS87" i="1" s="1"/>
  <c r="AH87" i="1"/>
  <c r="AF87" i="1"/>
  <c r="AD87" i="1"/>
  <c r="AB87" i="1"/>
  <c r="Z87" i="1"/>
  <c r="W87" i="1"/>
  <c r="V87" i="1"/>
  <c r="P87" i="1"/>
  <c r="N87" i="1"/>
  <c r="K87" i="1"/>
  <c r="H87" i="1"/>
  <c r="E87" i="1"/>
  <c r="X87" i="1" s="1"/>
  <c r="AW86" i="1"/>
  <c r="AR86" i="1"/>
  <c r="AQ86" i="1"/>
  <c r="AO86" i="1"/>
  <c r="AN86" i="1"/>
  <c r="AL86" i="1"/>
  <c r="AS86" i="1" s="1"/>
  <c r="AK86" i="1"/>
  <c r="AH86" i="1"/>
  <c r="AF86" i="1"/>
  <c r="AD86" i="1"/>
  <c r="AB86" i="1"/>
  <c r="Z86" i="1"/>
  <c r="W86" i="1"/>
  <c r="V86" i="1"/>
  <c r="P86" i="1"/>
  <c r="N86" i="1"/>
  <c r="K86" i="1"/>
  <c r="H86" i="1"/>
  <c r="X86" i="1" s="1"/>
  <c r="E86" i="1"/>
  <c r="AW85" i="1"/>
  <c r="AQ85" i="1"/>
  <c r="AR85" i="1" s="1"/>
  <c r="AN85" i="1"/>
  <c r="AO85" i="1" s="1"/>
  <c r="AK85" i="1"/>
  <c r="AL85" i="1" s="1"/>
  <c r="AH85" i="1"/>
  <c r="AF85" i="1"/>
  <c r="AD85" i="1"/>
  <c r="AB85" i="1"/>
  <c r="Z85" i="1"/>
  <c r="AI85" i="1" s="1"/>
  <c r="W85" i="1"/>
  <c r="V85" i="1"/>
  <c r="P85" i="1"/>
  <c r="N85" i="1"/>
  <c r="K85" i="1"/>
  <c r="H85" i="1"/>
  <c r="E85" i="1"/>
  <c r="AW84" i="1"/>
  <c r="AQ84" i="1"/>
  <c r="AR84" i="1" s="1"/>
  <c r="AN84" i="1"/>
  <c r="AO84" i="1" s="1"/>
  <c r="AK84" i="1"/>
  <c r="AL84" i="1" s="1"/>
  <c r="AS84" i="1" s="1"/>
  <c r="AH84" i="1"/>
  <c r="AF84" i="1"/>
  <c r="AD84" i="1"/>
  <c r="AB84" i="1"/>
  <c r="AI84" i="1" s="1"/>
  <c r="Z84" i="1"/>
  <c r="W84" i="1"/>
  <c r="V84" i="1"/>
  <c r="P84" i="1"/>
  <c r="N84" i="1"/>
  <c r="K84" i="1"/>
  <c r="H84" i="1"/>
  <c r="E84" i="1"/>
  <c r="AW83" i="1"/>
  <c r="AQ83" i="1"/>
  <c r="AR83" i="1" s="1"/>
  <c r="AN83" i="1"/>
  <c r="AO83" i="1" s="1"/>
  <c r="AK83" i="1"/>
  <c r="AL83" i="1" s="1"/>
  <c r="AS83" i="1" s="1"/>
  <c r="AH83" i="1"/>
  <c r="AF83" i="1"/>
  <c r="AD83" i="1"/>
  <c r="AB83" i="1"/>
  <c r="Z83" i="1"/>
  <c r="W83" i="1"/>
  <c r="V83" i="1"/>
  <c r="P83" i="1"/>
  <c r="N83" i="1"/>
  <c r="K83" i="1"/>
  <c r="H83" i="1"/>
  <c r="E83" i="1"/>
  <c r="X83" i="1" s="1"/>
  <c r="AW82" i="1"/>
  <c r="AR82" i="1"/>
  <c r="AQ82" i="1"/>
  <c r="AO82" i="1"/>
  <c r="AN82" i="1"/>
  <c r="AL82" i="1"/>
  <c r="AS82" i="1" s="1"/>
  <c r="AK82" i="1"/>
  <c r="AH82" i="1"/>
  <c r="AF82" i="1"/>
  <c r="AD82" i="1"/>
  <c r="AB82" i="1"/>
  <c r="Z82" i="1"/>
  <c r="W82" i="1"/>
  <c r="V82" i="1"/>
  <c r="P82" i="1"/>
  <c r="N82" i="1"/>
  <c r="K82" i="1"/>
  <c r="H82" i="1"/>
  <c r="X82" i="1" s="1"/>
  <c r="E82" i="1"/>
  <c r="AW81" i="1"/>
  <c r="AQ81" i="1"/>
  <c r="AR81" i="1" s="1"/>
  <c r="AN81" i="1"/>
  <c r="AO81" i="1" s="1"/>
  <c r="AK81" i="1"/>
  <c r="AL81" i="1" s="1"/>
  <c r="AH81" i="1"/>
  <c r="AF81" i="1"/>
  <c r="AD81" i="1"/>
  <c r="AB81" i="1"/>
  <c r="Z81" i="1"/>
  <c r="AI81" i="1" s="1"/>
  <c r="W81" i="1"/>
  <c r="V81" i="1"/>
  <c r="P81" i="1"/>
  <c r="N81" i="1"/>
  <c r="K81" i="1"/>
  <c r="H81" i="1"/>
  <c r="E81" i="1"/>
  <c r="AW80" i="1"/>
  <c r="AQ80" i="1"/>
  <c r="AR80" i="1" s="1"/>
  <c r="AN80" i="1"/>
  <c r="AO80" i="1" s="1"/>
  <c r="AK80" i="1"/>
  <c r="AL80" i="1" s="1"/>
  <c r="AH80" i="1"/>
  <c r="AF80" i="1"/>
  <c r="AD80" i="1"/>
  <c r="AB80" i="1"/>
  <c r="AI80" i="1" s="1"/>
  <c r="Z80" i="1"/>
  <c r="W80" i="1"/>
  <c r="V80" i="1"/>
  <c r="P80" i="1"/>
  <c r="N80" i="1"/>
  <c r="K80" i="1"/>
  <c r="H80" i="1"/>
  <c r="E80" i="1"/>
  <c r="AW79" i="1"/>
  <c r="AQ79" i="1"/>
  <c r="AR79" i="1" s="1"/>
  <c r="AN79" i="1"/>
  <c r="AO79" i="1" s="1"/>
  <c r="AK79" i="1"/>
  <c r="AL79" i="1" s="1"/>
  <c r="AS79" i="1" s="1"/>
  <c r="AH79" i="1"/>
  <c r="AF79" i="1"/>
  <c r="AD79" i="1"/>
  <c r="AB79" i="1"/>
  <c r="Z79" i="1"/>
  <c r="W79" i="1"/>
  <c r="V79" i="1"/>
  <c r="P79" i="1"/>
  <c r="N79" i="1"/>
  <c r="K79" i="1"/>
  <c r="H79" i="1"/>
  <c r="E79" i="1"/>
  <c r="X79" i="1" s="1"/>
  <c r="AW78" i="1"/>
  <c r="AR78" i="1"/>
  <c r="AQ78" i="1"/>
  <c r="AO78" i="1"/>
  <c r="AN78" i="1"/>
  <c r="AL78" i="1"/>
  <c r="AS78" i="1" s="1"/>
  <c r="AK78" i="1"/>
  <c r="AH78" i="1"/>
  <c r="AF78" i="1"/>
  <c r="AD78" i="1"/>
  <c r="AB78" i="1"/>
  <c r="Z78" i="1"/>
  <c r="W78" i="1"/>
  <c r="V78" i="1"/>
  <c r="N78" i="1"/>
  <c r="K78" i="1"/>
  <c r="H78" i="1"/>
  <c r="E78" i="1"/>
  <c r="X78" i="1" s="1"/>
  <c r="AW77" i="1"/>
  <c r="AR77" i="1"/>
  <c r="AQ77" i="1"/>
  <c r="AO77" i="1"/>
  <c r="AN77" i="1"/>
  <c r="AL77" i="1"/>
  <c r="AS77" i="1" s="1"/>
  <c r="AK77" i="1"/>
  <c r="AH77" i="1"/>
  <c r="AF77" i="1"/>
  <c r="AD77" i="1"/>
  <c r="AB77" i="1"/>
  <c r="Z77" i="1"/>
  <c r="AI77" i="1" s="1"/>
  <c r="W77" i="1"/>
  <c r="V77" i="1"/>
  <c r="P77" i="1"/>
  <c r="N77" i="1"/>
  <c r="K77" i="1"/>
  <c r="H77" i="1"/>
  <c r="E77" i="1"/>
  <c r="AW76" i="1"/>
  <c r="AQ76" i="1"/>
  <c r="AR76" i="1" s="1"/>
  <c r="AN76" i="1"/>
  <c r="AO76" i="1" s="1"/>
  <c r="AK76" i="1"/>
  <c r="AL76" i="1" s="1"/>
  <c r="AH76" i="1"/>
  <c r="AF76" i="1"/>
  <c r="AD76" i="1"/>
  <c r="AB76" i="1"/>
  <c r="Z76" i="1"/>
  <c r="AI76" i="1" s="1"/>
  <c r="W76" i="1"/>
  <c r="V76" i="1"/>
  <c r="P76" i="1"/>
  <c r="N76" i="1"/>
  <c r="K76" i="1"/>
  <c r="H76" i="1"/>
  <c r="E76" i="1"/>
  <c r="AW75" i="1"/>
  <c r="AQ75" i="1"/>
  <c r="AR75" i="1" s="1"/>
  <c r="AN75" i="1"/>
  <c r="AO75" i="1" s="1"/>
  <c r="AK75" i="1"/>
  <c r="AL75" i="1" s="1"/>
  <c r="AS75" i="1" s="1"/>
  <c r="AH75" i="1"/>
  <c r="AF75" i="1"/>
  <c r="AD75" i="1"/>
  <c r="AB75" i="1"/>
  <c r="AI75" i="1" s="1"/>
  <c r="Z75" i="1"/>
  <c r="W75" i="1"/>
  <c r="V75" i="1"/>
  <c r="P75" i="1"/>
  <c r="N75" i="1"/>
  <c r="K75" i="1"/>
  <c r="H75" i="1"/>
  <c r="E75" i="1"/>
  <c r="X75" i="1" s="1"/>
  <c r="AW74" i="1"/>
  <c r="AQ74" i="1"/>
  <c r="AR74" i="1" s="1"/>
  <c r="AN74" i="1"/>
  <c r="AO74" i="1" s="1"/>
  <c r="AK74" i="1"/>
  <c r="AL74" i="1" s="1"/>
  <c r="AS74" i="1" s="1"/>
  <c r="AH74" i="1"/>
  <c r="AF74" i="1"/>
  <c r="AD74" i="1"/>
  <c r="AB74" i="1"/>
  <c r="Z74" i="1"/>
  <c r="W74" i="1"/>
  <c r="V74" i="1"/>
  <c r="P74" i="1"/>
  <c r="N74" i="1"/>
  <c r="K74" i="1"/>
  <c r="H74" i="1"/>
  <c r="E74" i="1"/>
  <c r="X74" i="1" s="1"/>
  <c r="AW73" i="1"/>
  <c r="AR73" i="1"/>
  <c r="AQ73" i="1"/>
  <c r="AO73" i="1"/>
  <c r="AN73" i="1"/>
  <c r="AL73" i="1"/>
  <c r="AS73" i="1" s="1"/>
  <c r="AK73" i="1"/>
  <c r="AH73" i="1"/>
  <c r="AF73" i="1"/>
  <c r="AD73" i="1"/>
  <c r="AB73" i="1"/>
  <c r="Z73" i="1"/>
  <c r="AI73" i="1" s="1"/>
  <c r="W73" i="1"/>
  <c r="V73" i="1"/>
  <c r="P73" i="1"/>
  <c r="N73" i="1"/>
  <c r="K73" i="1"/>
  <c r="H73" i="1"/>
  <c r="E73" i="1"/>
  <c r="AW72" i="1"/>
  <c r="AQ72" i="1"/>
  <c r="AR72" i="1" s="1"/>
  <c r="AN72" i="1"/>
  <c r="AO72" i="1" s="1"/>
  <c r="AK72" i="1"/>
  <c r="AL72" i="1" s="1"/>
  <c r="AH72" i="1"/>
  <c r="AF72" i="1"/>
  <c r="AD72" i="1"/>
  <c r="AB72" i="1"/>
  <c r="Z72" i="1"/>
  <c r="AI72" i="1" s="1"/>
  <c r="W72" i="1"/>
  <c r="V72" i="1"/>
  <c r="P72" i="1"/>
  <c r="N72" i="1"/>
  <c r="K72" i="1"/>
  <c r="H72" i="1"/>
  <c r="E72" i="1"/>
  <c r="AW71" i="1"/>
  <c r="AQ71" i="1"/>
  <c r="AR71" i="1" s="1"/>
  <c r="AN71" i="1"/>
  <c r="AO71" i="1" s="1"/>
  <c r="AK71" i="1"/>
  <c r="AL71" i="1" s="1"/>
  <c r="AH71" i="1"/>
  <c r="AF71" i="1"/>
  <c r="AD71" i="1"/>
  <c r="AB71" i="1"/>
  <c r="AI71" i="1" s="1"/>
  <c r="Z71" i="1"/>
  <c r="W71" i="1"/>
  <c r="V71" i="1"/>
  <c r="P71" i="1"/>
  <c r="N71" i="1"/>
  <c r="K71" i="1"/>
  <c r="H71" i="1"/>
  <c r="E71" i="1"/>
  <c r="X71" i="1" s="1"/>
  <c r="AW70" i="1"/>
  <c r="AQ70" i="1"/>
  <c r="AR70" i="1" s="1"/>
  <c r="AN70" i="1"/>
  <c r="AO70" i="1" s="1"/>
  <c r="AK70" i="1"/>
  <c r="AL70" i="1" s="1"/>
  <c r="AS70" i="1" s="1"/>
  <c r="AH70" i="1"/>
  <c r="AF70" i="1"/>
  <c r="AD70" i="1"/>
  <c r="AB70" i="1"/>
  <c r="Z70" i="1"/>
  <c r="W70" i="1"/>
  <c r="V70" i="1"/>
  <c r="P70" i="1"/>
  <c r="N70" i="1"/>
  <c r="K70" i="1"/>
  <c r="H70" i="1"/>
  <c r="E70" i="1"/>
  <c r="X70" i="1" s="1"/>
  <c r="AW69" i="1"/>
  <c r="AR69" i="1"/>
  <c r="AQ69" i="1"/>
  <c r="AO69" i="1"/>
  <c r="AN69" i="1"/>
  <c r="AL69" i="1"/>
  <c r="AS69" i="1" s="1"/>
  <c r="AK69" i="1"/>
  <c r="AH69" i="1"/>
  <c r="AF69" i="1"/>
  <c r="AD69" i="1"/>
  <c r="AB69" i="1"/>
  <c r="Z69" i="1"/>
  <c r="W69" i="1"/>
  <c r="V69" i="1"/>
  <c r="P69" i="1"/>
  <c r="N69" i="1"/>
  <c r="K69" i="1"/>
  <c r="H69" i="1"/>
  <c r="X69" i="1" s="1"/>
  <c r="E69" i="1"/>
  <c r="AW68" i="1"/>
  <c r="AQ68" i="1"/>
  <c r="AR68" i="1" s="1"/>
  <c r="AN68" i="1"/>
  <c r="AO68" i="1" s="1"/>
  <c r="AK68" i="1"/>
  <c r="AL68" i="1" s="1"/>
  <c r="AH68" i="1"/>
  <c r="AF68" i="1"/>
  <c r="AD68" i="1"/>
  <c r="AB68" i="1"/>
  <c r="Z68" i="1"/>
  <c r="AI68" i="1" s="1"/>
  <c r="W68" i="1"/>
  <c r="V68" i="1"/>
  <c r="P68" i="1"/>
  <c r="N68" i="1"/>
  <c r="K68" i="1"/>
  <c r="H68" i="1"/>
  <c r="E68" i="1"/>
  <c r="AW67" i="1"/>
  <c r="AQ67" i="1"/>
  <c r="AR67" i="1" s="1"/>
  <c r="AN67" i="1"/>
  <c r="AO67" i="1" s="1"/>
  <c r="AK67" i="1"/>
  <c r="AL67" i="1" s="1"/>
  <c r="AS67" i="1" s="1"/>
  <c r="AH67" i="1"/>
  <c r="AF67" i="1"/>
  <c r="AD67" i="1"/>
  <c r="AB67" i="1"/>
  <c r="AI67" i="1" s="1"/>
  <c r="Z67" i="1"/>
  <c r="W67" i="1"/>
  <c r="V67" i="1"/>
  <c r="P67" i="1"/>
  <c r="N67" i="1"/>
  <c r="K67" i="1"/>
  <c r="H67" i="1"/>
  <c r="E67" i="1"/>
  <c r="AW66" i="1"/>
  <c r="AQ66" i="1"/>
  <c r="AR66" i="1" s="1"/>
  <c r="AN66" i="1"/>
  <c r="AO66" i="1" s="1"/>
  <c r="AK66" i="1"/>
  <c r="AL66" i="1" s="1"/>
  <c r="AS66" i="1" s="1"/>
  <c r="AH66" i="1"/>
  <c r="AF66" i="1"/>
  <c r="AD66" i="1"/>
  <c r="AB66" i="1"/>
  <c r="Z66" i="1"/>
  <c r="W66" i="1"/>
  <c r="V66" i="1"/>
  <c r="P66" i="1"/>
  <c r="N66" i="1"/>
  <c r="K66" i="1"/>
  <c r="H66" i="1"/>
  <c r="E66" i="1"/>
  <c r="X66" i="1" s="1"/>
  <c r="AW65" i="1"/>
  <c r="AR65" i="1"/>
  <c r="AQ65" i="1"/>
  <c r="AO65" i="1"/>
  <c r="AN65" i="1"/>
  <c r="AL65" i="1"/>
  <c r="AS65" i="1" s="1"/>
  <c r="AK65" i="1"/>
  <c r="AH65" i="1"/>
  <c r="AF65" i="1"/>
  <c r="AD65" i="1"/>
  <c r="AB65" i="1"/>
  <c r="Z65" i="1"/>
  <c r="W65" i="1"/>
  <c r="V65" i="1"/>
  <c r="P65" i="1"/>
  <c r="N65" i="1"/>
  <c r="K65" i="1"/>
  <c r="H65" i="1"/>
  <c r="X65" i="1" s="1"/>
  <c r="E65" i="1"/>
  <c r="AW64" i="1"/>
  <c r="AQ64" i="1"/>
  <c r="AR64" i="1" s="1"/>
  <c r="AN64" i="1"/>
  <c r="AO64" i="1" s="1"/>
  <c r="AK64" i="1"/>
  <c r="AL64" i="1" s="1"/>
  <c r="AH64" i="1"/>
  <c r="AF64" i="1"/>
  <c r="AD64" i="1"/>
  <c r="AB64" i="1"/>
  <c r="Z64" i="1"/>
  <c r="AI64" i="1" s="1"/>
  <c r="W64" i="1"/>
  <c r="V64" i="1"/>
  <c r="P64" i="1"/>
  <c r="N64" i="1"/>
  <c r="K64" i="1"/>
  <c r="H64" i="1"/>
  <c r="E64" i="1"/>
  <c r="AW63" i="1"/>
  <c r="AQ63" i="1"/>
  <c r="AR63" i="1" s="1"/>
  <c r="AN63" i="1"/>
  <c r="AO63" i="1" s="1"/>
  <c r="AK63" i="1"/>
  <c r="AL63" i="1" s="1"/>
  <c r="AH63" i="1"/>
  <c r="AF63" i="1"/>
  <c r="AD63" i="1"/>
  <c r="AB63" i="1"/>
  <c r="AI63" i="1" s="1"/>
  <c r="Z63" i="1"/>
  <c r="W63" i="1"/>
  <c r="V63" i="1"/>
  <c r="P63" i="1"/>
  <c r="N63" i="1"/>
  <c r="K63" i="1"/>
  <c r="H63" i="1"/>
  <c r="E63" i="1"/>
  <c r="AW62" i="1"/>
  <c r="AQ62" i="1"/>
  <c r="AR62" i="1" s="1"/>
  <c r="AN62" i="1"/>
  <c r="AO62" i="1" s="1"/>
  <c r="AK62" i="1"/>
  <c r="AL62" i="1" s="1"/>
  <c r="AS62" i="1" s="1"/>
  <c r="AH62" i="1"/>
  <c r="AF62" i="1"/>
  <c r="AD62" i="1"/>
  <c r="AB62" i="1"/>
  <c r="Z62" i="1"/>
  <c r="W62" i="1"/>
  <c r="V62" i="1"/>
  <c r="P62" i="1"/>
  <c r="N62" i="1"/>
  <c r="K62" i="1"/>
  <c r="H62" i="1"/>
  <c r="E62" i="1"/>
  <c r="X62" i="1" s="1"/>
  <c r="AW61" i="1"/>
  <c r="AR61" i="1"/>
  <c r="AQ61" i="1"/>
  <c r="AO61" i="1"/>
  <c r="AN61" i="1"/>
  <c r="AL61" i="1"/>
  <c r="AS61" i="1" s="1"/>
  <c r="AK61" i="1"/>
  <c r="AH61" i="1"/>
  <c r="AF61" i="1"/>
  <c r="AD61" i="1"/>
  <c r="AB61" i="1"/>
  <c r="Z61" i="1"/>
  <c r="W61" i="1"/>
  <c r="V61" i="1"/>
  <c r="P61" i="1"/>
  <c r="N61" i="1"/>
  <c r="K61" i="1"/>
  <c r="H61" i="1"/>
  <c r="X61" i="1" s="1"/>
  <c r="E61" i="1"/>
  <c r="AW60" i="1"/>
  <c r="AQ60" i="1"/>
  <c r="AR60" i="1" s="1"/>
  <c r="AN60" i="1"/>
  <c r="AO60" i="1" s="1"/>
  <c r="AK60" i="1"/>
  <c r="AL60" i="1" s="1"/>
  <c r="AH60" i="1"/>
  <c r="AF60" i="1"/>
  <c r="AD60" i="1"/>
  <c r="AB60" i="1"/>
  <c r="Z60" i="1"/>
  <c r="AI60" i="1" s="1"/>
  <c r="W60" i="1"/>
  <c r="V60" i="1"/>
  <c r="P60" i="1"/>
  <c r="N60" i="1"/>
  <c r="K60" i="1"/>
  <c r="H60" i="1"/>
  <c r="E60" i="1"/>
  <c r="AW59" i="1"/>
  <c r="AQ59" i="1"/>
  <c r="AR59" i="1" s="1"/>
  <c r="AN59" i="1"/>
  <c r="AO59" i="1" s="1"/>
  <c r="AK59" i="1"/>
  <c r="AL59" i="1" s="1"/>
  <c r="AS59" i="1" s="1"/>
  <c r="AH59" i="1"/>
  <c r="AF59" i="1"/>
  <c r="AD59" i="1"/>
  <c r="AB59" i="1"/>
  <c r="AI59" i="1" s="1"/>
  <c r="Z59" i="1"/>
  <c r="W59" i="1"/>
  <c r="V59" i="1"/>
  <c r="P59" i="1"/>
  <c r="N59" i="1"/>
  <c r="K59" i="1"/>
  <c r="H59" i="1"/>
  <c r="E59" i="1"/>
  <c r="AW58" i="1"/>
  <c r="AQ58" i="1"/>
  <c r="AR58" i="1" s="1"/>
  <c r="AN58" i="1"/>
  <c r="AO58" i="1" s="1"/>
  <c r="AK58" i="1"/>
  <c r="AL58" i="1" s="1"/>
  <c r="AS58" i="1" s="1"/>
  <c r="AH58" i="1"/>
  <c r="AF58" i="1"/>
  <c r="AD58" i="1"/>
  <c r="AB58" i="1"/>
  <c r="Z58" i="1"/>
  <c r="W58" i="1"/>
  <c r="V58" i="1"/>
  <c r="P58" i="1"/>
  <c r="N58" i="1"/>
  <c r="K58" i="1"/>
  <c r="H58" i="1"/>
  <c r="E58" i="1"/>
  <c r="X58" i="1" s="1"/>
  <c r="AW57" i="1"/>
  <c r="AR57" i="1"/>
  <c r="AQ57" i="1"/>
  <c r="AO57" i="1"/>
  <c r="AN57" i="1"/>
  <c r="AL57" i="1"/>
  <c r="AS57" i="1" s="1"/>
  <c r="AK57" i="1"/>
  <c r="AH57" i="1"/>
  <c r="AF57" i="1"/>
  <c r="AD57" i="1"/>
  <c r="AB57" i="1"/>
  <c r="Z57" i="1"/>
  <c r="W57" i="1"/>
  <c r="V57" i="1"/>
  <c r="P57" i="1"/>
  <c r="N57" i="1"/>
  <c r="K57" i="1"/>
  <c r="H57" i="1"/>
  <c r="X57" i="1" s="1"/>
  <c r="E57" i="1"/>
  <c r="AW56" i="1"/>
  <c r="AQ56" i="1"/>
  <c r="AR56" i="1" s="1"/>
  <c r="AN56" i="1"/>
  <c r="AO56" i="1" s="1"/>
  <c r="AK56" i="1"/>
  <c r="AL56" i="1" s="1"/>
  <c r="AH56" i="1"/>
  <c r="AF56" i="1"/>
  <c r="AD56" i="1"/>
  <c r="AB56" i="1"/>
  <c r="Z56" i="1"/>
  <c r="AI56" i="1" s="1"/>
  <c r="W56" i="1"/>
  <c r="V56" i="1"/>
  <c r="P56" i="1"/>
  <c r="N56" i="1"/>
  <c r="K56" i="1"/>
  <c r="H56" i="1"/>
  <c r="E56" i="1"/>
  <c r="AW55" i="1"/>
  <c r="AQ55" i="1"/>
  <c r="AR55" i="1" s="1"/>
  <c r="AN55" i="1"/>
  <c r="AO55" i="1" s="1"/>
  <c r="AK55" i="1"/>
  <c r="AL55" i="1" s="1"/>
  <c r="AH55" i="1"/>
  <c r="AF55" i="1"/>
  <c r="AD55" i="1"/>
  <c r="AB55" i="1"/>
  <c r="AI55" i="1" s="1"/>
  <c r="Z55" i="1"/>
  <c r="W55" i="1"/>
  <c r="V55" i="1"/>
  <c r="P55" i="1"/>
  <c r="N55" i="1"/>
  <c r="K55" i="1"/>
  <c r="H55" i="1"/>
  <c r="E55" i="1"/>
  <c r="AW54" i="1"/>
  <c r="AQ54" i="1"/>
  <c r="AR54" i="1" s="1"/>
  <c r="AN54" i="1"/>
  <c r="AO54" i="1" s="1"/>
  <c r="AK54" i="1"/>
  <c r="AL54" i="1" s="1"/>
  <c r="AS54" i="1" s="1"/>
  <c r="AH54" i="1"/>
  <c r="AF54" i="1"/>
  <c r="AD54" i="1"/>
  <c r="AB54" i="1"/>
  <c r="Z54" i="1"/>
  <c r="W54" i="1"/>
  <c r="V54" i="1"/>
  <c r="P54" i="1"/>
  <c r="N54" i="1"/>
  <c r="K54" i="1"/>
  <c r="E54" i="1"/>
  <c r="AW53" i="1"/>
  <c r="AQ53" i="1"/>
  <c r="AR53" i="1" s="1"/>
  <c r="AN53" i="1"/>
  <c r="AO53" i="1" s="1"/>
  <c r="AK53" i="1"/>
  <c r="AL53" i="1" s="1"/>
  <c r="AH53" i="1"/>
  <c r="AF53" i="1"/>
  <c r="AD53" i="1"/>
  <c r="AB53" i="1"/>
  <c r="Z53" i="1"/>
  <c r="AI53" i="1" s="1"/>
  <c r="W53" i="1"/>
  <c r="V53" i="1"/>
  <c r="P53" i="1"/>
  <c r="N53" i="1"/>
  <c r="K53" i="1"/>
  <c r="H53" i="1"/>
  <c r="E53" i="1"/>
  <c r="AW52" i="1"/>
  <c r="AQ52" i="1"/>
  <c r="AR52" i="1" s="1"/>
  <c r="AN52" i="1"/>
  <c r="AO52" i="1" s="1"/>
  <c r="AK52" i="1"/>
  <c r="AL52" i="1" s="1"/>
  <c r="AH52" i="1"/>
  <c r="AF52" i="1"/>
  <c r="AD52" i="1"/>
  <c r="AB52" i="1"/>
  <c r="AI52" i="1" s="1"/>
  <c r="Z52" i="1"/>
  <c r="W52" i="1"/>
  <c r="V52" i="1"/>
  <c r="P52" i="1"/>
  <c r="N52" i="1"/>
  <c r="K52" i="1"/>
  <c r="H52" i="1"/>
  <c r="E52" i="1"/>
  <c r="AW51" i="1"/>
  <c r="AQ51" i="1"/>
  <c r="AR51" i="1" s="1"/>
  <c r="AN51" i="1"/>
  <c r="AO51" i="1" s="1"/>
  <c r="AK51" i="1"/>
  <c r="AL51" i="1" s="1"/>
  <c r="AS51" i="1" s="1"/>
  <c r="AH51" i="1"/>
  <c r="AF51" i="1"/>
  <c r="AD51" i="1"/>
  <c r="AB51" i="1"/>
  <c r="Z51" i="1"/>
  <c r="W51" i="1"/>
  <c r="V51" i="1"/>
  <c r="P51" i="1"/>
  <c r="N51" i="1"/>
  <c r="K51" i="1"/>
  <c r="H51" i="1"/>
  <c r="E51" i="1"/>
  <c r="X51" i="1" s="1"/>
  <c r="AW50" i="1"/>
  <c r="AR50" i="1"/>
  <c r="AQ50" i="1"/>
  <c r="AO50" i="1"/>
  <c r="AN50" i="1"/>
  <c r="AL50" i="1"/>
  <c r="AS50" i="1" s="1"/>
  <c r="AK50" i="1"/>
  <c r="AH50" i="1"/>
  <c r="AF50" i="1"/>
  <c r="AD50" i="1"/>
  <c r="AB50" i="1"/>
  <c r="Z50" i="1"/>
  <c r="W50" i="1"/>
  <c r="V50" i="1"/>
  <c r="P50" i="1"/>
  <c r="N50" i="1"/>
  <c r="K50" i="1"/>
  <c r="H50" i="1"/>
  <c r="X50" i="1" s="1"/>
  <c r="E50" i="1"/>
  <c r="AW49" i="1"/>
  <c r="AQ49" i="1"/>
  <c r="AR49" i="1" s="1"/>
  <c r="AN49" i="1"/>
  <c r="AO49" i="1" s="1"/>
  <c r="AK49" i="1"/>
  <c r="AL49" i="1" s="1"/>
  <c r="AH49" i="1"/>
  <c r="AF49" i="1"/>
  <c r="AD49" i="1"/>
  <c r="AB49" i="1"/>
  <c r="Z49" i="1"/>
  <c r="AI49" i="1" s="1"/>
  <c r="W49" i="1"/>
  <c r="V49" i="1"/>
  <c r="P49" i="1"/>
  <c r="N49" i="1"/>
  <c r="K49" i="1"/>
  <c r="H49" i="1"/>
  <c r="E49" i="1"/>
  <c r="AW48" i="1"/>
  <c r="AQ48" i="1"/>
  <c r="AR48" i="1" s="1"/>
  <c r="AO48" i="1"/>
  <c r="AN48" i="1"/>
  <c r="AK48" i="1"/>
  <c r="AL48" i="1" s="1"/>
  <c r="AS48" i="1" s="1"/>
  <c r="AH48" i="1"/>
  <c r="AF48" i="1"/>
  <c r="AD48" i="1"/>
  <c r="AB48" i="1"/>
  <c r="Z48" i="1"/>
  <c r="W48" i="1"/>
  <c r="V48" i="1"/>
  <c r="P48" i="1"/>
  <c r="N48" i="1"/>
  <c r="K48" i="1"/>
  <c r="H48" i="1"/>
  <c r="E48" i="1"/>
  <c r="X48" i="1" s="1"/>
  <c r="AW47" i="1"/>
  <c r="AR47" i="1"/>
  <c r="AQ47" i="1"/>
  <c r="AO47" i="1"/>
  <c r="AS47" i="1" s="1"/>
  <c r="AN47" i="1"/>
  <c r="AK47" i="1"/>
  <c r="AH47" i="1"/>
  <c r="AF47" i="1"/>
  <c r="AD47" i="1"/>
  <c r="AB47" i="1"/>
  <c r="Z47" i="1"/>
  <c r="W47" i="1"/>
  <c r="V47" i="1"/>
  <c r="K47" i="1"/>
  <c r="H47" i="1"/>
  <c r="E47" i="1"/>
  <c r="X47" i="1" s="1"/>
  <c r="AW46" i="1"/>
  <c r="AR46" i="1"/>
  <c r="AQ46" i="1"/>
  <c r="AO46" i="1"/>
  <c r="AN46" i="1"/>
  <c r="AL46" i="1"/>
  <c r="AS46" i="1" s="1"/>
  <c r="AK46" i="1"/>
  <c r="AH46" i="1"/>
  <c r="AF46" i="1"/>
  <c r="AD46" i="1"/>
  <c r="AB46" i="1"/>
  <c r="Z46" i="1"/>
  <c r="W46" i="1"/>
  <c r="V46" i="1"/>
  <c r="P46" i="1"/>
  <c r="N46" i="1"/>
  <c r="K46" i="1"/>
  <c r="H46" i="1"/>
  <c r="X46" i="1" s="1"/>
  <c r="E46" i="1"/>
  <c r="AW45" i="1"/>
  <c r="AQ45" i="1"/>
  <c r="AR45" i="1" s="1"/>
  <c r="AN45" i="1"/>
  <c r="AO45" i="1" s="1"/>
  <c r="AK45" i="1"/>
  <c r="AL45" i="1" s="1"/>
  <c r="AH45" i="1"/>
  <c r="AF45" i="1"/>
  <c r="AD45" i="1"/>
  <c r="AB45" i="1"/>
  <c r="Z45" i="1"/>
  <c r="AI45" i="1" s="1"/>
  <c r="W45" i="1"/>
  <c r="V45" i="1"/>
  <c r="P45" i="1"/>
  <c r="N45" i="1"/>
  <c r="K45" i="1"/>
  <c r="H45" i="1"/>
  <c r="E45" i="1"/>
  <c r="AW44" i="1"/>
  <c r="AQ44" i="1"/>
  <c r="AR44" i="1" s="1"/>
  <c r="AN44" i="1"/>
  <c r="AO44" i="1" s="1"/>
  <c r="AK44" i="1"/>
  <c r="AL44" i="1" s="1"/>
  <c r="AS44" i="1" s="1"/>
  <c r="AH44" i="1"/>
  <c r="AF44" i="1"/>
  <c r="AD44" i="1"/>
  <c r="AB44" i="1"/>
  <c r="AI44" i="1" s="1"/>
  <c r="Z44" i="1"/>
  <c r="W44" i="1"/>
  <c r="V44" i="1"/>
  <c r="P44" i="1"/>
  <c r="N44" i="1"/>
  <c r="K44" i="1"/>
  <c r="H44" i="1"/>
  <c r="E44" i="1"/>
  <c r="AW43" i="1"/>
  <c r="AQ43" i="1"/>
  <c r="AR43" i="1" s="1"/>
  <c r="AN43" i="1"/>
  <c r="AO43" i="1" s="1"/>
  <c r="AK43" i="1"/>
  <c r="AL43" i="1" s="1"/>
  <c r="AS43" i="1" s="1"/>
  <c r="AH43" i="1"/>
  <c r="AF43" i="1"/>
  <c r="AD43" i="1"/>
  <c r="AB43" i="1"/>
  <c r="Z43" i="1"/>
  <c r="W43" i="1"/>
  <c r="V43" i="1"/>
  <c r="P43" i="1"/>
  <c r="N43" i="1"/>
  <c r="K43" i="1"/>
  <c r="H43" i="1"/>
  <c r="E43" i="1"/>
  <c r="X43" i="1" s="1"/>
  <c r="AW42" i="1"/>
  <c r="AR42" i="1"/>
  <c r="AQ42" i="1"/>
  <c r="AO42" i="1"/>
  <c r="AN42" i="1"/>
  <c r="AL42" i="1"/>
  <c r="AS42" i="1" s="1"/>
  <c r="AK42" i="1"/>
  <c r="AH42" i="1"/>
  <c r="AF42" i="1"/>
  <c r="AD42" i="1"/>
  <c r="AB42" i="1"/>
  <c r="Z42" i="1"/>
  <c r="W42" i="1"/>
  <c r="V42" i="1"/>
  <c r="P42" i="1"/>
  <c r="N42" i="1"/>
  <c r="K42" i="1"/>
  <c r="H42" i="1"/>
  <c r="X42" i="1" s="1"/>
  <c r="E42" i="1"/>
  <c r="AW41" i="1"/>
  <c r="AQ41" i="1"/>
  <c r="AR41" i="1" s="1"/>
  <c r="AN41" i="1"/>
  <c r="AO41" i="1" s="1"/>
  <c r="AK41" i="1"/>
  <c r="AL41" i="1" s="1"/>
  <c r="AH41" i="1"/>
  <c r="AF41" i="1"/>
  <c r="AD41" i="1"/>
  <c r="AB41" i="1"/>
  <c r="Z41" i="1"/>
  <c r="AI41" i="1" s="1"/>
  <c r="W41" i="1"/>
  <c r="V41" i="1"/>
  <c r="P41" i="1"/>
  <c r="N41" i="1"/>
  <c r="K41" i="1"/>
  <c r="H41" i="1"/>
  <c r="E41" i="1"/>
  <c r="AW40" i="1"/>
  <c r="AQ40" i="1"/>
  <c r="AR40" i="1" s="1"/>
  <c r="AN40" i="1"/>
  <c r="AO40" i="1" s="1"/>
  <c r="AK40" i="1"/>
  <c r="AL40" i="1" s="1"/>
  <c r="AH40" i="1"/>
  <c r="AF40" i="1"/>
  <c r="AD40" i="1"/>
  <c r="AB40" i="1"/>
  <c r="AI40" i="1" s="1"/>
  <c r="Z40" i="1"/>
  <c r="W40" i="1"/>
  <c r="V40" i="1"/>
  <c r="P40" i="1"/>
  <c r="N40" i="1"/>
  <c r="K40" i="1"/>
  <c r="H40" i="1"/>
  <c r="E40" i="1"/>
  <c r="AW39" i="1"/>
  <c r="AQ39" i="1"/>
  <c r="AR39" i="1" s="1"/>
  <c r="AN39" i="1"/>
  <c r="AO39" i="1" s="1"/>
  <c r="AK39" i="1"/>
  <c r="AL39" i="1" s="1"/>
  <c r="AS39" i="1" s="1"/>
  <c r="AH39" i="1"/>
  <c r="AF39" i="1"/>
  <c r="AD39" i="1"/>
  <c r="AB39" i="1"/>
  <c r="Z39" i="1"/>
  <c r="W39" i="1"/>
  <c r="V39" i="1"/>
  <c r="P39" i="1"/>
  <c r="N39" i="1"/>
  <c r="K39" i="1"/>
  <c r="H39" i="1"/>
  <c r="E39" i="1"/>
  <c r="X39" i="1" s="1"/>
  <c r="AW38" i="1"/>
  <c r="AR38" i="1"/>
  <c r="AQ38" i="1"/>
  <c r="AO38" i="1"/>
  <c r="AN38" i="1"/>
  <c r="AL38" i="1"/>
  <c r="AS38" i="1" s="1"/>
  <c r="AK38" i="1"/>
  <c r="AH38" i="1"/>
  <c r="AF38" i="1"/>
  <c r="AD38" i="1"/>
  <c r="AB38" i="1"/>
  <c r="Z38" i="1"/>
  <c r="W38" i="1"/>
  <c r="V38" i="1"/>
  <c r="P38" i="1"/>
  <c r="N38" i="1"/>
  <c r="K38" i="1"/>
  <c r="H38" i="1"/>
  <c r="X38" i="1" s="1"/>
  <c r="E38" i="1"/>
  <c r="AW37" i="1"/>
  <c r="AQ37" i="1"/>
  <c r="AR37" i="1" s="1"/>
  <c r="AN37" i="1"/>
  <c r="AO37" i="1" s="1"/>
  <c r="AK37" i="1"/>
  <c r="AL37" i="1" s="1"/>
  <c r="AH37" i="1"/>
  <c r="AF37" i="1"/>
  <c r="AD37" i="1"/>
  <c r="AB37" i="1"/>
  <c r="Z37" i="1"/>
  <c r="AI37" i="1" s="1"/>
  <c r="W37" i="1"/>
  <c r="V37" i="1"/>
  <c r="P37" i="1"/>
  <c r="N37" i="1"/>
  <c r="K37" i="1"/>
  <c r="H37" i="1"/>
  <c r="E37" i="1"/>
  <c r="AW36" i="1"/>
  <c r="AQ36" i="1"/>
  <c r="AR36" i="1" s="1"/>
  <c r="AN36" i="1"/>
  <c r="AO36" i="1" s="1"/>
  <c r="AK36" i="1"/>
  <c r="AL36" i="1" s="1"/>
  <c r="AS36" i="1" s="1"/>
  <c r="AH36" i="1"/>
  <c r="AF36" i="1"/>
  <c r="AD36" i="1"/>
  <c r="AB36" i="1"/>
  <c r="AI36" i="1" s="1"/>
  <c r="Z36" i="1"/>
  <c r="W36" i="1"/>
  <c r="V36" i="1"/>
  <c r="P36" i="1"/>
  <c r="N36" i="1"/>
  <c r="K36" i="1"/>
  <c r="H36" i="1"/>
  <c r="E36" i="1"/>
  <c r="AW35" i="1"/>
  <c r="AQ35" i="1"/>
  <c r="AR35" i="1" s="1"/>
  <c r="AN35" i="1"/>
  <c r="AO35" i="1" s="1"/>
  <c r="AK35" i="1"/>
  <c r="AL35" i="1" s="1"/>
  <c r="AS35" i="1" s="1"/>
  <c r="AH35" i="1"/>
  <c r="AF35" i="1"/>
  <c r="AD35" i="1"/>
  <c r="AB35" i="1"/>
  <c r="Z35" i="1"/>
  <c r="W35" i="1"/>
  <c r="V35" i="1"/>
  <c r="P35" i="1"/>
  <c r="N35" i="1"/>
  <c r="K35" i="1"/>
  <c r="H35" i="1"/>
  <c r="E35" i="1"/>
  <c r="X35" i="1" s="1"/>
  <c r="AW34" i="1"/>
  <c r="AR34" i="1"/>
  <c r="AQ34" i="1"/>
  <c r="AO34" i="1"/>
  <c r="AN34" i="1"/>
  <c r="AL34" i="1"/>
  <c r="AS34" i="1" s="1"/>
  <c r="AK34" i="1"/>
  <c r="AH34" i="1"/>
  <c r="AF34" i="1"/>
  <c r="AD34" i="1"/>
  <c r="AB34" i="1"/>
  <c r="Z34" i="1"/>
  <c r="W34" i="1"/>
  <c r="V34" i="1"/>
  <c r="P34" i="1"/>
  <c r="N34" i="1"/>
  <c r="K34" i="1"/>
  <c r="H34" i="1"/>
  <c r="X34" i="1" s="1"/>
  <c r="E34" i="1"/>
  <c r="AW33" i="1"/>
  <c r="AQ33" i="1"/>
  <c r="AR33" i="1" s="1"/>
  <c r="AN33" i="1"/>
  <c r="AO33" i="1" s="1"/>
  <c r="AK33" i="1"/>
  <c r="AL33" i="1" s="1"/>
  <c r="AH33" i="1"/>
  <c r="AF33" i="1"/>
  <c r="AD33" i="1"/>
  <c r="AB33" i="1"/>
  <c r="Z33" i="1"/>
  <c r="AI33" i="1" s="1"/>
  <c r="W33" i="1"/>
  <c r="V33" i="1"/>
  <c r="P33" i="1"/>
  <c r="N33" i="1"/>
  <c r="K33" i="1"/>
  <c r="H33" i="1"/>
  <c r="E33" i="1"/>
  <c r="AW32" i="1"/>
  <c r="AQ32" i="1"/>
  <c r="AR32" i="1" s="1"/>
  <c r="AN32" i="1"/>
  <c r="AO32" i="1" s="1"/>
  <c r="AK32" i="1"/>
  <c r="AL32" i="1" s="1"/>
  <c r="AH32" i="1"/>
  <c r="AF32" i="1"/>
  <c r="AD32" i="1"/>
  <c r="AB32" i="1"/>
  <c r="AI32" i="1" s="1"/>
  <c r="Z32" i="1"/>
  <c r="W32" i="1"/>
  <c r="V32" i="1"/>
  <c r="N32" i="1"/>
  <c r="K32" i="1"/>
  <c r="H32" i="1"/>
  <c r="E32" i="1"/>
  <c r="AW31" i="1"/>
  <c r="AQ31" i="1"/>
  <c r="AR31" i="1" s="1"/>
  <c r="AN31" i="1"/>
  <c r="AO31" i="1" s="1"/>
  <c r="AK31" i="1"/>
  <c r="AL31" i="1" s="1"/>
  <c r="AS31" i="1" s="1"/>
  <c r="AH31" i="1"/>
  <c r="AF31" i="1"/>
  <c r="AD31" i="1"/>
  <c r="AB31" i="1"/>
  <c r="AI31" i="1" s="1"/>
  <c r="Z31" i="1"/>
  <c r="W31" i="1"/>
  <c r="V31" i="1"/>
  <c r="P31" i="1"/>
  <c r="N31" i="1"/>
  <c r="K31" i="1"/>
  <c r="H31" i="1"/>
  <c r="E31" i="1"/>
  <c r="AW30" i="1"/>
  <c r="AQ30" i="1"/>
  <c r="AR30" i="1" s="1"/>
  <c r="AN30" i="1"/>
  <c r="AO30" i="1" s="1"/>
  <c r="AK30" i="1"/>
  <c r="AL30" i="1" s="1"/>
  <c r="AS30" i="1" s="1"/>
  <c r="AH30" i="1"/>
  <c r="AF30" i="1"/>
  <c r="AD30" i="1"/>
  <c r="AB30" i="1"/>
  <c r="Z30" i="1"/>
  <c r="W30" i="1"/>
  <c r="V30" i="1"/>
  <c r="P30" i="1"/>
  <c r="N30" i="1"/>
  <c r="K30" i="1"/>
  <c r="H30" i="1"/>
  <c r="E30" i="1"/>
  <c r="X30" i="1" s="1"/>
  <c r="AW29" i="1"/>
  <c r="AR29" i="1"/>
  <c r="AQ29" i="1"/>
  <c r="AO29" i="1"/>
  <c r="AN29" i="1"/>
  <c r="AL29" i="1"/>
  <c r="AS29" i="1" s="1"/>
  <c r="AK29" i="1"/>
  <c r="AH29" i="1"/>
  <c r="AF29" i="1"/>
  <c r="AD29" i="1"/>
  <c r="AB29" i="1"/>
  <c r="Z29" i="1"/>
  <c r="W29" i="1"/>
  <c r="V29" i="1"/>
  <c r="P29" i="1"/>
  <c r="N29" i="1"/>
  <c r="K29" i="1"/>
  <c r="H29" i="1"/>
  <c r="X29" i="1" s="1"/>
  <c r="E29" i="1"/>
  <c r="AW28" i="1"/>
  <c r="AQ28" i="1"/>
  <c r="AR28" i="1" s="1"/>
  <c r="AN28" i="1"/>
  <c r="AO28" i="1" s="1"/>
  <c r="AK28" i="1"/>
  <c r="AL28" i="1" s="1"/>
  <c r="AH28" i="1"/>
  <c r="AF28" i="1"/>
  <c r="AD28" i="1"/>
  <c r="AB28" i="1"/>
  <c r="Z28" i="1"/>
  <c r="AI28" i="1" s="1"/>
  <c r="W28" i="1"/>
  <c r="V28" i="1"/>
  <c r="N28" i="1"/>
  <c r="K28" i="1"/>
  <c r="H28" i="1"/>
  <c r="E28" i="1"/>
  <c r="X28" i="1" s="1"/>
  <c r="AW27" i="1"/>
  <c r="AQ27" i="1"/>
  <c r="AR27" i="1" s="1"/>
  <c r="AN27" i="1"/>
  <c r="AO27" i="1" s="1"/>
  <c r="AK27" i="1"/>
  <c r="AL27" i="1" s="1"/>
  <c r="AS27" i="1" s="1"/>
  <c r="AH27" i="1"/>
  <c r="AF27" i="1"/>
  <c r="AD27" i="1"/>
  <c r="AB27" i="1"/>
  <c r="Z27" i="1"/>
  <c r="W27" i="1"/>
  <c r="V27" i="1"/>
  <c r="P27" i="1"/>
  <c r="N27" i="1"/>
  <c r="K27" i="1"/>
  <c r="H27" i="1"/>
  <c r="E27" i="1"/>
  <c r="X27" i="1" s="1"/>
  <c r="AW26" i="1"/>
  <c r="AR26" i="1"/>
  <c r="AQ26" i="1"/>
  <c r="AO26" i="1"/>
  <c r="AN26" i="1"/>
  <c r="AL26" i="1"/>
  <c r="AS26" i="1" s="1"/>
  <c r="AK26" i="1"/>
  <c r="AH26" i="1"/>
  <c r="AF26" i="1"/>
  <c r="AD26" i="1"/>
  <c r="AB26" i="1"/>
  <c r="Z26" i="1"/>
  <c r="W26" i="1"/>
  <c r="V26" i="1"/>
  <c r="P26" i="1"/>
  <c r="N26" i="1"/>
  <c r="K26" i="1"/>
  <c r="H26" i="1"/>
  <c r="X26" i="1" s="1"/>
  <c r="E26" i="1"/>
  <c r="AW25" i="1"/>
  <c r="AQ25" i="1"/>
  <c r="AR25" i="1" s="1"/>
  <c r="AN25" i="1"/>
  <c r="AO25" i="1" s="1"/>
  <c r="AK25" i="1"/>
  <c r="AL25" i="1" s="1"/>
  <c r="AH25" i="1"/>
  <c r="AF25" i="1"/>
  <c r="AD25" i="1"/>
  <c r="AB25" i="1"/>
  <c r="Z25" i="1"/>
  <c r="AI25" i="1" s="1"/>
  <c r="W25" i="1"/>
  <c r="V25" i="1"/>
  <c r="P25" i="1"/>
  <c r="N25" i="1"/>
  <c r="K25" i="1"/>
  <c r="H25" i="1"/>
  <c r="E25" i="1"/>
  <c r="AW24" i="1"/>
  <c r="AQ24" i="1"/>
  <c r="AR24" i="1" s="1"/>
  <c r="AN24" i="1"/>
  <c r="AK24" i="1"/>
  <c r="AL24" i="1" s="1"/>
  <c r="AH24" i="1"/>
  <c r="AF24" i="1"/>
  <c r="AD24" i="1"/>
  <c r="AB24" i="1"/>
  <c r="Z24" i="1"/>
  <c r="W24" i="1"/>
  <c r="V24" i="1"/>
  <c r="P24" i="1"/>
  <c r="N24" i="1"/>
  <c r="K24" i="1"/>
  <c r="H24" i="1"/>
  <c r="E24" i="1"/>
  <c r="X24" i="1" s="1"/>
  <c r="AW23" i="1"/>
  <c r="AR23" i="1"/>
  <c r="AQ23" i="1"/>
  <c r="AO23" i="1"/>
  <c r="AN23" i="1"/>
  <c r="AL23" i="1"/>
  <c r="AS23" i="1" s="1"/>
  <c r="AK23" i="1"/>
  <c r="AH23" i="1"/>
  <c r="AF23" i="1"/>
  <c r="AD23" i="1"/>
  <c r="AB23" i="1"/>
  <c r="Z23" i="1"/>
  <c r="W23" i="1"/>
  <c r="V23" i="1"/>
  <c r="P23" i="1"/>
  <c r="N23" i="1"/>
  <c r="H23" i="1"/>
  <c r="E23" i="1"/>
  <c r="X23" i="1" s="1"/>
  <c r="AW22" i="1"/>
  <c r="AR22" i="1"/>
  <c r="AQ22" i="1"/>
  <c r="AO22" i="1"/>
  <c r="AN22" i="1"/>
  <c r="AL22" i="1"/>
  <c r="AS22" i="1" s="1"/>
  <c r="AK22" i="1"/>
  <c r="AH22" i="1"/>
  <c r="AF22" i="1"/>
  <c r="AD22" i="1"/>
  <c r="AB22" i="1"/>
  <c r="Z22" i="1"/>
  <c r="W22" i="1"/>
  <c r="V22" i="1"/>
  <c r="P22" i="1"/>
  <c r="N22" i="1"/>
  <c r="K22" i="1"/>
  <c r="H22" i="1"/>
  <c r="X22" i="1" s="1"/>
  <c r="E22" i="1"/>
  <c r="AW21" i="1"/>
  <c r="AQ21" i="1"/>
  <c r="AR21" i="1" s="1"/>
  <c r="AN21" i="1"/>
  <c r="AO21" i="1" s="1"/>
  <c r="AK21" i="1"/>
  <c r="AL21" i="1" s="1"/>
  <c r="AH21" i="1"/>
  <c r="AF21" i="1"/>
  <c r="AD21" i="1"/>
  <c r="AB21" i="1"/>
  <c r="Z21" i="1"/>
  <c r="AI21" i="1" s="1"/>
  <c r="W21" i="1"/>
  <c r="V21" i="1"/>
  <c r="P21" i="1"/>
  <c r="N21" i="1"/>
  <c r="K21" i="1"/>
  <c r="H21" i="1"/>
  <c r="E21" i="1"/>
  <c r="AW20" i="1"/>
  <c r="AQ20" i="1"/>
  <c r="AR20" i="1" s="1"/>
  <c r="AN20" i="1"/>
  <c r="AO20" i="1" s="1"/>
  <c r="AK20" i="1"/>
  <c r="AL20" i="1" s="1"/>
  <c r="AS20" i="1" s="1"/>
  <c r="AH20" i="1"/>
  <c r="AF20" i="1"/>
  <c r="AD20" i="1"/>
  <c r="AB20" i="1"/>
  <c r="AI20" i="1" s="1"/>
  <c r="Z20" i="1"/>
  <c r="W20" i="1"/>
  <c r="V20" i="1"/>
  <c r="P20" i="1"/>
  <c r="N20" i="1"/>
  <c r="H20" i="1"/>
  <c r="E20" i="1"/>
  <c r="AW19" i="1"/>
  <c r="AQ19" i="1"/>
  <c r="AR19" i="1" s="1"/>
  <c r="AN19" i="1"/>
  <c r="AO19" i="1" s="1"/>
  <c r="AK19" i="1"/>
  <c r="AL19" i="1" s="1"/>
  <c r="AH19" i="1"/>
  <c r="AF19" i="1"/>
  <c r="AD19" i="1"/>
  <c r="AB19" i="1"/>
  <c r="AI19" i="1" s="1"/>
  <c r="Z19" i="1"/>
  <c r="W19" i="1"/>
  <c r="V19" i="1"/>
  <c r="P19" i="1"/>
  <c r="N19" i="1"/>
  <c r="K19" i="1"/>
  <c r="H19" i="1"/>
  <c r="E19" i="1"/>
  <c r="AW18" i="1"/>
  <c r="AQ18" i="1"/>
  <c r="AR18" i="1" s="1"/>
  <c r="AN18" i="1"/>
  <c r="AO18" i="1" s="1"/>
  <c r="AK18" i="1"/>
  <c r="AL18" i="1" s="1"/>
  <c r="AH18" i="1"/>
  <c r="AF18" i="1"/>
  <c r="AD18" i="1"/>
  <c r="AB18" i="1"/>
  <c r="Z18" i="1"/>
  <c r="W18" i="1"/>
  <c r="V18" i="1"/>
  <c r="P18" i="1"/>
  <c r="N18" i="1"/>
  <c r="K18" i="1"/>
  <c r="H18" i="1"/>
  <c r="E18" i="1"/>
  <c r="X18" i="1" s="1"/>
  <c r="AW17" i="1"/>
  <c r="AR17" i="1"/>
  <c r="AQ17" i="1"/>
  <c r="AO17" i="1"/>
  <c r="AN17" i="1"/>
  <c r="AL17" i="1"/>
  <c r="AS17" i="1" s="1"/>
  <c r="AK17" i="1"/>
  <c r="AH17" i="1"/>
  <c r="AF17" i="1"/>
  <c r="AD17" i="1"/>
  <c r="AB17" i="1"/>
  <c r="Z17" i="1"/>
  <c r="W17" i="1"/>
  <c r="V17" i="1"/>
  <c r="P17" i="1"/>
  <c r="N17" i="1"/>
  <c r="K17" i="1"/>
  <c r="H17" i="1"/>
  <c r="X17" i="1" s="1"/>
  <c r="E17" i="1"/>
  <c r="AW16" i="1"/>
  <c r="AQ16" i="1"/>
  <c r="AR16" i="1" s="1"/>
  <c r="AN16" i="1"/>
  <c r="AO16" i="1" s="1"/>
  <c r="AK16" i="1"/>
  <c r="AL16" i="1" s="1"/>
  <c r="AH16" i="1"/>
  <c r="AF16" i="1"/>
  <c r="AD16" i="1"/>
  <c r="AB16" i="1"/>
  <c r="Z16" i="1"/>
  <c r="AI16" i="1" s="1"/>
  <c r="W16" i="1"/>
  <c r="V16" i="1"/>
  <c r="P16" i="1"/>
  <c r="N16" i="1"/>
  <c r="K16" i="1"/>
  <c r="H16" i="1"/>
  <c r="E16" i="1"/>
  <c r="AW15" i="1"/>
  <c r="AQ15" i="1"/>
  <c r="AR15" i="1" s="1"/>
  <c r="AN15" i="1"/>
  <c r="AO15" i="1" s="1"/>
  <c r="AK15" i="1"/>
  <c r="AL15" i="1" s="1"/>
  <c r="AH15" i="1"/>
  <c r="AF15" i="1"/>
  <c r="AD15" i="1"/>
  <c r="AB15" i="1"/>
  <c r="Z15" i="1"/>
  <c r="AI15" i="1" s="1"/>
  <c r="W15" i="1"/>
  <c r="V15" i="1"/>
  <c r="P15" i="1"/>
  <c r="N15" i="1"/>
  <c r="K15" i="1"/>
  <c r="H15" i="1"/>
  <c r="E15" i="1"/>
  <c r="AW14" i="1"/>
  <c r="AQ14" i="1"/>
  <c r="AR14" i="1" s="1"/>
  <c r="AN14" i="1"/>
  <c r="AO14" i="1" s="1"/>
  <c r="AK14" i="1"/>
  <c r="AL14" i="1" s="1"/>
  <c r="AS14" i="1" s="1"/>
  <c r="AH14" i="1"/>
  <c r="AF14" i="1"/>
  <c r="AD14" i="1"/>
  <c r="AB14" i="1"/>
  <c r="AI14" i="1" s="1"/>
  <c r="Z14" i="1"/>
  <c r="W14" i="1"/>
  <c r="V14" i="1"/>
  <c r="P14" i="1"/>
  <c r="N14" i="1"/>
  <c r="K14" i="1"/>
  <c r="H14" i="1"/>
  <c r="E14" i="1"/>
  <c r="AW13" i="1"/>
  <c r="AQ13" i="1"/>
  <c r="AR13" i="1" s="1"/>
  <c r="AN13" i="1"/>
  <c r="AO13" i="1" s="1"/>
  <c r="AK13" i="1"/>
  <c r="AL13" i="1" s="1"/>
  <c r="AS13" i="1" s="1"/>
  <c r="AH13" i="1"/>
  <c r="AF13" i="1"/>
  <c r="AD13" i="1"/>
  <c r="AB13" i="1"/>
  <c r="Z13" i="1"/>
  <c r="W13" i="1"/>
  <c r="V13" i="1"/>
  <c r="P13" i="1"/>
  <c r="N13" i="1"/>
  <c r="K13" i="1"/>
  <c r="H13" i="1"/>
  <c r="E13" i="1"/>
  <c r="X13" i="1" s="1"/>
  <c r="AW12" i="1"/>
  <c r="AR12" i="1"/>
  <c r="AQ12" i="1"/>
  <c r="AO12" i="1"/>
  <c r="AN12" i="1"/>
  <c r="AL12" i="1"/>
  <c r="AS12" i="1" s="1"/>
  <c r="AK12" i="1"/>
  <c r="AH12" i="1"/>
  <c r="AF12" i="1"/>
  <c r="AD12" i="1"/>
  <c r="AB12" i="1"/>
  <c r="Z12" i="1"/>
  <c r="W12" i="1"/>
  <c r="V12" i="1"/>
  <c r="P12" i="1"/>
  <c r="N12" i="1"/>
  <c r="K12" i="1"/>
  <c r="H12" i="1"/>
  <c r="X12" i="1" s="1"/>
  <c r="E12" i="1"/>
  <c r="AW11" i="1"/>
  <c r="AQ11" i="1"/>
  <c r="AR11" i="1" s="1"/>
  <c r="AN11" i="1"/>
  <c r="AO11" i="1" s="1"/>
  <c r="AK11" i="1"/>
  <c r="AL11" i="1" s="1"/>
  <c r="AH11" i="1"/>
  <c r="AF11" i="1"/>
  <c r="AD11" i="1"/>
  <c r="AB11" i="1"/>
  <c r="Z11" i="1"/>
  <c r="AI11" i="1" s="1"/>
  <c r="W11" i="1"/>
  <c r="V11" i="1"/>
  <c r="P11" i="1"/>
  <c r="N11" i="1"/>
  <c r="K11" i="1"/>
  <c r="H11" i="1"/>
  <c r="E11" i="1"/>
  <c r="AW10" i="1"/>
  <c r="AQ10" i="1"/>
  <c r="AR10" i="1" s="1"/>
  <c r="AN10" i="1"/>
  <c r="AO10" i="1" s="1"/>
  <c r="AK10" i="1"/>
  <c r="AL10" i="1" s="1"/>
  <c r="AH10" i="1"/>
  <c r="AF10" i="1"/>
  <c r="AD10" i="1"/>
  <c r="AB10" i="1"/>
  <c r="AI10" i="1" s="1"/>
  <c r="Z10" i="1"/>
  <c r="W10" i="1"/>
  <c r="V10" i="1"/>
  <c r="P10" i="1"/>
  <c r="N10" i="1"/>
  <c r="K10" i="1"/>
  <c r="H10" i="1"/>
  <c r="E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W9" i="1"/>
  <c r="AQ9" i="1"/>
  <c r="AR9" i="1" s="1"/>
  <c r="AN9" i="1"/>
  <c r="AO9" i="1" s="1"/>
  <c r="AK9" i="1"/>
  <c r="AL9" i="1" s="1"/>
  <c r="AH9" i="1"/>
  <c r="AF9" i="1"/>
  <c r="AD9" i="1"/>
  <c r="AB9" i="1"/>
  <c r="Z9" i="1"/>
  <c r="AI9" i="1" s="1"/>
  <c r="W9" i="1"/>
  <c r="V9" i="1"/>
  <c r="P9" i="1"/>
  <c r="N9" i="1"/>
  <c r="K9" i="1"/>
  <c r="H9" i="1"/>
  <c r="E9" i="1"/>
  <c r="AW8" i="1"/>
  <c r="AQ8" i="1"/>
  <c r="AR8" i="1" s="1"/>
  <c r="AN8" i="1"/>
  <c r="AO8" i="1" s="1"/>
  <c r="AK8" i="1"/>
  <c r="AL8" i="1" s="1"/>
  <c r="AH8" i="1"/>
  <c r="AF8" i="1"/>
  <c r="AD8" i="1"/>
  <c r="AB8" i="1"/>
  <c r="Z8" i="1"/>
  <c r="AI8" i="1" s="1"/>
  <c r="W8" i="1"/>
  <c r="V8" i="1"/>
  <c r="P8" i="1"/>
  <c r="N8" i="1"/>
  <c r="K8" i="1"/>
  <c r="H8" i="1"/>
  <c r="E8" i="1"/>
  <c r="AW7" i="1"/>
  <c r="AQ7" i="1"/>
  <c r="AR7" i="1" s="1"/>
  <c r="AN7" i="1"/>
  <c r="AO7" i="1" s="1"/>
  <c r="AK7" i="1"/>
  <c r="AL7" i="1" s="1"/>
  <c r="AS7" i="1" s="1"/>
  <c r="AH7" i="1"/>
  <c r="AF7" i="1"/>
  <c r="AD7" i="1"/>
  <c r="AB7" i="1"/>
  <c r="AI7" i="1" s="1"/>
  <c r="Z7" i="1"/>
  <c r="W7" i="1"/>
  <c r="V7" i="1"/>
  <c r="P7" i="1"/>
  <c r="N7" i="1"/>
  <c r="K7" i="1"/>
  <c r="H7" i="1"/>
  <c r="E7" i="1"/>
  <c r="AW6" i="1"/>
  <c r="AQ6" i="1"/>
  <c r="AR6" i="1" s="1"/>
  <c r="AN6" i="1"/>
  <c r="AO6" i="1" s="1"/>
  <c r="AK6" i="1"/>
  <c r="AL6" i="1" s="1"/>
  <c r="AS6" i="1" s="1"/>
  <c r="AH6" i="1"/>
  <c r="AF6" i="1"/>
  <c r="AD6" i="1"/>
  <c r="AB6" i="1"/>
  <c r="Z6" i="1"/>
  <c r="W6" i="1"/>
  <c r="V6" i="1"/>
  <c r="P6" i="1"/>
  <c r="N6" i="1"/>
  <c r="K6" i="1"/>
  <c r="H6" i="1"/>
  <c r="E6" i="1"/>
  <c r="X6" i="1" s="1"/>
  <c r="AW5" i="1"/>
  <c r="AR5" i="1"/>
  <c r="AQ5" i="1"/>
  <c r="AO5" i="1"/>
  <c r="AN5" i="1"/>
  <c r="AL5" i="1"/>
  <c r="AS5" i="1" s="1"/>
  <c r="AK5" i="1"/>
  <c r="AH5" i="1"/>
  <c r="AF5" i="1"/>
  <c r="AD5" i="1"/>
  <c r="AB5" i="1"/>
  <c r="Z5" i="1"/>
  <c r="W5" i="1"/>
  <c r="V5" i="1"/>
  <c r="P5" i="1"/>
  <c r="N5" i="1"/>
  <c r="K5" i="1"/>
  <c r="H5" i="1"/>
  <c r="X5" i="1" s="1"/>
  <c r="E5" i="1"/>
  <c r="A5" i="1"/>
  <c r="A6" i="1" s="1"/>
  <c r="A7" i="1" s="1"/>
  <c r="A8" i="1" s="1"/>
  <c r="AS10" i="1" l="1"/>
  <c r="AS19" i="1"/>
  <c r="AS32" i="1"/>
  <c r="AS40" i="1"/>
  <c r="AS24" i="1"/>
  <c r="AS52" i="1"/>
  <c r="AI5" i="1"/>
  <c r="AX5" i="1" s="1"/>
  <c r="AY5" i="1" s="1"/>
  <c r="AI6" i="1"/>
  <c r="AX6" i="1" s="1"/>
  <c r="AY6" i="1" s="1"/>
  <c r="X7" i="1"/>
  <c r="X8" i="1"/>
  <c r="X9" i="1"/>
  <c r="X10" i="1"/>
  <c r="X11" i="1"/>
  <c r="AI12" i="1"/>
  <c r="AX12" i="1" s="1"/>
  <c r="AY12" i="1" s="1"/>
  <c r="AI13" i="1"/>
  <c r="AX13" i="1" s="1"/>
  <c r="AY13" i="1" s="1"/>
  <c r="X14" i="1"/>
  <c r="X15" i="1"/>
  <c r="X16" i="1"/>
  <c r="AX16" i="1" s="1"/>
  <c r="AY16" i="1" s="1"/>
  <c r="AS16" i="1"/>
  <c r="AI17" i="1"/>
  <c r="AX17" i="1" s="1"/>
  <c r="AY17" i="1" s="1"/>
  <c r="AI18" i="1"/>
  <c r="AS18" i="1"/>
  <c r="X19" i="1"/>
  <c r="X20" i="1"/>
  <c r="AX20" i="1" s="1"/>
  <c r="AY20" i="1" s="1"/>
  <c r="X21" i="1"/>
  <c r="AI22" i="1"/>
  <c r="AX22" i="1" s="1"/>
  <c r="AY22" i="1" s="1"/>
  <c r="AI23" i="1"/>
  <c r="AX23" i="1" s="1"/>
  <c r="AY23" i="1" s="1"/>
  <c r="AI24" i="1"/>
  <c r="AX24" i="1" s="1"/>
  <c r="AY24" i="1" s="1"/>
  <c r="X25" i="1"/>
  <c r="AI26" i="1"/>
  <c r="AX26" i="1" s="1"/>
  <c r="AY26" i="1" s="1"/>
  <c r="AI27" i="1"/>
  <c r="AX27" i="1" s="1"/>
  <c r="AY27" i="1" s="1"/>
  <c r="AI29" i="1"/>
  <c r="AX29" i="1" s="1"/>
  <c r="AY29" i="1" s="1"/>
  <c r="AI30" i="1"/>
  <c r="AX30" i="1" s="1"/>
  <c r="AY30" i="1" s="1"/>
  <c r="X31" i="1"/>
  <c r="X32" i="1"/>
  <c r="X33" i="1"/>
  <c r="AI34" i="1"/>
  <c r="AX34" i="1" s="1"/>
  <c r="AY34" i="1" s="1"/>
  <c r="AI35" i="1"/>
  <c r="AX35" i="1" s="1"/>
  <c r="AY35" i="1" s="1"/>
  <c r="X36" i="1"/>
  <c r="X37" i="1"/>
  <c r="AI38" i="1"/>
  <c r="AX38" i="1" s="1"/>
  <c r="AY38" i="1" s="1"/>
  <c r="AI39" i="1"/>
  <c r="AX39" i="1" s="1"/>
  <c r="AY39" i="1" s="1"/>
  <c r="X40" i="1"/>
  <c r="X41" i="1"/>
  <c r="AI42" i="1"/>
  <c r="AX42" i="1" s="1"/>
  <c r="AY42" i="1" s="1"/>
  <c r="AI43" i="1"/>
  <c r="AX43" i="1" s="1"/>
  <c r="AY43" i="1" s="1"/>
  <c r="X44" i="1"/>
  <c r="X45" i="1"/>
  <c r="AI46" i="1"/>
  <c r="AX46" i="1" s="1"/>
  <c r="AY46" i="1" s="1"/>
  <c r="AI47" i="1"/>
  <c r="AX47" i="1" s="1"/>
  <c r="AY47" i="1" s="1"/>
  <c r="AI48" i="1"/>
  <c r="AX48" i="1" s="1"/>
  <c r="AY48" i="1" s="1"/>
  <c r="AS55" i="1"/>
  <c r="AS63" i="1"/>
  <c r="AS71" i="1"/>
  <c r="AS80" i="1"/>
  <c r="AS88" i="1"/>
  <c r="X49" i="1"/>
  <c r="AS49" i="1"/>
  <c r="AI50" i="1"/>
  <c r="AX50" i="1" s="1"/>
  <c r="AY50" i="1" s="1"/>
  <c r="AI51" i="1"/>
  <c r="AX51" i="1" s="1"/>
  <c r="AY51" i="1" s="1"/>
  <c r="X52" i="1"/>
  <c r="X53" i="1"/>
  <c r="X54" i="1"/>
  <c r="AI54" i="1"/>
  <c r="X55" i="1"/>
  <c r="X56" i="1"/>
  <c r="AI57" i="1"/>
  <c r="AI58" i="1"/>
  <c r="X59" i="1"/>
  <c r="X60" i="1"/>
  <c r="AI61" i="1"/>
  <c r="AI62" i="1"/>
  <c r="X63" i="1"/>
  <c r="X64" i="1"/>
  <c r="AI65" i="1"/>
  <c r="AI66" i="1"/>
  <c r="X67" i="1"/>
  <c r="X68" i="1"/>
  <c r="AI69" i="1"/>
  <c r="AI70" i="1"/>
  <c r="X72" i="1"/>
  <c r="X73" i="1"/>
  <c r="AI74" i="1"/>
  <c r="X76" i="1"/>
  <c r="AX76" i="1" s="1"/>
  <c r="AY76" i="1" s="1"/>
  <c r="AS76" i="1"/>
  <c r="X77" i="1"/>
  <c r="AI78" i="1"/>
  <c r="AI79" i="1"/>
  <c r="X80" i="1"/>
  <c r="X81" i="1"/>
  <c r="AI82" i="1"/>
  <c r="AI83" i="1"/>
  <c r="X84" i="1"/>
  <c r="X85" i="1"/>
  <c r="AI86" i="1"/>
  <c r="AI87" i="1"/>
  <c r="X88" i="1"/>
  <c r="X89" i="1"/>
  <c r="AI90" i="1"/>
  <c r="AI91" i="1"/>
  <c r="X92" i="1"/>
  <c r="X93" i="1"/>
  <c r="AI94" i="1"/>
  <c r="AI95" i="1"/>
  <c r="AX57" i="1"/>
  <c r="AY57" i="1" s="1"/>
  <c r="AX58" i="1"/>
  <c r="AY58" i="1" s="1"/>
  <c r="AX61" i="1"/>
  <c r="AY61" i="1" s="1"/>
  <c r="AX62" i="1"/>
  <c r="AY62" i="1" s="1"/>
  <c r="AX65" i="1"/>
  <c r="AY65" i="1" s="1"/>
  <c r="AX66" i="1"/>
  <c r="AY66" i="1" s="1"/>
  <c r="AX69" i="1"/>
  <c r="AY69" i="1" s="1"/>
  <c r="AX70" i="1"/>
  <c r="AY70" i="1" s="1"/>
  <c r="AX71" i="1"/>
  <c r="AY71" i="1" s="1"/>
  <c r="AX74" i="1"/>
  <c r="AY74" i="1" s="1"/>
  <c r="AX78" i="1"/>
  <c r="AY78" i="1" s="1"/>
  <c r="AX79" i="1"/>
  <c r="AY79" i="1" s="1"/>
  <c r="AX82" i="1"/>
  <c r="AY82" i="1" s="1"/>
  <c r="AX83" i="1"/>
  <c r="AY83" i="1" s="1"/>
  <c r="AX86" i="1"/>
  <c r="AY86" i="1" s="1"/>
  <c r="AX87" i="1"/>
  <c r="AY87" i="1" s="1"/>
  <c r="AX90" i="1"/>
  <c r="AY90" i="1" s="1"/>
  <c r="AX91" i="1"/>
  <c r="AY91" i="1" s="1"/>
  <c r="AX94" i="1"/>
  <c r="AY94" i="1" s="1"/>
  <c r="AX95" i="1"/>
  <c r="AY95" i="1" s="1"/>
  <c r="AS95" i="1"/>
  <c r="AX7" i="1"/>
  <c r="AY7" i="1" s="1"/>
  <c r="AS8" i="1"/>
  <c r="AX8" i="1" s="1"/>
  <c r="AY8" i="1" s="1"/>
  <c r="AS9" i="1"/>
  <c r="AX9" i="1" s="1"/>
  <c r="AY9" i="1" s="1"/>
  <c r="AX10" i="1"/>
  <c r="AY10" i="1" s="1"/>
  <c r="AS11" i="1"/>
  <c r="AX11" i="1" s="1"/>
  <c r="AY11" i="1" s="1"/>
  <c r="AX14" i="1"/>
  <c r="AY14" i="1" s="1"/>
  <c r="AS15" i="1"/>
  <c r="AX15" i="1" s="1"/>
  <c r="AY15" i="1" s="1"/>
  <c r="AX19" i="1"/>
  <c r="AY19" i="1" s="1"/>
  <c r="AS21" i="1"/>
  <c r="AX21" i="1" s="1"/>
  <c r="AY21" i="1" s="1"/>
  <c r="AS25" i="1"/>
  <c r="AX25" i="1" s="1"/>
  <c r="AY25" i="1" s="1"/>
  <c r="AS28" i="1"/>
  <c r="AX28" i="1" s="1"/>
  <c r="AY28" i="1" s="1"/>
  <c r="AX31" i="1"/>
  <c r="AY31" i="1" s="1"/>
  <c r="AX32" i="1"/>
  <c r="AY32" i="1" s="1"/>
  <c r="AS33" i="1"/>
  <c r="AX33" i="1" s="1"/>
  <c r="AY33" i="1" s="1"/>
  <c r="AX36" i="1"/>
  <c r="AY36" i="1" s="1"/>
  <c r="AS37" i="1"/>
  <c r="AX37" i="1" s="1"/>
  <c r="AY37" i="1" s="1"/>
  <c r="AX40" i="1"/>
  <c r="AY40" i="1" s="1"/>
  <c r="AX41" i="1"/>
  <c r="AY41" i="1" s="1"/>
  <c r="AS41" i="1"/>
  <c r="AX44" i="1"/>
  <c r="AY44" i="1" s="1"/>
  <c r="AS45" i="1"/>
  <c r="AX45" i="1" s="1"/>
  <c r="AY45" i="1" s="1"/>
  <c r="AX52" i="1"/>
  <c r="AY52" i="1" s="1"/>
  <c r="AS53" i="1"/>
  <c r="AX53" i="1" s="1"/>
  <c r="AY53" i="1" s="1"/>
  <c r="AX54" i="1"/>
  <c r="AY54" i="1" s="1"/>
  <c r="AX55" i="1"/>
  <c r="AY55" i="1" s="1"/>
  <c r="AS56" i="1"/>
  <c r="AX56" i="1" s="1"/>
  <c r="AY56" i="1" s="1"/>
  <c r="AX59" i="1"/>
  <c r="AY59" i="1" s="1"/>
  <c r="AS60" i="1"/>
  <c r="AX60" i="1" s="1"/>
  <c r="AY60" i="1" s="1"/>
  <c r="AX63" i="1"/>
  <c r="AY63" i="1" s="1"/>
  <c r="AX64" i="1"/>
  <c r="AY64" i="1" s="1"/>
  <c r="AS64" i="1"/>
  <c r="AX67" i="1"/>
  <c r="AY67" i="1" s="1"/>
  <c r="AS68" i="1"/>
  <c r="AX68" i="1" s="1"/>
  <c r="AY68" i="1" s="1"/>
  <c r="AS72" i="1"/>
  <c r="AX72" i="1" s="1"/>
  <c r="AY72" i="1" s="1"/>
  <c r="AX73" i="1"/>
  <c r="AY73" i="1" s="1"/>
  <c r="AX77" i="1"/>
  <c r="AY77" i="1" s="1"/>
  <c r="AX75" i="1"/>
  <c r="AY75" i="1" s="1"/>
  <c r="AX80" i="1"/>
  <c r="AY80" i="1" s="1"/>
  <c r="AS81" i="1"/>
  <c r="AX81" i="1" s="1"/>
  <c r="AY81" i="1" s="1"/>
  <c r="AX84" i="1"/>
  <c r="AY84" i="1" s="1"/>
  <c r="AS85" i="1"/>
  <c r="AX85" i="1" s="1"/>
  <c r="AY85" i="1" s="1"/>
  <c r="AX88" i="1"/>
  <c r="AY88" i="1" s="1"/>
  <c r="AS89" i="1"/>
  <c r="AX89" i="1" s="1"/>
  <c r="AY89" i="1" s="1"/>
  <c r="AX92" i="1"/>
  <c r="AY92" i="1" s="1"/>
  <c r="AX93" i="1"/>
  <c r="AY93" i="1" s="1"/>
  <c r="AS93" i="1"/>
  <c r="AX96" i="1"/>
  <c r="AY96" i="1" s="1"/>
  <c r="AX49" i="1" l="1"/>
  <c r="AY49" i="1" s="1"/>
  <c r="AX18" i="1"/>
  <c r="AY18" i="1" s="1"/>
</calcChain>
</file>

<file path=xl/sharedStrings.xml><?xml version="1.0" encoding="utf-8"?>
<sst xmlns="http://schemas.openxmlformats.org/spreadsheetml/2006/main" count="243" uniqueCount="140">
  <si>
    <t>Таблица мониторинга электронных журналов и дневников за период с 9 февраля по 9 марта 2018/2019 учебного года</t>
  </si>
  <si>
    <t>по состоянию на 11 марта 2019 года</t>
  </si>
  <si>
    <t>Актуальность информации об образовательной организации, педагогическом коллективе, обучающихся их родителях, а также содержании образовательного процесса</t>
  </si>
  <si>
    <t>Актуальность информации о ходе, результатах текущего контроля успеваемости, промежуточной аттестации обучающихся и посещаемости уроков</t>
  </si>
  <si>
    <t>Статистика посещений пользователями 
электронных журналов и дневников</t>
  </si>
  <si>
    <t>Заполнение разделов СГО</t>
  </si>
  <si>
    <t>Кол-во учителей по  данным комплекто-вания</t>
  </si>
  <si>
    <t>Кол-во сотрудников в ЭЖ с ролью "Учитель"</t>
  </si>
  <si>
    <t>Значение критериев (0-1)</t>
  </si>
  <si>
    <t>Кол-во учащихся  по  данным комплекто-вания</t>
  </si>
  <si>
    <t>Кол-во учащихся в ЭЖ</t>
  </si>
  <si>
    <t>Кол-во классов по  данным комплекто-вания</t>
  </si>
  <si>
    <t>Кол-во классов в ЭЖ</t>
  </si>
  <si>
    <t>Кол-во родителей в ЭЖ</t>
  </si>
  <si>
    <t>% учеников, у которых введен хотя бы один родитель</t>
  </si>
  <si>
    <t>Значение критериев (0-2)</t>
  </si>
  <si>
    <t>Кол-во КТП</t>
  </si>
  <si>
    <t>Общее кол-во часов по тарификации</t>
  </si>
  <si>
    <t xml:space="preserve">Кол-во уроков в недельном расписании </t>
  </si>
  <si>
    <t>6.11-30.12</t>
  </si>
  <si>
    <t>24.12-30.12</t>
  </si>
  <si>
    <t>24.12-31.12</t>
  </si>
  <si>
    <t>% кол-ва уроков от часов по тарификации</t>
  </si>
  <si>
    <t>ИТОГО (макс 8 баллов)</t>
  </si>
  <si>
    <t>% заполненных тем уроков за проведенный период</t>
  </si>
  <si>
    <t>% заполненного домашнего задания</t>
  </si>
  <si>
    <t>Кол-во оценок</t>
  </si>
  <si>
    <t xml:space="preserve">Кол-во пропусков </t>
  </si>
  <si>
    <t>% выставленных итоговых оценок</t>
  </si>
  <si>
    <t>ИТОГО (макс 7 баллов)</t>
  </si>
  <si>
    <t>Кол-во внешнего обращения к системе родителей</t>
  </si>
  <si>
    <t>Среднее кол-во обращений одного родителя за период</t>
  </si>
  <si>
    <t>Кол-во внешнего обращения к системе учащихся</t>
  </si>
  <si>
    <t>Среднее кол-во обращений одного учащегося за период</t>
  </si>
  <si>
    <t>Кол-во внешних обращений к системе сотрудников</t>
  </si>
  <si>
    <t>Среднее кол-во обращений одного учителя за период</t>
  </si>
  <si>
    <t>ИТОГО (макс 3 балла)</t>
  </si>
  <si>
    <t>Карточка ОО</t>
  </si>
  <si>
    <t>Пед. портфолио "Образование"</t>
  </si>
  <si>
    <t>Пед. портфолио "Повыш. квалификации"</t>
  </si>
  <si>
    <t>ПРОЦЕНТ информационной наполненности</t>
  </si>
  <si>
    <t>МБОУ гимназия №69</t>
  </si>
  <si>
    <t>МАОУ лицей №64</t>
  </si>
  <si>
    <t>МБОУ лицей №90</t>
  </si>
  <si>
    <t>МБОУ СОШ №51</t>
  </si>
  <si>
    <t>МБОУ гимназия №3</t>
  </si>
  <si>
    <t>МБОУ гимназия №23</t>
  </si>
  <si>
    <t>МАОУ гимназия №36</t>
  </si>
  <si>
    <t>МБОУ СОШ №6</t>
  </si>
  <si>
    <t>МБОУ СОШ №11</t>
  </si>
  <si>
    <t>МБОУ СОШ №16</t>
  </si>
  <si>
    <t>МАОУ СОШ №101</t>
  </si>
  <si>
    <t>МБОУ гимназия №44</t>
  </si>
  <si>
    <t>МБОУ лицей №4</t>
  </si>
  <si>
    <t>МБОУ лицей №12</t>
  </si>
  <si>
    <t>МБОУ СОШ №20</t>
  </si>
  <si>
    <t>МБОУ СОШ №30</t>
  </si>
  <si>
    <t>МБОУ СОШ №60</t>
  </si>
  <si>
    <t>МБОУ СОШ №65</t>
  </si>
  <si>
    <t>МАОУ СОШ №71</t>
  </si>
  <si>
    <t>МБОУ НОШ №94</t>
  </si>
  <si>
    <t>МАОУ СОШ №96</t>
  </si>
  <si>
    <t>МБОУ гимназия №33</t>
  </si>
  <si>
    <t>МБОУ гимназия №40</t>
  </si>
  <si>
    <t>МБОУ гимназия №72</t>
  </si>
  <si>
    <t>МОУ гимназия №87</t>
  </si>
  <si>
    <t>МБОУ гимназия №92</t>
  </si>
  <si>
    <t>МБОУ СОШ №1</t>
  </si>
  <si>
    <t>МБОУ ООШ №7</t>
  </si>
  <si>
    <t>МБОУ СОШ №19</t>
  </si>
  <si>
    <t>МБОУ СОШ №29</t>
  </si>
  <si>
    <t>МБОУ СОШ №34</t>
  </si>
  <si>
    <t>МБОУ СОШ №52</t>
  </si>
  <si>
    <t>МБОУ СОШ №57</t>
  </si>
  <si>
    <t>МБОУ СОШ №58</t>
  </si>
  <si>
    <t>МБОУ СОШ №63</t>
  </si>
  <si>
    <t>МАОУ СОШ №75</t>
  </si>
  <si>
    <t>МБОУ СОШ №80</t>
  </si>
  <si>
    <t>МБОУ ООШ №81</t>
  </si>
  <si>
    <t>МБОУ СОШ №83</t>
  </si>
  <si>
    <t>МАОУ СОШ №84</t>
  </si>
  <si>
    <t>МБОУ СОШ №86</t>
  </si>
  <si>
    <t>МБОУ СОШ №95</t>
  </si>
  <si>
    <t>МБОУ О(С)ОШ №3</t>
  </si>
  <si>
    <t>МБОУ гимназия №18</t>
  </si>
  <si>
    <t>МБОУ гимназия №25</t>
  </si>
  <si>
    <t>МБОУ гимназия №54</t>
  </si>
  <si>
    <t>МБОУ гимназия №82</t>
  </si>
  <si>
    <t>МБОУ гимназия №88</t>
  </si>
  <si>
    <t>МБОУ СОШ №10</t>
  </si>
  <si>
    <t>МБОУ СОШ №14</t>
  </si>
  <si>
    <t>МБОУ СОШ №35</t>
  </si>
  <si>
    <t>МБОУ СОШ №37</t>
  </si>
  <si>
    <t>МБОУ СОШ №38</t>
  </si>
  <si>
    <t>МБОУ СОШ №43</t>
  </si>
  <si>
    <t>МБОУ СОШ №47</t>
  </si>
  <si>
    <t>МБОУ СОШ №49</t>
  </si>
  <si>
    <t>МБОУ СОШ №53</t>
  </si>
  <si>
    <t>МБОУ СОШ №55</t>
  </si>
  <si>
    <t>МБОУ СОШ №61</t>
  </si>
  <si>
    <t>МАОУ СОШ №62</t>
  </si>
  <si>
    <t>МБОУ СОШ №89</t>
  </si>
  <si>
    <t>МАОУ СОШ №93</t>
  </si>
  <si>
    <t>МБОУ СОШ №98</t>
  </si>
  <si>
    <t>МБОУ СОШ №5</t>
  </si>
  <si>
    <t>МБОУ СОШ №31</t>
  </si>
  <si>
    <t>МБОУ СОШ №39</t>
  </si>
  <si>
    <t>МБОУ СОШ №45</t>
  </si>
  <si>
    <t>МБОУ СОШ №50</t>
  </si>
  <si>
    <t>МБОУ СОШ №67</t>
  </si>
  <si>
    <t>МБОУ СОШ №70</t>
  </si>
  <si>
    <t>МБОУ СОШ №73</t>
  </si>
  <si>
    <t>МБОУ СОШ №74</t>
  </si>
  <si>
    <t>МБОУ СОШ №77</t>
  </si>
  <si>
    <t>МБОУ ООШ №79</t>
  </si>
  <si>
    <t>МБОУ СОШ №85</t>
  </si>
  <si>
    <t>МБОУ лицей №48</t>
  </si>
  <si>
    <t>МБОУ СОШ №2</t>
  </si>
  <si>
    <t>МАОУ СОШ №17</t>
  </si>
  <si>
    <t>МБОУ СОШ №22</t>
  </si>
  <si>
    <t>МБОУ СОШ №24</t>
  </si>
  <si>
    <t>МБОУ СОШ №42</t>
  </si>
  <si>
    <t>МБОУ СОШ №68</t>
  </si>
  <si>
    <t>МБОУ СОШ №76</t>
  </si>
  <si>
    <t>МБОУ СОШ №78</t>
  </si>
  <si>
    <t>МАОУ СОШ №99</t>
  </si>
  <si>
    <t>МБОУ СОШ №100</t>
  </si>
  <si>
    <t>МБОУ СОШ №41</t>
  </si>
  <si>
    <t>МБОУ СОШ №8</t>
  </si>
  <si>
    <t>МАОУ СОШ №66</t>
  </si>
  <si>
    <t>МБОУ СОШ №66</t>
  </si>
  <si>
    <t>МБОУ СОШ №32</t>
  </si>
  <si>
    <t>МБОУ СОШ №46</t>
  </si>
  <si>
    <t>МАОУ СОШ №66-Ф</t>
  </si>
  <si>
    <t>МБОУ СОШ №66-Ф</t>
  </si>
  <si>
    <t>В вечерней школе несовершеннолетних учащихся менее половины</t>
  </si>
  <si>
    <t>Начальная школа</t>
  </si>
  <si>
    <t>Основные общеобразовательные школы и вечерняя школа: менее 9 параллелей</t>
  </si>
  <si>
    <t>СОШ 30, 71 лишний класс  в системе в связи с расформированием</t>
  </si>
  <si>
    <t>ОБЩАЯ СУММА БАЛЛОВ (макс 21 балл)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</si>
</sst>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0.##"/>
    <numFmt numFmtId="166" formatCode="0.0%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0"/>
      <color rgb="FF11111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0"/>
      <color rgb="FF111111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color rgb="FF111111"/>
      <name val="Arial Narrow"/>
      <family val="2"/>
      <charset val="204"/>
    </font>
    <font>
      <sz val="11"/>
      <color rgb="FF111111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1"/>
      <name val="Arial Narrow"/>
      <family val="2"/>
      <charset val="204"/>
    </font>
    <font>
      <sz val="12"/>
      <color rgb="FF111111"/>
      <name val="Arial Narrow"/>
      <family val="2"/>
      <charset val="204"/>
    </font>
    <font>
      <b/>
      <sz val="12"/>
      <name val="Arial Narrow"/>
      <family val="2"/>
      <charset val="204"/>
    </font>
    <font>
      <b/>
      <sz val="10"/>
      <color rgb="FF111111"/>
      <name val="Arial Narrow"/>
      <family val="2"/>
      <charset val="204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sz val="10"/>
      <color indexed="8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sz val="10"/>
      <name val="Arial Cyr"/>
      <charset val="204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0"/>
      <color indexed="12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rgb="FF3F3F76"/>
      <name val="Times New Roman"/>
      <family val="2"/>
      <charset val="204"/>
    </font>
    <font>
      <sz val="11"/>
      <color indexed="62"/>
      <name val="Calibri"/>
      <family val="2"/>
      <charset val="204"/>
    </font>
    <font>
      <b/>
      <sz val="12"/>
      <color rgb="FF3F3F3F"/>
      <name val="Times New Roman"/>
      <family val="2"/>
      <charset val="204"/>
    </font>
    <font>
      <b/>
      <sz val="11"/>
      <color indexed="63"/>
      <name val="Calibri"/>
      <family val="2"/>
      <charset val="204"/>
    </font>
    <font>
      <b/>
      <sz val="12"/>
      <color rgb="FFFA7D00"/>
      <name val="Times New Roman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theme="3"/>
      <name val="Times New Roman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theme="3"/>
      <name val="Times New Roman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theme="3"/>
      <name val="Times New Roman"/>
      <family val="2"/>
      <charset val="204"/>
    </font>
    <font>
      <b/>
      <sz val="11"/>
      <color indexed="56"/>
      <name val="Calibri"/>
      <family val="2"/>
      <charset val="204"/>
    </font>
    <font>
      <b/>
      <sz val="12"/>
      <color theme="1"/>
      <name val="Times New Roman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theme="0"/>
      <name val="Times New Roman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2"/>
      <color rgb="FF9C6500"/>
      <name val="Times New Roman"/>
      <family val="2"/>
      <charset val="204"/>
    </font>
    <font>
      <sz val="11"/>
      <color indexed="60"/>
      <name val="Calibri"/>
      <family val="2"/>
      <charset val="204"/>
    </font>
    <font>
      <sz val="12"/>
      <color rgb="FF9C0006"/>
      <name val="Times New Roman"/>
      <family val="2"/>
      <charset val="204"/>
    </font>
    <font>
      <sz val="11"/>
      <color indexed="20"/>
      <name val="Calibri"/>
      <family val="2"/>
      <charset val="204"/>
    </font>
    <font>
      <i/>
      <sz val="12"/>
      <color rgb="FF7F7F7F"/>
      <name val="Times New Roman"/>
      <family val="2"/>
      <charset val="204"/>
    </font>
    <font>
      <i/>
      <sz val="11"/>
      <color indexed="23"/>
      <name val="Calibri"/>
      <family val="2"/>
      <charset val="204"/>
    </font>
    <font>
      <sz val="12"/>
      <color rgb="FFFA7D00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2"/>
      <color rgb="FFFF0000"/>
      <name val="Times New Roman"/>
      <family val="2"/>
      <charset val="204"/>
    </font>
    <font>
      <sz val="11"/>
      <color indexed="10"/>
      <name val="Calibri"/>
      <family val="2"/>
      <charset val="204"/>
    </font>
    <font>
      <sz val="12"/>
      <color rgb="FF006100"/>
      <name val="Times New Roman"/>
      <family val="2"/>
      <charset val="204"/>
    </font>
    <font>
      <sz val="11"/>
      <color indexed="17"/>
      <name val="Calibri"/>
      <family val="2"/>
      <charset val="204"/>
    </font>
  </fonts>
  <fills count="7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39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3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1" fillId="10" borderId="0" applyNumberFormat="0" applyBorder="0" applyAlignment="0" applyProtection="0"/>
    <xf numFmtId="0" fontId="16" fillId="48" borderId="0" applyNumberFormat="0" applyBorder="0" applyAlignment="0" applyProtection="0"/>
    <xf numFmtId="0" fontId="3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1" fillId="14" borderId="0" applyNumberFormat="0" applyBorder="0" applyAlignment="0" applyProtection="0"/>
    <xf numFmtId="0" fontId="16" fillId="49" borderId="0" applyNumberFormat="0" applyBorder="0" applyAlignment="0" applyProtection="0"/>
    <xf numFmtId="0" fontId="3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1" fillId="18" borderId="0" applyNumberFormat="0" applyBorder="0" applyAlignment="0" applyProtection="0"/>
    <xf numFmtId="0" fontId="16" fillId="50" borderId="0" applyNumberFormat="0" applyBorder="0" applyAlignment="0" applyProtection="0"/>
    <xf numFmtId="0" fontId="3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1" fillId="22" borderId="0" applyNumberFormat="0" applyBorder="0" applyAlignment="0" applyProtection="0"/>
    <xf numFmtId="0" fontId="16" fillId="51" borderId="0" applyNumberFormat="0" applyBorder="0" applyAlignment="0" applyProtection="0"/>
    <xf numFmtId="0" fontId="3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1" fillId="26" borderId="0" applyNumberFormat="0" applyBorder="0" applyAlignment="0" applyProtection="0"/>
    <xf numFmtId="0" fontId="16" fillId="52" borderId="0" applyNumberFormat="0" applyBorder="0" applyAlignment="0" applyProtection="0"/>
    <xf numFmtId="0" fontId="3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1" fillId="30" borderId="0" applyNumberFormat="0" applyBorder="0" applyAlignment="0" applyProtection="0"/>
    <xf numFmtId="0" fontId="16" fillId="53" borderId="0" applyNumberFormat="0" applyBorder="0" applyAlignment="0" applyProtection="0"/>
    <xf numFmtId="0" fontId="3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1" fillId="11" borderId="0" applyNumberFormat="0" applyBorder="0" applyAlignment="0" applyProtection="0"/>
    <xf numFmtId="0" fontId="16" fillId="54" borderId="0" applyNumberFormat="0" applyBorder="0" applyAlignment="0" applyProtection="0"/>
    <xf numFmtId="0" fontId="3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1" fillId="15" borderId="0" applyNumberFormat="0" applyBorder="0" applyAlignment="0" applyProtection="0"/>
    <xf numFmtId="0" fontId="16" fillId="55" borderId="0" applyNumberFormat="0" applyBorder="0" applyAlignment="0" applyProtection="0"/>
    <xf numFmtId="0" fontId="3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1" fillId="19" borderId="0" applyNumberFormat="0" applyBorder="0" applyAlignment="0" applyProtection="0"/>
    <xf numFmtId="0" fontId="16" fillId="56" borderId="0" applyNumberFormat="0" applyBorder="0" applyAlignment="0" applyProtection="0"/>
    <xf numFmtId="0" fontId="3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1" fillId="23" borderId="0" applyNumberFormat="0" applyBorder="0" applyAlignment="0" applyProtection="0"/>
    <xf numFmtId="0" fontId="16" fillId="51" borderId="0" applyNumberFormat="0" applyBorder="0" applyAlignment="0" applyProtection="0"/>
    <xf numFmtId="0" fontId="3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1" fillId="27" borderId="0" applyNumberFormat="0" applyBorder="0" applyAlignment="0" applyProtection="0"/>
    <xf numFmtId="0" fontId="16" fillId="54" borderId="0" applyNumberFormat="0" applyBorder="0" applyAlignment="0" applyProtection="0"/>
    <xf numFmtId="0" fontId="3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1" fillId="31" borderId="0" applyNumberFormat="0" applyBorder="0" applyAlignment="0" applyProtection="0"/>
    <xf numFmtId="0" fontId="16" fillId="57" borderId="0" applyNumberFormat="0" applyBorder="0" applyAlignment="0" applyProtection="0"/>
    <xf numFmtId="0" fontId="3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2" fillId="12" borderId="0" applyNumberFormat="0" applyBorder="0" applyAlignment="0" applyProtection="0"/>
    <xf numFmtId="0" fontId="33" fillId="58" borderId="0" applyNumberFormat="0" applyBorder="0" applyAlignment="0" applyProtection="0"/>
    <xf numFmtId="0" fontId="32" fillId="12" borderId="0" applyNumberFormat="0" applyBorder="0" applyAlignment="0" applyProtection="0"/>
    <xf numFmtId="0" fontId="32" fillId="16" borderId="0" applyNumberFormat="0" applyBorder="0" applyAlignment="0" applyProtection="0"/>
    <xf numFmtId="0" fontId="33" fillId="55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3" fillId="5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3" fillId="59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3" fillId="60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3" fillId="61" borderId="0" applyNumberFormat="0" applyBorder="0" applyAlignment="0" applyProtection="0"/>
    <xf numFmtId="0" fontId="32" fillId="32" borderId="0" applyNumberFormat="0" applyBorder="0" applyAlignment="0" applyProtection="0"/>
    <xf numFmtId="0" fontId="34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62" borderId="0">
      <alignment horizontal="left" vertical="center"/>
    </xf>
    <xf numFmtId="0" fontId="32" fillId="9" borderId="0" applyNumberFormat="0" applyBorder="0" applyAlignment="0" applyProtection="0"/>
    <xf numFmtId="0" fontId="33" fillId="63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3" fillId="64" borderId="0" applyNumberFormat="0" applyBorder="0" applyAlignment="0" applyProtection="0"/>
    <xf numFmtId="0" fontId="32" fillId="13" borderId="0" applyNumberFormat="0" applyBorder="0" applyAlignment="0" applyProtection="0"/>
    <xf numFmtId="0" fontId="32" fillId="17" borderId="0" applyNumberFormat="0" applyBorder="0" applyAlignment="0" applyProtection="0"/>
    <xf numFmtId="0" fontId="33" fillId="65" borderId="0" applyNumberFormat="0" applyBorder="0" applyAlignment="0" applyProtection="0"/>
    <xf numFmtId="0" fontId="32" fillId="17" borderId="0" applyNumberFormat="0" applyBorder="0" applyAlignment="0" applyProtection="0"/>
    <xf numFmtId="0" fontId="32" fillId="21" borderId="0" applyNumberFormat="0" applyBorder="0" applyAlignment="0" applyProtection="0"/>
    <xf numFmtId="0" fontId="33" fillId="59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3" fillId="60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3" fillId="66" borderId="0" applyNumberFormat="0" applyBorder="0" applyAlignment="0" applyProtection="0"/>
    <xf numFmtId="0" fontId="32" fillId="29" borderId="0" applyNumberFormat="0" applyBorder="0" applyAlignment="0" applyProtection="0"/>
    <xf numFmtId="0" fontId="37" fillId="5" borderId="4" applyNumberFormat="0" applyAlignment="0" applyProtection="0"/>
    <xf numFmtId="0" fontId="38" fillId="53" borderId="26" applyNumberFormat="0" applyAlignment="0" applyProtection="0"/>
    <xf numFmtId="0" fontId="38" fillId="53" borderId="26" applyNumberFormat="0" applyAlignment="0" applyProtection="0"/>
    <xf numFmtId="0" fontId="38" fillId="53" borderId="26" applyNumberFormat="0" applyAlignment="0" applyProtection="0"/>
    <xf numFmtId="0" fontId="38" fillId="53" borderId="26" applyNumberFormat="0" applyAlignment="0" applyProtection="0"/>
    <xf numFmtId="0" fontId="37" fillId="5" borderId="4" applyNumberFormat="0" applyAlignment="0" applyProtection="0"/>
    <xf numFmtId="0" fontId="39" fillId="6" borderId="5" applyNumberFormat="0" applyAlignment="0" applyProtection="0"/>
    <xf numFmtId="0" fontId="40" fillId="67" borderId="27" applyNumberFormat="0" applyAlignment="0" applyProtection="0"/>
    <xf numFmtId="0" fontId="40" fillId="67" borderId="27" applyNumberFormat="0" applyAlignment="0" applyProtection="0"/>
    <xf numFmtId="0" fontId="40" fillId="67" borderId="27" applyNumberFormat="0" applyAlignment="0" applyProtection="0"/>
    <xf numFmtId="0" fontId="40" fillId="67" borderId="27" applyNumberFormat="0" applyAlignment="0" applyProtection="0"/>
    <xf numFmtId="0" fontId="39" fillId="6" borderId="5" applyNumberFormat="0" applyAlignment="0" applyProtection="0"/>
    <xf numFmtId="0" fontId="41" fillId="6" borderId="4" applyNumberFormat="0" applyAlignment="0" applyProtection="0"/>
    <xf numFmtId="0" fontId="42" fillId="67" borderId="26" applyNumberFormat="0" applyAlignment="0" applyProtection="0"/>
    <xf numFmtId="0" fontId="42" fillId="67" borderId="26" applyNumberFormat="0" applyAlignment="0" applyProtection="0"/>
    <xf numFmtId="0" fontId="42" fillId="67" borderId="26" applyNumberFormat="0" applyAlignment="0" applyProtection="0"/>
    <xf numFmtId="0" fontId="42" fillId="67" borderId="26" applyNumberFormat="0" applyAlignment="0" applyProtection="0"/>
    <xf numFmtId="0" fontId="41" fillId="6" borderId="4" applyNumberFormat="0" applyAlignment="0" applyProtection="0"/>
    <xf numFmtId="0" fontId="43" fillId="0" borderId="1" applyNumberFormat="0" applyFill="0" applyAlignment="0" applyProtection="0"/>
    <xf numFmtId="0" fontId="44" fillId="0" borderId="28" applyNumberFormat="0" applyFill="0" applyAlignment="0" applyProtection="0"/>
    <xf numFmtId="0" fontId="43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29" applyNumberFormat="0" applyFill="0" applyAlignment="0" applyProtection="0"/>
    <xf numFmtId="0" fontId="45" fillId="0" borderId="2" applyNumberFormat="0" applyFill="0" applyAlignment="0" applyProtection="0"/>
    <xf numFmtId="0" fontId="47" fillId="0" borderId="3" applyNumberFormat="0" applyFill="0" applyAlignment="0" applyProtection="0"/>
    <xf numFmtId="0" fontId="48" fillId="0" borderId="30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9" fillId="0" borderId="9" applyNumberFormat="0" applyFill="0" applyAlignment="0" applyProtection="0"/>
    <xf numFmtId="0" fontId="50" fillId="0" borderId="31" applyNumberFormat="0" applyFill="0" applyAlignment="0" applyProtection="0"/>
    <xf numFmtId="0" fontId="50" fillId="0" borderId="31" applyNumberFormat="0" applyFill="0" applyAlignment="0" applyProtection="0"/>
    <xf numFmtId="0" fontId="50" fillId="0" borderId="31" applyNumberFormat="0" applyFill="0" applyAlignment="0" applyProtection="0"/>
    <xf numFmtId="0" fontId="50" fillId="0" borderId="31" applyNumberFormat="0" applyFill="0" applyAlignment="0" applyProtection="0"/>
    <xf numFmtId="0" fontId="49" fillId="0" borderId="9" applyNumberFormat="0" applyFill="0" applyAlignment="0" applyProtection="0"/>
    <xf numFmtId="0" fontId="51" fillId="7" borderId="7" applyNumberFormat="0" applyAlignment="0" applyProtection="0"/>
    <xf numFmtId="0" fontId="52" fillId="68" borderId="32" applyNumberFormat="0" applyAlignment="0" applyProtection="0"/>
    <xf numFmtId="0" fontId="51" fillId="7" borderId="7" applyNumberFormat="0" applyAlignment="0" applyProtection="0"/>
    <xf numFmtId="0" fontId="53" fillId="0" borderId="0" applyNumberFormat="0" applyFill="0" applyBorder="0" applyAlignment="0" applyProtection="0"/>
    <xf numFmtId="0" fontId="54" fillId="4" borderId="0" applyNumberFormat="0" applyBorder="0" applyAlignment="0" applyProtection="0"/>
    <xf numFmtId="0" fontId="55" fillId="69" borderId="0" applyNumberFormat="0" applyBorder="0" applyAlignment="0" applyProtection="0"/>
    <xf numFmtId="0" fontId="54" fillId="4" borderId="0" applyNumberFormat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>
      <alignment vertical="center"/>
    </xf>
    <xf numFmtId="0" fontId="1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3" borderId="0" applyNumberFormat="0" applyBorder="0" applyAlignment="0" applyProtection="0"/>
    <xf numFmtId="0" fontId="57" fillId="49" borderId="0" applyNumberFormat="0" applyBorder="0" applyAlignment="0" applyProtection="0"/>
    <xf numFmtId="0" fontId="56" fillId="3" borderId="0" applyNumberFormat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0" fillId="70" borderId="33" applyNumberFormat="0" applyFont="0" applyAlignment="0" applyProtection="0"/>
    <xf numFmtId="0" fontId="30" fillId="70" borderId="33" applyNumberFormat="0" applyFont="0" applyAlignment="0" applyProtection="0"/>
    <xf numFmtId="0" fontId="30" fillId="70" borderId="33" applyNumberFormat="0" applyFont="0" applyAlignment="0" applyProtection="0"/>
    <xf numFmtId="0" fontId="30" fillId="70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2" fillId="0" borderId="0" applyFont="0" applyFill="0" applyBorder="0" applyAlignment="0" applyProtection="0"/>
    <xf numFmtId="0" fontId="60" fillId="0" borderId="6" applyNumberFormat="0" applyFill="0" applyAlignment="0" applyProtection="0"/>
    <xf numFmtId="0" fontId="61" fillId="0" borderId="34" applyNumberFormat="0" applyFill="0" applyAlignment="0" applyProtection="0"/>
    <xf numFmtId="0" fontId="60" fillId="0" borderId="6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4" fillId="2" borderId="0" applyNumberFormat="0" applyBorder="0" applyAlignment="0" applyProtection="0"/>
    <xf numFmtId="0" fontId="65" fillId="50" borderId="0" applyNumberFormat="0" applyBorder="0" applyAlignment="0" applyProtection="0"/>
    <xf numFmtId="0" fontId="64" fillId="2" borderId="0" applyNumberFormat="0" applyBorder="0" applyAlignment="0" applyProtection="0"/>
  </cellStyleXfs>
  <cellXfs count="152">
    <xf numFmtId="0" fontId="0" fillId="0" borderId="0" xfId="0"/>
    <xf numFmtId="0" fontId="3" fillId="33" borderId="10" xfId="0" applyFont="1" applyFill="1" applyBorder="1" applyAlignment="1">
      <alignment horizontal="left" vertical="center"/>
    </xf>
    <xf numFmtId="0" fontId="3" fillId="33" borderId="11" xfId="0" applyFont="1" applyFill="1" applyBorder="1" applyAlignment="1">
      <alignment horizontal="left" vertical="center"/>
    </xf>
    <xf numFmtId="0" fontId="5" fillId="33" borderId="1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3" fillId="33" borderId="12" xfId="0" applyFont="1" applyFill="1" applyBorder="1" applyAlignment="1">
      <alignment horizontal="left" vertical="center"/>
    </xf>
    <xf numFmtId="0" fontId="3" fillId="33" borderId="13" xfId="0" applyFont="1" applyFill="1" applyBorder="1" applyAlignment="1">
      <alignment horizontal="left" vertical="center"/>
    </xf>
    <xf numFmtId="0" fontId="5" fillId="33" borderId="13" xfId="0" applyFont="1" applyFill="1" applyBorder="1" applyAlignment="1">
      <alignment horizontal="left" vertical="center"/>
    </xf>
    <xf numFmtId="0" fontId="7" fillId="33" borderId="14" xfId="0" applyFont="1" applyFill="1" applyBorder="1" applyAlignment="1">
      <alignment horizontal="center" vertical="center" wrapText="1"/>
    </xf>
    <xf numFmtId="0" fontId="7" fillId="33" borderId="15" xfId="0" applyFont="1" applyFill="1" applyBorder="1" applyAlignment="1">
      <alignment horizontal="left" vertical="center" wrapText="1"/>
    </xf>
    <xf numFmtId="0" fontId="8" fillId="36" borderId="15" xfId="0" applyFont="1" applyFill="1" applyBorder="1" applyAlignment="1">
      <alignment horizontal="center" vertical="center" wrapText="1"/>
    </xf>
    <xf numFmtId="0" fontId="9" fillId="33" borderId="20" xfId="0" applyFont="1" applyFill="1" applyBorder="1" applyAlignment="1">
      <alignment horizontal="center" vertical="center"/>
    </xf>
    <xf numFmtId="0" fontId="10" fillId="33" borderId="2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33" borderId="12" xfId="0" applyNumberFormat="1" applyFont="1" applyFill="1" applyBorder="1" applyAlignment="1" applyProtection="1">
      <alignment horizontal="center" vertical="center" wrapText="1"/>
    </xf>
    <xf numFmtId="0" fontId="11" fillId="33" borderId="16" xfId="0" applyNumberFormat="1" applyFont="1" applyFill="1" applyBorder="1" applyAlignment="1" applyProtection="1">
      <alignment horizontal="left" vertical="center" wrapText="1"/>
    </xf>
    <xf numFmtId="0" fontId="11" fillId="38" borderId="19" xfId="0" applyNumberFormat="1" applyFont="1" applyFill="1" applyBorder="1" applyAlignment="1" applyProtection="1">
      <alignment horizontal="center" vertical="center" wrapText="1"/>
    </xf>
    <xf numFmtId="0" fontId="11" fillId="38" borderId="21" xfId="0" applyNumberFormat="1" applyFont="1" applyFill="1" applyBorder="1" applyAlignment="1" applyProtection="1">
      <alignment horizontal="center" vertical="center" wrapText="1"/>
    </xf>
    <xf numFmtId="0" fontId="12" fillId="38" borderId="21" xfId="0" applyNumberFormat="1" applyFont="1" applyFill="1" applyBorder="1" applyAlignment="1" applyProtection="1">
      <alignment horizontal="center" vertical="center" textRotation="90" wrapText="1"/>
    </xf>
    <xf numFmtId="1" fontId="11" fillId="38" borderId="21" xfId="0" applyNumberFormat="1" applyFont="1" applyFill="1" applyBorder="1" applyAlignment="1" applyProtection="1">
      <alignment horizontal="center" vertical="center" wrapText="1"/>
    </xf>
    <xf numFmtId="0" fontId="12" fillId="34" borderId="21" xfId="0" applyFont="1" applyFill="1" applyBorder="1" applyAlignment="1">
      <alignment horizontal="center" vertical="center" wrapText="1"/>
    </xf>
    <xf numFmtId="0" fontId="11" fillId="39" borderId="21" xfId="0" applyNumberFormat="1" applyFont="1" applyFill="1" applyBorder="1" applyAlignment="1" applyProtection="1">
      <alignment horizontal="center" vertical="center" wrapText="1"/>
    </xf>
    <xf numFmtId="0" fontId="12" fillId="39" borderId="21" xfId="0" applyNumberFormat="1" applyFont="1" applyFill="1" applyBorder="1" applyAlignment="1" applyProtection="1">
      <alignment horizontal="center" vertical="center" textRotation="90" wrapText="1"/>
    </xf>
    <xf numFmtId="9" fontId="11" fillId="39" borderId="21" xfId="1" applyFont="1" applyFill="1" applyBorder="1" applyAlignment="1" applyProtection="1">
      <alignment horizontal="center" vertical="center" wrapText="1"/>
    </xf>
    <xf numFmtId="0" fontId="12" fillId="35" borderId="21" xfId="0" applyFont="1" applyFill="1" applyBorder="1" applyAlignment="1">
      <alignment horizontal="center" vertical="center" wrapText="1"/>
    </xf>
    <xf numFmtId="0" fontId="11" fillId="40" borderId="21" xfId="0" applyNumberFormat="1" applyFont="1" applyFill="1" applyBorder="1" applyAlignment="1" applyProtection="1">
      <alignment horizontal="center" vertical="center" wrapText="1"/>
    </xf>
    <xf numFmtId="0" fontId="12" fillId="40" borderId="21" xfId="0" applyNumberFormat="1" applyFont="1" applyFill="1" applyBorder="1" applyAlignment="1" applyProtection="1">
      <alignment horizontal="center" vertical="center" textRotation="90" wrapText="1"/>
    </xf>
    <xf numFmtId="0" fontId="12" fillId="36" borderId="17" xfId="0" applyFont="1" applyFill="1" applyBorder="1" applyAlignment="1">
      <alignment horizontal="center" vertical="center" wrapText="1"/>
    </xf>
    <xf numFmtId="0" fontId="12" fillId="41" borderId="12" xfId="0" applyFont="1" applyFill="1" applyBorder="1" applyAlignment="1">
      <alignment horizontal="center" vertical="center" wrapText="1"/>
    </xf>
    <xf numFmtId="0" fontId="10" fillId="33" borderId="22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7" fillId="33" borderId="22" xfId="0" applyFont="1" applyFill="1" applyBorder="1" applyAlignment="1">
      <alignment horizontal="center" vertical="center"/>
    </xf>
    <xf numFmtId="49" fontId="13" fillId="0" borderId="22" xfId="0" applyNumberFormat="1" applyFont="1" applyFill="1" applyBorder="1" applyAlignment="1">
      <alignment horizontal="left" vertical="center"/>
    </xf>
    <xf numFmtId="0" fontId="14" fillId="42" borderId="21" xfId="0" applyFont="1" applyFill="1" applyBorder="1" applyAlignment="1">
      <alignment horizontal="center" vertical="center"/>
    </xf>
    <xf numFmtId="1" fontId="15" fillId="0" borderId="23" xfId="2" applyNumberFormat="1" applyFont="1" applyBorder="1" applyAlignment="1">
      <alignment horizontal="right" wrapText="1" indent="1"/>
    </xf>
    <xf numFmtId="0" fontId="12" fillId="38" borderId="21" xfId="1" applyNumberFormat="1" applyFont="1" applyFill="1" applyBorder="1" applyAlignment="1">
      <alignment horizontal="center" vertical="center"/>
    </xf>
    <xf numFmtId="0" fontId="12" fillId="38" borderId="21" xfId="0" applyFont="1" applyFill="1" applyBorder="1" applyAlignment="1">
      <alignment horizontal="center" vertical="center"/>
    </xf>
    <xf numFmtId="0" fontId="12" fillId="38" borderId="21" xfId="3" applyFont="1" applyFill="1" applyBorder="1" applyAlignment="1" applyProtection="1">
      <alignment horizontal="center" vertical="center" wrapText="1"/>
    </xf>
    <xf numFmtId="0" fontId="17" fillId="38" borderId="21" xfId="0" applyFont="1" applyFill="1" applyBorder="1" applyAlignment="1">
      <alignment horizontal="center" vertical="center"/>
    </xf>
    <xf numFmtId="1" fontId="14" fillId="42" borderId="21" xfId="0" applyNumberFormat="1" applyFont="1" applyFill="1" applyBorder="1" applyAlignment="1">
      <alignment horizontal="center" vertical="center"/>
    </xf>
    <xf numFmtId="1" fontId="15" fillId="0" borderId="23" xfId="4" applyNumberFormat="1" applyFont="1" applyBorder="1" applyAlignment="1">
      <alignment horizontal="right" wrapText="1" indent="1"/>
    </xf>
    <xf numFmtId="1" fontId="15" fillId="0" borderId="23" xfId="5" applyNumberFormat="1" applyFont="1" applyBorder="1" applyAlignment="1">
      <alignment horizontal="right" wrapText="1" indent="1"/>
    </xf>
    <xf numFmtId="0" fontId="12" fillId="34" borderId="21" xfId="0" applyFont="1" applyFill="1" applyBorder="1" applyAlignment="1">
      <alignment horizontal="center" vertical="center"/>
    </xf>
    <xf numFmtId="1" fontId="15" fillId="0" borderId="23" xfId="0" applyNumberFormat="1" applyFont="1" applyBorder="1" applyAlignment="1">
      <alignment horizontal="right" wrapText="1" indent="1"/>
    </xf>
    <xf numFmtId="0" fontId="17" fillId="39" borderId="21" xfId="0" applyFont="1" applyFill="1" applyBorder="1" applyAlignment="1">
      <alignment horizontal="center" vertical="center"/>
    </xf>
    <xf numFmtId="1" fontId="18" fillId="39" borderId="21" xfId="6" applyNumberFormat="1" applyFont="1" applyFill="1" applyBorder="1" applyAlignment="1">
      <alignment horizontal="center" vertical="center" wrapText="1"/>
    </xf>
    <xf numFmtId="0" fontId="12" fillId="39" borderId="21" xfId="0" applyFont="1" applyFill="1" applyBorder="1" applyAlignment="1">
      <alignment horizontal="center" vertical="center"/>
    </xf>
    <xf numFmtId="1" fontId="15" fillId="0" borderId="23" xfId="7" applyNumberFormat="1" applyFont="1" applyBorder="1" applyAlignment="1">
      <alignment horizontal="right" wrapText="1" indent="1"/>
    </xf>
    <xf numFmtId="1" fontId="12" fillId="35" borderId="21" xfId="0" applyNumberFormat="1" applyFont="1" applyFill="1" applyBorder="1" applyAlignment="1">
      <alignment horizontal="center" vertical="center"/>
    </xf>
    <xf numFmtId="1" fontId="11" fillId="0" borderId="21" xfId="1" applyNumberFormat="1" applyFont="1" applyFill="1" applyBorder="1" applyAlignment="1">
      <alignment horizontal="center" vertical="center"/>
    </xf>
    <xf numFmtId="1" fontId="19" fillId="40" borderId="21" xfId="0" applyNumberFormat="1" applyFont="1" applyFill="1" applyBorder="1" applyAlignment="1">
      <alignment horizontal="center" vertical="center"/>
    </xf>
    <xf numFmtId="1" fontId="20" fillId="0" borderId="21" xfId="0" applyNumberFormat="1" applyFont="1" applyFill="1" applyBorder="1" applyAlignment="1">
      <alignment horizontal="center" vertical="center"/>
    </xf>
    <xf numFmtId="1" fontId="12" fillId="40" borderId="21" xfId="0" applyNumberFormat="1" applyFont="1" applyFill="1" applyBorder="1" applyAlignment="1">
      <alignment horizontal="center" vertical="center"/>
    </xf>
    <xf numFmtId="1" fontId="18" fillId="40" borderId="21" xfId="6" applyNumberFormat="1" applyFont="1" applyFill="1" applyBorder="1" applyAlignment="1">
      <alignment horizontal="center" vertical="center" wrapText="1"/>
    </xf>
    <xf numFmtId="1" fontId="18" fillId="36" borderId="21" xfId="6" applyNumberFormat="1" applyFont="1" applyFill="1" applyBorder="1" applyAlignment="1">
      <alignment horizontal="center" vertical="center" wrapText="1"/>
    </xf>
    <xf numFmtId="1" fontId="20" fillId="0" borderId="23" xfId="0" applyNumberFormat="1" applyFont="1" applyBorder="1" applyAlignment="1">
      <alignment horizontal="center" vertical="center" wrapText="1"/>
    </xf>
    <xf numFmtId="1" fontId="20" fillId="43" borderId="21" xfId="0" applyNumberFormat="1" applyFont="1" applyFill="1" applyBorder="1" applyAlignment="1">
      <alignment horizontal="center" vertical="center"/>
    </xf>
    <xf numFmtId="1" fontId="12" fillId="0" borderId="22" xfId="0" applyNumberFormat="1" applyFont="1" applyFill="1" applyBorder="1" applyAlignment="1">
      <alignment horizontal="center" vertical="center"/>
    </xf>
    <xf numFmtId="9" fontId="12" fillId="0" borderId="22" xfId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33" borderId="21" xfId="0" applyFont="1" applyFill="1" applyBorder="1" applyAlignment="1">
      <alignment horizontal="center" vertical="center"/>
    </xf>
    <xf numFmtId="49" fontId="13" fillId="0" borderId="21" xfId="0" applyNumberFormat="1" applyFont="1" applyFill="1" applyBorder="1" applyAlignment="1">
      <alignment horizontal="left" vertical="center"/>
    </xf>
    <xf numFmtId="1" fontId="15" fillId="44" borderId="23" xfId="4" applyNumberFormat="1" applyFont="1" applyFill="1" applyBorder="1" applyAlignment="1">
      <alignment horizontal="right" wrapText="1" indent="1"/>
    </xf>
    <xf numFmtId="0" fontId="21" fillId="0" borderId="0" xfId="0" applyFont="1" applyFill="1" applyBorder="1" applyAlignment="1">
      <alignment horizontal="center" vertical="center"/>
    </xf>
    <xf numFmtId="0" fontId="12" fillId="45" borderId="21" xfId="3" applyFont="1" applyFill="1" applyBorder="1" applyAlignment="1" applyProtection="1">
      <alignment horizontal="center" vertical="center" wrapText="1"/>
    </xf>
    <xf numFmtId="1" fontId="12" fillId="42" borderId="21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7" fillId="38" borderId="23" xfId="0" applyFont="1" applyFill="1" applyBorder="1" applyAlignment="1">
      <alignment horizontal="center" vertical="center"/>
    </xf>
    <xf numFmtId="1" fontId="20" fillId="46" borderId="21" xfId="0" applyNumberFormat="1" applyFont="1" applyFill="1" applyBorder="1" applyAlignment="1">
      <alignment horizontal="center" vertical="center" wrapText="1"/>
    </xf>
    <xf numFmtId="1" fontId="20" fillId="47" borderId="21" xfId="0" applyNumberFormat="1" applyFont="1" applyFill="1" applyBorder="1" applyAlignment="1">
      <alignment horizontal="center" vertical="center" wrapText="1"/>
    </xf>
    <xf numFmtId="1" fontId="20" fillId="47" borderId="21" xfId="0" applyNumberFormat="1" applyFont="1" applyFill="1" applyBorder="1" applyAlignment="1">
      <alignment horizontal="center" vertical="center"/>
    </xf>
    <xf numFmtId="1" fontId="15" fillId="0" borderId="24" xfId="2" applyNumberFormat="1" applyFont="1" applyBorder="1" applyAlignment="1">
      <alignment horizontal="right" wrapText="1" indent="1"/>
    </xf>
    <xf numFmtId="1" fontId="11" fillId="0" borderId="25" xfId="1" applyNumberFormat="1" applyFont="1" applyFill="1" applyBorder="1" applyAlignment="1">
      <alignment horizontal="center" vertical="center"/>
    </xf>
    <xf numFmtId="1" fontId="19" fillId="40" borderId="25" xfId="0" applyNumberFormat="1" applyFont="1" applyFill="1" applyBorder="1" applyAlignment="1">
      <alignment horizontal="center" vertical="center"/>
    </xf>
    <xf numFmtId="1" fontId="20" fillId="0" borderId="25" xfId="0" applyNumberFormat="1" applyFont="1" applyFill="1" applyBorder="1" applyAlignment="1">
      <alignment horizontal="center" vertical="center"/>
    </xf>
    <xf numFmtId="1" fontId="12" fillId="40" borderId="25" xfId="0" applyNumberFormat="1" applyFont="1" applyFill="1" applyBorder="1" applyAlignment="1">
      <alignment horizontal="center" vertical="center"/>
    </xf>
    <xf numFmtId="1" fontId="15" fillId="0" borderId="21" xfId="2" applyNumberFormat="1" applyFont="1" applyBorder="1" applyAlignment="1">
      <alignment horizontal="right" wrapText="1" indent="1"/>
    </xf>
    <xf numFmtId="0" fontId="7" fillId="0" borderId="0" xfId="0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indent="1"/>
    </xf>
    <xf numFmtId="1" fontId="23" fillId="0" borderId="0" xfId="0" applyNumberFormat="1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3" applyFont="1" applyFill="1" applyBorder="1" applyAlignment="1" applyProtection="1">
      <alignment horizontal="center" wrapText="1"/>
    </xf>
    <xf numFmtId="0" fontId="9" fillId="0" borderId="0" xfId="0" applyFont="1" applyFill="1" applyBorder="1" applyAlignment="1">
      <alignment horizontal="center"/>
    </xf>
    <xf numFmtId="1" fontId="7" fillId="0" borderId="0" xfId="0" applyNumberFormat="1" applyFont="1" applyFill="1" applyBorder="1" applyAlignment="1" applyProtection="1">
      <alignment horizontal="center" wrapText="1"/>
    </xf>
    <xf numFmtId="0" fontId="10" fillId="0" borderId="0" xfId="0" applyFont="1" applyFill="1" applyBorder="1" applyAlignment="1">
      <alignment horizontal="center" wrapText="1"/>
    </xf>
    <xf numFmtId="1" fontId="24" fillId="0" borderId="0" xfId="6" applyNumberFormat="1" applyFont="1" applyFill="1" applyBorder="1" applyAlignment="1">
      <alignment horizontal="center" wrapText="1"/>
    </xf>
    <xf numFmtId="9" fontId="13" fillId="0" borderId="0" xfId="1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right" indent="1"/>
    </xf>
    <xf numFmtId="1" fontId="10" fillId="0" borderId="0" xfId="0" applyNumberFormat="1" applyFont="1" applyFill="1" applyBorder="1" applyAlignment="1">
      <alignment horizontal="center"/>
    </xf>
    <xf numFmtId="1" fontId="15" fillId="0" borderId="0" xfId="2" applyNumberFormat="1" applyFont="1" applyBorder="1" applyAlignment="1">
      <alignment horizontal="right" wrapText="1" indent="1"/>
    </xf>
    <xf numFmtId="164" fontId="7" fillId="0" borderId="0" xfId="1" applyNumberFormat="1" applyFont="1" applyFill="1" applyBorder="1" applyAlignment="1">
      <alignment horizontal="center"/>
    </xf>
    <xf numFmtId="1" fontId="25" fillId="0" borderId="0" xfId="0" applyNumberFormat="1" applyFont="1" applyFill="1" applyBorder="1" applyAlignment="1">
      <alignment horizontal="right" indent="1"/>
    </xf>
    <xf numFmtId="9" fontId="10" fillId="0" borderId="0" xfId="0" applyNumberFormat="1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left"/>
    </xf>
    <xf numFmtId="1" fontId="27" fillId="0" borderId="0" xfId="8" applyNumberFormat="1" applyFont="1" applyFill="1" applyBorder="1" applyAlignment="1">
      <alignment horizont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left" vertical="center" wrapText="1"/>
    </xf>
    <xf numFmtId="0" fontId="28" fillId="42" borderId="21" xfId="0" applyNumberFormat="1" applyFont="1" applyFill="1" applyBorder="1" applyAlignment="1" applyProtection="1">
      <alignment horizontal="center" vertical="center" wrapText="1"/>
    </xf>
    <xf numFmtId="0" fontId="29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3" applyFont="1" applyFill="1" applyBorder="1" applyAlignment="1" applyProtection="1">
      <alignment horizontal="center" vertical="center" wrapText="1"/>
    </xf>
    <xf numFmtId="165" fontId="28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22" fillId="0" borderId="0" xfId="8" applyFont="1" applyFill="1" applyBorder="1" applyAlignment="1">
      <alignment horizontal="center" vertical="center"/>
    </xf>
    <xf numFmtId="1" fontId="22" fillId="0" borderId="0" xfId="8" applyNumberFormat="1" applyFont="1" applyFill="1" applyBorder="1" applyAlignment="1">
      <alignment horizontal="center" vertical="center"/>
    </xf>
    <xf numFmtId="0" fontId="18" fillId="0" borderId="0" xfId="8" applyFont="1" applyFill="1" applyBorder="1" applyAlignment="1">
      <alignment vertical="center"/>
    </xf>
    <xf numFmtId="9" fontId="14" fillId="0" borderId="0" xfId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166" fontId="11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1" fontId="20" fillId="46" borderId="21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 applyProtection="1">
      <alignment horizontal="center" vertical="center" wrapText="1"/>
    </xf>
    <xf numFmtId="0" fontId="28" fillId="0" borderId="14" xfId="0" applyNumberFormat="1" applyFont="1" applyFill="1" applyBorder="1" applyAlignment="1" applyProtection="1">
      <alignment vertical="center"/>
    </xf>
    <xf numFmtId="0" fontId="28" fillId="0" borderId="0" xfId="0" applyNumberFormat="1" applyFont="1" applyFill="1" applyBorder="1" applyAlignment="1" applyProtection="1">
      <alignment vertical="center" wrapText="1"/>
    </xf>
    <xf numFmtId="0" fontId="18" fillId="0" borderId="0" xfId="8" applyNumberFormat="1" applyFont="1" applyFill="1" applyBorder="1" applyAlignment="1">
      <alignment vertical="center"/>
    </xf>
    <xf numFmtId="0" fontId="22" fillId="0" borderId="0" xfId="9" applyFont="1" applyFill="1" applyBorder="1" applyAlignment="1">
      <alignment horizontal="center" vertical="center"/>
    </xf>
    <xf numFmtId="0" fontId="17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left"/>
    </xf>
    <xf numFmtId="0" fontId="17" fillId="0" borderId="0" xfId="0" applyNumberFormat="1" applyFont="1" applyFill="1" applyBorder="1"/>
    <xf numFmtId="0" fontId="17" fillId="0" borderId="0" xfId="0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9" fontId="14" fillId="0" borderId="0" xfId="1" applyFont="1" applyFill="1" applyBorder="1" applyAlignment="1">
      <alignment horizontal="center"/>
    </xf>
    <xf numFmtId="0" fontId="4" fillId="33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33" borderId="13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7" fillId="34" borderId="12" xfId="0" applyFont="1" applyFill="1" applyBorder="1" applyAlignment="1">
      <alignment horizontal="center" vertical="center" wrapText="1"/>
    </xf>
    <xf numFmtId="0" fontId="8" fillId="34" borderId="13" xfId="0" applyFont="1" applyFill="1" applyBorder="1" applyAlignment="1">
      <alignment horizontal="center" vertical="center" wrapText="1"/>
    </xf>
    <xf numFmtId="0" fontId="8" fillId="34" borderId="16" xfId="0" applyFont="1" applyFill="1" applyBorder="1" applyAlignment="1">
      <alignment horizontal="center" vertical="center" wrapText="1"/>
    </xf>
    <xf numFmtId="0" fontId="7" fillId="35" borderId="12" xfId="0" applyFont="1" applyFill="1" applyBorder="1" applyAlignment="1">
      <alignment horizontal="center" vertical="center" wrapText="1"/>
    </xf>
    <xf numFmtId="0" fontId="8" fillId="35" borderId="13" xfId="0" applyFont="1" applyFill="1" applyBorder="1" applyAlignment="1">
      <alignment horizontal="center" vertical="center" wrapText="1"/>
    </xf>
    <xf numFmtId="0" fontId="8" fillId="35" borderId="16" xfId="0" applyFont="1" applyFill="1" applyBorder="1" applyAlignment="1">
      <alignment horizontal="center" vertical="center" wrapText="1"/>
    </xf>
    <xf numFmtId="0" fontId="7" fillId="36" borderId="12" xfId="0" applyFont="1" applyFill="1" applyBorder="1" applyAlignment="1">
      <alignment horizontal="center" vertical="center" wrapText="1"/>
    </xf>
    <xf numFmtId="0" fontId="8" fillId="36" borderId="13" xfId="0" applyFont="1" applyFill="1" applyBorder="1" applyAlignment="1">
      <alignment horizontal="center" vertical="center" wrapText="1"/>
    </xf>
    <xf numFmtId="0" fontId="8" fillId="36" borderId="16" xfId="0" applyFont="1" applyFill="1" applyBorder="1" applyAlignment="1">
      <alignment horizontal="center" vertical="center" wrapText="1"/>
    </xf>
    <xf numFmtId="0" fontId="8" fillId="37" borderId="17" xfId="0" applyFont="1" applyFill="1" applyBorder="1" applyAlignment="1">
      <alignment horizontal="center" vertical="center" wrapText="1"/>
    </xf>
    <xf numFmtId="0" fontId="0" fillId="37" borderId="18" xfId="0" applyFill="1" applyBorder="1" applyAlignment="1">
      <alignment horizontal="center" vertical="center" wrapText="1"/>
    </xf>
    <xf numFmtId="0" fontId="0" fillId="37" borderId="19" xfId="0" applyFill="1" applyBorder="1" applyAlignment="1">
      <alignment horizontal="center" vertical="center" wrapText="1"/>
    </xf>
    <xf numFmtId="0" fontId="11" fillId="33" borderId="12" xfId="0" applyFont="1" applyFill="1" applyBorder="1" applyAlignment="1">
      <alignment horizontal="left" vertical="center"/>
    </xf>
    <xf numFmtId="0" fontId="6" fillId="33" borderId="11" xfId="0" applyFont="1" applyFill="1" applyBorder="1" applyAlignment="1">
      <alignment horizontal="left" vertical="center"/>
    </xf>
    <xf numFmtId="0" fontId="6" fillId="33" borderId="13" xfId="0" applyFont="1" applyFill="1" applyBorder="1" applyAlignment="1">
      <alignment horizontal="left" vertical="center"/>
    </xf>
    <xf numFmtId="0" fontId="8" fillId="33" borderId="14" xfId="0" applyFont="1" applyFill="1" applyBorder="1" applyAlignment="1">
      <alignment horizontal="left" vertical="center"/>
    </xf>
    <xf numFmtId="49" fontId="20" fillId="0" borderId="12" xfId="0" applyNumberFormat="1" applyFont="1" applyFill="1" applyBorder="1" applyAlignment="1">
      <alignment horizontal="left" vertical="center"/>
    </xf>
    <xf numFmtId="49" fontId="20" fillId="0" borderId="17" xfId="0" applyNumberFormat="1" applyFont="1" applyFill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left"/>
    </xf>
  </cellXfs>
  <cellStyles count="539">
    <cellStyle name="20% - Акцент1 10" xfId="10"/>
    <cellStyle name="20% - Акцент1 11" xfId="11"/>
    <cellStyle name="20% - Акцент1 12" xfId="12"/>
    <cellStyle name="20% - Акцент1 13" xfId="13"/>
    <cellStyle name="20% - Акцент1 14" xfId="14"/>
    <cellStyle name="20% - Акцент1 15" xfId="15"/>
    <cellStyle name="20% - Акцент1 2" xfId="16"/>
    <cellStyle name="20% - Акцент1 2 2" xfId="17"/>
    <cellStyle name="20% - Акцент1 2 3" xfId="18"/>
    <cellStyle name="20% - Акцент1 3" xfId="19"/>
    <cellStyle name="20% - Акцент1 3 2" xfId="20"/>
    <cellStyle name="20% - Акцент1 3 2 2" xfId="21"/>
    <cellStyle name="20% - Акцент1 3 3" xfId="22"/>
    <cellStyle name="20% - Акцент1 3 4" xfId="23"/>
    <cellStyle name="20% - Акцент1 4" xfId="24"/>
    <cellStyle name="20% - Акцент1 4 2" xfId="25"/>
    <cellStyle name="20% - Акцент1 4 2 2" xfId="26"/>
    <cellStyle name="20% - Акцент1 4 3" xfId="27"/>
    <cellStyle name="20% - Акцент1 4 4" xfId="28"/>
    <cellStyle name="20% - Акцент1 5" xfId="29"/>
    <cellStyle name="20% - Акцент1 5 2" xfId="30"/>
    <cellStyle name="20% - Акцент1 6" xfId="31"/>
    <cellStyle name="20% - Акцент1 6 2" xfId="32"/>
    <cellStyle name="20% - Акцент1 7" xfId="33"/>
    <cellStyle name="20% - Акцент1 7 2" xfId="34"/>
    <cellStyle name="20% - Акцент1 8" xfId="35"/>
    <cellStyle name="20% - Акцент1 8 2" xfId="36"/>
    <cellStyle name="20% - Акцент1 9" xfId="37"/>
    <cellStyle name="20% - Акцент2 10" xfId="38"/>
    <cellStyle name="20% - Акцент2 11" xfId="39"/>
    <cellStyle name="20% - Акцент2 12" xfId="40"/>
    <cellStyle name="20% - Акцент2 13" xfId="41"/>
    <cellStyle name="20% - Акцент2 14" xfId="42"/>
    <cellStyle name="20% - Акцент2 15" xfId="43"/>
    <cellStyle name="20% - Акцент2 2" xfId="44"/>
    <cellStyle name="20% - Акцент2 2 2" xfId="45"/>
    <cellStyle name="20% - Акцент2 2 3" xfId="46"/>
    <cellStyle name="20% - Акцент2 3" xfId="47"/>
    <cellStyle name="20% - Акцент2 3 2" xfId="48"/>
    <cellStyle name="20% - Акцент2 3 2 2" xfId="49"/>
    <cellStyle name="20% - Акцент2 3 3" xfId="50"/>
    <cellStyle name="20% - Акцент2 3 4" xfId="51"/>
    <cellStyle name="20% - Акцент2 4" xfId="52"/>
    <cellStyle name="20% - Акцент2 4 2" xfId="53"/>
    <cellStyle name="20% - Акцент2 4 2 2" xfId="54"/>
    <cellStyle name="20% - Акцент2 4 3" xfId="55"/>
    <cellStyle name="20% - Акцент2 4 4" xfId="56"/>
    <cellStyle name="20% - Акцент2 5" xfId="57"/>
    <cellStyle name="20% - Акцент2 5 2" xfId="58"/>
    <cellStyle name="20% - Акцент2 6" xfId="59"/>
    <cellStyle name="20% - Акцент2 6 2" xfId="60"/>
    <cellStyle name="20% - Акцент2 7" xfId="61"/>
    <cellStyle name="20% - Акцент2 7 2" xfId="62"/>
    <cellStyle name="20% - Акцент2 8" xfId="63"/>
    <cellStyle name="20% - Акцент2 8 2" xfId="64"/>
    <cellStyle name="20% - Акцент2 9" xfId="65"/>
    <cellStyle name="20% - Акцент3 10" xfId="66"/>
    <cellStyle name="20% - Акцент3 11" xfId="67"/>
    <cellStyle name="20% - Акцент3 12" xfId="68"/>
    <cellStyle name="20% - Акцент3 13" xfId="69"/>
    <cellStyle name="20% - Акцент3 14" xfId="70"/>
    <cellStyle name="20% - Акцент3 15" xfId="71"/>
    <cellStyle name="20% - Акцент3 2" xfId="72"/>
    <cellStyle name="20% - Акцент3 2 2" xfId="73"/>
    <cellStyle name="20% - Акцент3 2 3" xfId="74"/>
    <cellStyle name="20% - Акцент3 3" xfId="75"/>
    <cellStyle name="20% - Акцент3 3 2" xfId="76"/>
    <cellStyle name="20% - Акцент3 3 2 2" xfId="77"/>
    <cellStyle name="20% - Акцент3 3 3" xfId="78"/>
    <cellStyle name="20% - Акцент3 3 4" xfId="79"/>
    <cellStyle name="20% - Акцент3 4" xfId="80"/>
    <cellStyle name="20% - Акцент3 4 2" xfId="81"/>
    <cellStyle name="20% - Акцент3 4 2 2" xfId="82"/>
    <cellStyle name="20% - Акцент3 4 3" xfId="83"/>
    <cellStyle name="20% - Акцент3 4 4" xfId="84"/>
    <cellStyle name="20% - Акцент3 5" xfId="85"/>
    <cellStyle name="20% - Акцент3 5 2" xfId="86"/>
    <cellStyle name="20% - Акцент3 6" xfId="87"/>
    <cellStyle name="20% - Акцент3 6 2" xfId="88"/>
    <cellStyle name="20% - Акцент3 7" xfId="89"/>
    <cellStyle name="20% - Акцент3 7 2" xfId="90"/>
    <cellStyle name="20% - Акцент3 8" xfId="91"/>
    <cellStyle name="20% - Акцент3 8 2" xfId="92"/>
    <cellStyle name="20% - Акцент3 9" xfId="93"/>
    <cellStyle name="20% - Акцент4 10" xfId="94"/>
    <cellStyle name="20% - Акцент4 11" xfId="95"/>
    <cellStyle name="20% - Акцент4 12" xfId="96"/>
    <cellStyle name="20% - Акцент4 13" xfId="97"/>
    <cellStyle name="20% - Акцент4 14" xfId="98"/>
    <cellStyle name="20% - Акцент4 15" xfId="99"/>
    <cellStyle name="20% - Акцент4 2" xfId="100"/>
    <cellStyle name="20% - Акцент4 2 2" xfId="101"/>
    <cellStyle name="20% - Акцент4 2 3" xfId="102"/>
    <cellStyle name="20% - Акцент4 3" xfId="103"/>
    <cellStyle name="20% - Акцент4 3 2" xfId="104"/>
    <cellStyle name="20% - Акцент4 3 2 2" xfId="105"/>
    <cellStyle name="20% - Акцент4 3 3" xfId="106"/>
    <cellStyle name="20% - Акцент4 3 4" xfId="107"/>
    <cellStyle name="20% - Акцент4 4" xfId="108"/>
    <cellStyle name="20% - Акцент4 4 2" xfId="109"/>
    <cellStyle name="20% - Акцент4 4 2 2" xfId="110"/>
    <cellStyle name="20% - Акцент4 4 3" xfId="111"/>
    <cellStyle name="20% - Акцент4 4 4" xfId="112"/>
    <cellStyle name="20% - Акцент4 5" xfId="113"/>
    <cellStyle name="20% - Акцент4 5 2" xfId="114"/>
    <cellStyle name="20% - Акцент4 6" xfId="115"/>
    <cellStyle name="20% - Акцент4 6 2" xfId="116"/>
    <cellStyle name="20% - Акцент4 7" xfId="117"/>
    <cellStyle name="20% - Акцент4 7 2" xfId="118"/>
    <cellStyle name="20% - Акцент4 8" xfId="119"/>
    <cellStyle name="20% - Акцент4 8 2" xfId="120"/>
    <cellStyle name="20% - Акцент4 9" xfId="121"/>
    <cellStyle name="20% - Акцент5 10" xfId="122"/>
    <cellStyle name="20% - Акцент5 11" xfId="123"/>
    <cellStyle name="20% - Акцент5 12" xfId="124"/>
    <cellStyle name="20% - Акцент5 13" xfId="125"/>
    <cellStyle name="20% - Акцент5 14" xfId="126"/>
    <cellStyle name="20% - Акцент5 15" xfId="127"/>
    <cellStyle name="20% - Акцент5 2" xfId="128"/>
    <cellStyle name="20% - Акцент5 2 2" xfId="129"/>
    <cellStyle name="20% - Акцент5 2 3" xfId="130"/>
    <cellStyle name="20% - Акцент5 3" xfId="131"/>
    <cellStyle name="20% - Акцент5 3 2" xfId="132"/>
    <cellStyle name="20% - Акцент5 3 2 2" xfId="133"/>
    <cellStyle name="20% - Акцент5 3 3" xfId="134"/>
    <cellStyle name="20% - Акцент5 3 4" xfId="135"/>
    <cellStyle name="20% - Акцент5 4" xfId="136"/>
    <cellStyle name="20% - Акцент5 4 2" xfId="137"/>
    <cellStyle name="20% - Акцент5 4 2 2" xfId="138"/>
    <cellStyle name="20% - Акцент5 4 3" xfId="139"/>
    <cellStyle name="20% - Акцент5 4 4" xfId="140"/>
    <cellStyle name="20% - Акцент5 5" xfId="141"/>
    <cellStyle name="20% - Акцент5 5 2" xfId="142"/>
    <cellStyle name="20% - Акцент5 6" xfId="143"/>
    <cellStyle name="20% - Акцент5 6 2" xfId="144"/>
    <cellStyle name="20% - Акцент5 7" xfId="145"/>
    <cellStyle name="20% - Акцент5 7 2" xfId="146"/>
    <cellStyle name="20% - Акцент5 8" xfId="147"/>
    <cellStyle name="20% - Акцент5 8 2" xfId="148"/>
    <cellStyle name="20% - Акцент5 9" xfId="149"/>
    <cellStyle name="20% - Акцент6 10" xfId="150"/>
    <cellStyle name="20% - Акцент6 11" xfId="151"/>
    <cellStyle name="20% - Акцент6 12" xfId="152"/>
    <cellStyle name="20% - Акцент6 13" xfId="153"/>
    <cellStyle name="20% - Акцент6 14" xfId="154"/>
    <cellStyle name="20% - Акцент6 15" xfId="155"/>
    <cellStyle name="20% - Акцент6 2" xfId="156"/>
    <cellStyle name="20% - Акцент6 2 2" xfId="157"/>
    <cellStyle name="20% - Акцент6 2 3" xfId="158"/>
    <cellStyle name="20% - Акцент6 3" xfId="159"/>
    <cellStyle name="20% - Акцент6 3 2" xfId="160"/>
    <cellStyle name="20% - Акцент6 3 2 2" xfId="161"/>
    <cellStyle name="20% - Акцент6 3 3" xfId="162"/>
    <cellStyle name="20% - Акцент6 3 4" xfId="163"/>
    <cellStyle name="20% - Акцент6 4" xfId="164"/>
    <cellStyle name="20% - Акцент6 4 2" xfId="165"/>
    <cellStyle name="20% - Акцент6 4 2 2" xfId="166"/>
    <cellStyle name="20% - Акцент6 4 3" xfId="167"/>
    <cellStyle name="20% - Акцент6 4 4" xfId="168"/>
    <cellStyle name="20% - Акцент6 5" xfId="169"/>
    <cellStyle name="20% - Акцент6 5 2" xfId="170"/>
    <cellStyle name="20% - Акцент6 6" xfId="171"/>
    <cellStyle name="20% - Акцент6 6 2" xfId="172"/>
    <cellStyle name="20% - Акцент6 7" xfId="173"/>
    <cellStyle name="20% - Акцент6 7 2" xfId="174"/>
    <cellStyle name="20% - Акцент6 8" xfId="175"/>
    <cellStyle name="20% - Акцент6 8 2" xfId="176"/>
    <cellStyle name="20% - Акцент6 9" xfId="177"/>
    <cellStyle name="40% - Акцент1 10" xfId="178"/>
    <cellStyle name="40% - Акцент1 11" xfId="179"/>
    <cellStyle name="40% - Акцент1 12" xfId="180"/>
    <cellStyle name="40% - Акцент1 13" xfId="181"/>
    <cellStyle name="40% - Акцент1 14" xfId="182"/>
    <cellStyle name="40% - Акцент1 15" xfId="183"/>
    <cellStyle name="40% - Акцент1 2" xfId="184"/>
    <cellStyle name="40% - Акцент1 2 2" xfId="185"/>
    <cellStyle name="40% - Акцент1 2 3" xfId="186"/>
    <cellStyle name="40% - Акцент1 3" xfId="187"/>
    <cellStyle name="40% - Акцент1 3 2" xfId="188"/>
    <cellStyle name="40% - Акцент1 3 2 2" xfId="189"/>
    <cellStyle name="40% - Акцент1 3 3" xfId="190"/>
    <cellStyle name="40% - Акцент1 3 4" xfId="191"/>
    <cellStyle name="40% - Акцент1 4" xfId="192"/>
    <cellStyle name="40% - Акцент1 4 2" xfId="193"/>
    <cellStyle name="40% - Акцент1 4 2 2" xfId="194"/>
    <cellStyle name="40% - Акцент1 4 3" xfId="195"/>
    <cellStyle name="40% - Акцент1 4 4" xfId="196"/>
    <cellStyle name="40% - Акцент1 5" xfId="197"/>
    <cellStyle name="40% - Акцент1 5 2" xfId="198"/>
    <cellStyle name="40% - Акцент1 6" xfId="199"/>
    <cellStyle name="40% - Акцент1 6 2" xfId="200"/>
    <cellStyle name="40% - Акцент1 7" xfId="201"/>
    <cellStyle name="40% - Акцент1 7 2" xfId="202"/>
    <cellStyle name="40% - Акцент1 8" xfId="203"/>
    <cellStyle name="40% - Акцент1 8 2" xfId="204"/>
    <cellStyle name="40% - Акцент1 9" xfId="205"/>
    <cellStyle name="40% - Акцент2 10" xfId="206"/>
    <cellStyle name="40% - Акцент2 11" xfId="207"/>
    <cellStyle name="40% - Акцент2 12" xfId="208"/>
    <cellStyle name="40% - Акцент2 13" xfId="209"/>
    <cellStyle name="40% - Акцент2 14" xfId="210"/>
    <cellStyle name="40% - Акцент2 15" xfId="211"/>
    <cellStyle name="40% - Акцент2 2" xfId="212"/>
    <cellStyle name="40% - Акцент2 2 2" xfId="213"/>
    <cellStyle name="40% - Акцент2 2 3" xfId="214"/>
    <cellStyle name="40% - Акцент2 3" xfId="215"/>
    <cellStyle name="40% - Акцент2 3 2" xfId="216"/>
    <cellStyle name="40% - Акцент2 3 2 2" xfId="217"/>
    <cellStyle name="40% - Акцент2 3 3" xfId="218"/>
    <cellStyle name="40% - Акцент2 3 4" xfId="219"/>
    <cellStyle name="40% - Акцент2 4" xfId="220"/>
    <cellStyle name="40% - Акцент2 4 2" xfId="221"/>
    <cellStyle name="40% - Акцент2 4 2 2" xfId="222"/>
    <cellStyle name="40% - Акцент2 4 3" xfId="223"/>
    <cellStyle name="40% - Акцент2 4 4" xfId="224"/>
    <cellStyle name="40% - Акцент2 5" xfId="225"/>
    <cellStyle name="40% - Акцент2 5 2" xfId="226"/>
    <cellStyle name="40% - Акцент2 6" xfId="227"/>
    <cellStyle name="40% - Акцент2 6 2" xfId="228"/>
    <cellStyle name="40% - Акцент2 7" xfId="229"/>
    <cellStyle name="40% - Акцент2 7 2" xfId="230"/>
    <cellStyle name="40% - Акцент2 8" xfId="231"/>
    <cellStyle name="40% - Акцент2 8 2" xfId="232"/>
    <cellStyle name="40% - Акцент2 9" xfId="233"/>
    <cellStyle name="40% - Акцент3 10" xfId="234"/>
    <cellStyle name="40% - Акцент3 11" xfId="235"/>
    <cellStyle name="40% - Акцент3 12" xfId="236"/>
    <cellStyle name="40% - Акцент3 13" xfId="237"/>
    <cellStyle name="40% - Акцент3 14" xfId="238"/>
    <cellStyle name="40% - Акцент3 15" xfId="239"/>
    <cellStyle name="40% - Акцент3 2" xfId="240"/>
    <cellStyle name="40% - Акцент3 2 2" xfId="241"/>
    <cellStyle name="40% - Акцент3 2 3" xfId="242"/>
    <cellStyle name="40% - Акцент3 3" xfId="243"/>
    <cellStyle name="40% - Акцент3 3 2" xfId="244"/>
    <cellStyle name="40% - Акцент3 3 2 2" xfId="245"/>
    <cellStyle name="40% - Акцент3 3 3" xfId="246"/>
    <cellStyle name="40% - Акцент3 3 4" xfId="247"/>
    <cellStyle name="40% - Акцент3 4" xfId="248"/>
    <cellStyle name="40% - Акцент3 4 2" xfId="249"/>
    <cellStyle name="40% - Акцент3 4 2 2" xfId="250"/>
    <cellStyle name="40% - Акцент3 4 3" xfId="251"/>
    <cellStyle name="40% - Акцент3 4 4" xfId="252"/>
    <cellStyle name="40% - Акцент3 5" xfId="253"/>
    <cellStyle name="40% - Акцент3 5 2" xfId="254"/>
    <cellStyle name="40% - Акцент3 6" xfId="255"/>
    <cellStyle name="40% - Акцент3 6 2" xfId="256"/>
    <cellStyle name="40% - Акцент3 7" xfId="257"/>
    <cellStyle name="40% - Акцент3 7 2" xfId="258"/>
    <cellStyle name="40% - Акцент3 8" xfId="259"/>
    <cellStyle name="40% - Акцент3 8 2" xfId="260"/>
    <cellStyle name="40% - Акцент3 9" xfId="261"/>
    <cellStyle name="40% - Акцент4 10" xfId="262"/>
    <cellStyle name="40% - Акцент4 11" xfId="263"/>
    <cellStyle name="40% - Акцент4 12" xfId="264"/>
    <cellStyle name="40% - Акцент4 13" xfId="265"/>
    <cellStyle name="40% - Акцент4 14" xfId="266"/>
    <cellStyle name="40% - Акцент4 15" xfId="267"/>
    <cellStyle name="40% - Акцент4 2" xfId="268"/>
    <cellStyle name="40% - Акцент4 2 2" xfId="269"/>
    <cellStyle name="40% - Акцент4 2 3" xfId="270"/>
    <cellStyle name="40% - Акцент4 3" xfId="271"/>
    <cellStyle name="40% - Акцент4 3 2" xfId="272"/>
    <cellStyle name="40% - Акцент4 3 2 2" xfId="273"/>
    <cellStyle name="40% - Акцент4 3 3" xfId="274"/>
    <cellStyle name="40% - Акцент4 3 4" xfId="275"/>
    <cellStyle name="40% - Акцент4 4" xfId="276"/>
    <cellStyle name="40% - Акцент4 4 2" xfId="277"/>
    <cellStyle name="40% - Акцент4 4 2 2" xfId="278"/>
    <cellStyle name="40% - Акцент4 4 3" xfId="279"/>
    <cellStyle name="40% - Акцент4 4 4" xfId="280"/>
    <cellStyle name="40% - Акцент4 5" xfId="281"/>
    <cellStyle name="40% - Акцент4 5 2" xfId="282"/>
    <cellStyle name="40% - Акцент4 6" xfId="283"/>
    <cellStyle name="40% - Акцент4 6 2" xfId="284"/>
    <cellStyle name="40% - Акцент4 7" xfId="285"/>
    <cellStyle name="40% - Акцент4 7 2" xfId="286"/>
    <cellStyle name="40% - Акцент4 8" xfId="287"/>
    <cellStyle name="40% - Акцент4 8 2" xfId="288"/>
    <cellStyle name="40% - Акцент4 9" xfId="289"/>
    <cellStyle name="40% - Акцент5 10" xfId="290"/>
    <cellStyle name="40% - Акцент5 11" xfId="291"/>
    <cellStyle name="40% - Акцент5 12" xfId="292"/>
    <cellStyle name="40% - Акцент5 13" xfId="293"/>
    <cellStyle name="40% - Акцент5 14" xfId="294"/>
    <cellStyle name="40% - Акцент5 15" xfId="295"/>
    <cellStyle name="40% - Акцент5 2" xfId="296"/>
    <cellStyle name="40% - Акцент5 2 2" xfId="297"/>
    <cellStyle name="40% - Акцент5 2 3" xfId="298"/>
    <cellStyle name="40% - Акцент5 3" xfId="299"/>
    <cellStyle name="40% - Акцент5 3 2" xfId="300"/>
    <cellStyle name="40% - Акцент5 3 2 2" xfId="301"/>
    <cellStyle name="40% - Акцент5 3 3" xfId="302"/>
    <cellStyle name="40% - Акцент5 3 4" xfId="303"/>
    <cellStyle name="40% - Акцент5 4" xfId="304"/>
    <cellStyle name="40% - Акцент5 4 2" xfId="305"/>
    <cellStyle name="40% - Акцент5 4 2 2" xfId="306"/>
    <cellStyle name="40% - Акцент5 4 3" xfId="307"/>
    <cellStyle name="40% - Акцент5 4 4" xfId="308"/>
    <cellStyle name="40% - Акцент5 5" xfId="309"/>
    <cellStyle name="40% - Акцент5 5 2" xfId="310"/>
    <cellStyle name="40% - Акцент5 6" xfId="311"/>
    <cellStyle name="40% - Акцент5 6 2" xfId="312"/>
    <cellStyle name="40% - Акцент5 7" xfId="313"/>
    <cellStyle name="40% - Акцент5 7 2" xfId="314"/>
    <cellStyle name="40% - Акцент5 8" xfId="315"/>
    <cellStyle name="40% - Акцент5 8 2" xfId="316"/>
    <cellStyle name="40% - Акцент5 9" xfId="317"/>
    <cellStyle name="40% - Акцент6 10" xfId="318"/>
    <cellStyle name="40% - Акцент6 11" xfId="319"/>
    <cellStyle name="40% - Акцент6 12" xfId="320"/>
    <cellStyle name="40% - Акцент6 13" xfId="321"/>
    <cellStyle name="40% - Акцент6 14" xfId="322"/>
    <cellStyle name="40% - Акцент6 15" xfId="323"/>
    <cellStyle name="40% - Акцент6 2" xfId="324"/>
    <cellStyle name="40% - Акцент6 2 2" xfId="325"/>
    <cellStyle name="40% - Акцент6 2 3" xfId="326"/>
    <cellStyle name="40% - Акцент6 3" xfId="327"/>
    <cellStyle name="40% - Акцент6 3 2" xfId="328"/>
    <cellStyle name="40% - Акцент6 3 2 2" xfId="329"/>
    <cellStyle name="40% - Акцент6 3 3" xfId="330"/>
    <cellStyle name="40% - Акцент6 3 4" xfId="331"/>
    <cellStyle name="40% - Акцент6 4" xfId="332"/>
    <cellStyle name="40% - Акцент6 4 2" xfId="333"/>
    <cellStyle name="40% - Акцент6 4 2 2" xfId="334"/>
    <cellStyle name="40% - Акцент6 4 3" xfId="335"/>
    <cellStyle name="40% - Акцент6 4 4" xfId="336"/>
    <cellStyle name="40% - Акцент6 5" xfId="337"/>
    <cellStyle name="40% - Акцент6 5 2" xfId="338"/>
    <cellStyle name="40% - Акцент6 6" xfId="339"/>
    <cellStyle name="40% - Акцент6 6 2" xfId="340"/>
    <cellStyle name="40% - Акцент6 7" xfId="341"/>
    <cellStyle name="40% - Акцент6 7 2" xfId="342"/>
    <cellStyle name="40% - Акцент6 8" xfId="343"/>
    <cellStyle name="40% - Акцент6 8 2" xfId="344"/>
    <cellStyle name="40% - Акцент6 9" xfId="345"/>
    <cellStyle name="60% - Акцент1 2" xfId="346"/>
    <cellStyle name="60% - Акцент1 2 2" xfId="347"/>
    <cellStyle name="60% - Акцент1 2 3" xfId="348"/>
    <cellStyle name="60% - Акцент2 2" xfId="349"/>
    <cellStyle name="60% - Акцент2 2 2" xfId="350"/>
    <cellStyle name="60% - Акцент2 2 3" xfId="351"/>
    <cellStyle name="60% - Акцент3 2" xfId="352"/>
    <cellStyle name="60% - Акцент3 2 2" xfId="353"/>
    <cellStyle name="60% - Акцент3 2 3" xfId="354"/>
    <cellStyle name="60% - Акцент4 2" xfId="355"/>
    <cellStyle name="60% - Акцент4 2 2" xfId="356"/>
    <cellStyle name="60% - Акцент4 2 3" xfId="357"/>
    <cellStyle name="60% - Акцент5 2" xfId="358"/>
    <cellStyle name="60% - Акцент5 2 2" xfId="359"/>
    <cellStyle name="60% - Акцент5 2 3" xfId="360"/>
    <cellStyle name="60% - Акцент6 2" xfId="361"/>
    <cellStyle name="60% - Акцент6 2 2" xfId="362"/>
    <cellStyle name="60% - Акцент6 2 3" xfId="363"/>
    <cellStyle name="Excel Built-in Normal" xfId="364"/>
    <cellStyle name="Hyperlink" xfId="365"/>
    <cellStyle name="Hyperlink 2" xfId="366"/>
    <cellStyle name="Hyperlink 2 2" xfId="367"/>
    <cellStyle name="S14" xfId="368"/>
    <cellStyle name="Акцент1 2" xfId="369"/>
    <cellStyle name="Акцент1 2 2" xfId="370"/>
    <cellStyle name="Акцент1 2 3" xfId="371"/>
    <cellStyle name="Акцент2 2" xfId="372"/>
    <cellStyle name="Акцент2 2 2" xfId="373"/>
    <cellStyle name="Акцент2 2 3" xfId="374"/>
    <cellStyle name="Акцент3 2" xfId="375"/>
    <cellStyle name="Акцент3 2 2" xfId="376"/>
    <cellStyle name="Акцент3 2 3" xfId="377"/>
    <cellStyle name="Акцент4 2" xfId="378"/>
    <cellStyle name="Акцент4 2 2" xfId="379"/>
    <cellStyle name="Акцент4 2 3" xfId="380"/>
    <cellStyle name="Акцент5 2" xfId="381"/>
    <cellStyle name="Акцент5 2 2" xfId="382"/>
    <cellStyle name="Акцент5 2 3" xfId="383"/>
    <cellStyle name="Акцент6 2" xfId="384"/>
    <cellStyle name="Акцент6 2 2" xfId="385"/>
    <cellStyle name="Акцент6 2 3" xfId="386"/>
    <cellStyle name="Ввод  2" xfId="387"/>
    <cellStyle name="Ввод  2 2" xfId="388"/>
    <cellStyle name="Ввод  2 2 2" xfId="389"/>
    <cellStyle name="Ввод  2 2 3" xfId="390"/>
    <cellStyle name="Ввод  2 2 4" xfId="391"/>
    <cellStyle name="Ввод  2 3" xfId="392"/>
    <cellStyle name="Вывод 2" xfId="393"/>
    <cellStyle name="Вывод 2 2" xfId="394"/>
    <cellStyle name="Вывод 2 2 2" xfId="395"/>
    <cellStyle name="Вывод 2 2 3" xfId="396"/>
    <cellStyle name="Вывод 2 2 4" xfId="397"/>
    <cellStyle name="Вывод 2 3" xfId="398"/>
    <cellStyle name="Вычисление 2" xfId="399"/>
    <cellStyle name="Вычисление 2 2" xfId="400"/>
    <cellStyle name="Вычисление 2 2 2" xfId="401"/>
    <cellStyle name="Вычисление 2 2 3" xfId="402"/>
    <cellStyle name="Вычисление 2 2 4" xfId="403"/>
    <cellStyle name="Вычисление 2 3" xfId="404"/>
    <cellStyle name="Заголовок 1 2" xfId="405"/>
    <cellStyle name="Заголовок 1 2 2" xfId="406"/>
    <cellStyle name="Заголовок 1 2 3" xfId="407"/>
    <cellStyle name="Заголовок 2 2" xfId="408"/>
    <cellStyle name="Заголовок 2 2 2" xfId="409"/>
    <cellStyle name="Заголовок 2 2 3" xfId="410"/>
    <cellStyle name="Заголовок 3 2" xfId="411"/>
    <cellStyle name="Заголовок 3 2 2" xfId="412"/>
    <cellStyle name="Заголовок 3 2 3" xfId="413"/>
    <cellStyle name="Заголовок 4 2" xfId="414"/>
    <cellStyle name="Заголовок 4 2 2" xfId="415"/>
    <cellStyle name="Заголовок 4 2 3" xfId="416"/>
    <cellStyle name="Итог 2" xfId="417"/>
    <cellStyle name="Итог 2 2" xfId="418"/>
    <cellStyle name="Итог 2 2 2" xfId="419"/>
    <cellStyle name="Итог 2 2 3" xfId="420"/>
    <cellStyle name="Итог 2 2 4" xfId="421"/>
    <cellStyle name="Итог 2 3" xfId="422"/>
    <cellStyle name="Контрольная ячейка 2" xfId="423"/>
    <cellStyle name="Контрольная ячейка 2 2" xfId="424"/>
    <cellStyle name="Контрольная ячейка 2 3" xfId="425"/>
    <cellStyle name="Название 2" xfId="426"/>
    <cellStyle name="Нейтральный 2" xfId="427"/>
    <cellStyle name="Нейтральный 2 2" xfId="428"/>
    <cellStyle name="Нейтральный 2 3" xfId="429"/>
    <cellStyle name="Обычный" xfId="0" builtinId="0"/>
    <cellStyle name="Обычный 10" xfId="430"/>
    <cellStyle name="Обычный 10 2" xfId="5"/>
    <cellStyle name="Обычный 11" xfId="431"/>
    <cellStyle name="Обычный 12" xfId="432"/>
    <cellStyle name="Обычный 12 2" xfId="433"/>
    <cellStyle name="Обычный 12 2 2" xfId="434"/>
    <cellStyle name="Обычный 12 3" xfId="435"/>
    <cellStyle name="Обычный 13" xfId="436"/>
    <cellStyle name="Обычный 13 2" xfId="437"/>
    <cellStyle name="Обычный 13 2 2" xfId="438"/>
    <cellStyle name="Обычный 13 3" xfId="439"/>
    <cellStyle name="Обычный 14" xfId="440"/>
    <cellStyle name="Обычный 14 2" xfId="441"/>
    <cellStyle name="Обычный 14 2 2" xfId="442"/>
    <cellStyle name="Обычный 14 3" xfId="443"/>
    <cellStyle name="Обычный 15" xfId="4"/>
    <cellStyle name="Обычный 16" xfId="444"/>
    <cellStyle name="Обычный 17" xfId="445"/>
    <cellStyle name="Обычный 18" xfId="2"/>
    <cellStyle name="Обычный 19" xfId="7"/>
    <cellStyle name="Обычный 2" xfId="6"/>
    <cellStyle name="Обычный 2 2" xfId="446"/>
    <cellStyle name="Обычный 2 2 2" xfId="447"/>
    <cellStyle name="Обычный 2 2 3" xfId="448"/>
    <cellStyle name="Обычный 2 2 3 2" xfId="449"/>
    <cellStyle name="Обычный 2 2 4" xfId="450"/>
    <cellStyle name="Обычный 2 2 5" xfId="451"/>
    <cellStyle name="Обычный 2 3" xfId="452"/>
    <cellStyle name="Обычный 2 3 2" xfId="453"/>
    <cellStyle name="Обычный 2 3 2 2" xfId="454"/>
    <cellStyle name="Обычный 2 3 3" xfId="455"/>
    <cellStyle name="Обычный 2 3 4" xfId="456"/>
    <cellStyle name="Обычный 2 4" xfId="457"/>
    <cellStyle name="Обычный 2 5" xfId="458"/>
    <cellStyle name="Обычный 2 5 2" xfId="459"/>
    <cellStyle name="Обычный 2 6" xfId="460"/>
    <cellStyle name="Обычный 2 6 2" xfId="461"/>
    <cellStyle name="Обычный 2 7" xfId="462"/>
    <cellStyle name="Обычный 2 8" xfId="463"/>
    <cellStyle name="Обычный 3" xfId="464"/>
    <cellStyle name="Обычный 3 2" xfId="465"/>
    <cellStyle name="Обычный 3 3" xfId="466"/>
    <cellStyle name="Обычный 4" xfId="467"/>
    <cellStyle name="Обычный 4 2" xfId="468"/>
    <cellStyle name="Обычный 5" xfId="469"/>
    <cellStyle name="Обычный 5 2" xfId="470"/>
    <cellStyle name="Обычный 5 2 2" xfId="471"/>
    <cellStyle name="Обычный 5 3" xfId="472"/>
    <cellStyle name="Обычный 5 4" xfId="473"/>
    <cellStyle name="Обычный 6" xfId="474"/>
    <cellStyle name="Обычный 6 2" xfId="475"/>
    <cellStyle name="Обычный 6 2 2" xfId="476"/>
    <cellStyle name="Обычный 6 3" xfId="477"/>
    <cellStyle name="Обычный 6 4" xfId="478"/>
    <cellStyle name="Обычный 7" xfId="479"/>
    <cellStyle name="Обычный 8" xfId="480"/>
    <cellStyle name="Обычный 8 2" xfId="481"/>
    <cellStyle name="Обычный 8 2 2" xfId="482"/>
    <cellStyle name="Обычный 8 3" xfId="483"/>
    <cellStyle name="Обычный 8 4" xfId="484"/>
    <cellStyle name="Обычный 9" xfId="485"/>
    <cellStyle name="Обычный 9 2" xfId="486"/>
    <cellStyle name="Обычный 9 2 2" xfId="487"/>
    <cellStyle name="Обычный 9 3" xfId="488"/>
    <cellStyle name="Обычный 9 4" xfId="489"/>
    <cellStyle name="Обычный_Лист1_1" xfId="3"/>
    <cellStyle name="Обычный_Лист1_3" xfId="9"/>
    <cellStyle name="Обычный_Лист1_4" xfId="8"/>
    <cellStyle name="Плохой 2" xfId="490"/>
    <cellStyle name="Плохой 2 2" xfId="491"/>
    <cellStyle name="Плохой 2 3" xfId="492"/>
    <cellStyle name="Пояснение 2" xfId="493"/>
    <cellStyle name="Пояснение 2 2" xfId="494"/>
    <cellStyle name="Пояснение 2 3" xfId="495"/>
    <cellStyle name="Примечание 10" xfId="496"/>
    <cellStyle name="Примечание 11" xfId="497"/>
    <cellStyle name="Примечание 12" xfId="498"/>
    <cellStyle name="Примечание 13" xfId="499"/>
    <cellStyle name="Примечание 14" xfId="500"/>
    <cellStyle name="Примечание 2" xfId="501"/>
    <cellStyle name="Примечание 2 2" xfId="502"/>
    <cellStyle name="Примечание 2 2 2" xfId="503"/>
    <cellStyle name="Примечание 2 2 3" xfId="504"/>
    <cellStyle name="Примечание 2 2 4" xfId="505"/>
    <cellStyle name="Примечание 2 3" xfId="506"/>
    <cellStyle name="Примечание 2 3 2" xfId="507"/>
    <cellStyle name="Примечание 2 4" xfId="508"/>
    <cellStyle name="Примечание 2 5" xfId="509"/>
    <cellStyle name="Примечание 3" xfId="510"/>
    <cellStyle name="Примечание 4" xfId="511"/>
    <cellStyle name="Примечание 4 2" xfId="512"/>
    <cellStyle name="Примечание 4 2 2" xfId="513"/>
    <cellStyle name="Примечание 4 3" xfId="514"/>
    <cellStyle name="Примечание 4 4" xfId="515"/>
    <cellStyle name="Примечание 5" xfId="516"/>
    <cellStyle name="Примечание 5 2" xfId="517"/>
    <cellStyle name="Примечание 5 2 2" xfId="518"/>
    <cellStyle name="Примечание 5 3" xfId="519"/>
    <cellStyle name="Примечание 5 4" xfId="520"/>
    <cellStyle name="Примечание 6" xfId="521"/>
    <cellStyle name="Примечание 6 2" xfId="522"/>
    <cellStyle name="Примечание 7" xfId="523"/>
    <cellStyle name="Примечание 7 2" xfId="524"/>
    <cellStyle name="Примечание 8" xfId="525"/>
    <cellStyle name="Примечание 8 2" xfId="526"/>
    <cellStyle name="Примечание 9" xfId="527"/>
    <cellStyle name="Примечание 9 2" xfId="528"/>
    <cellStyle name="Процентный" xfId="1" builtinId="5"/>
    <cellStyle name="Процентный 2" xfId="529"/>
    <cellStyle name="Связанная ячейка 2" xfId="530"/>
    <cellStyle name="Связанная ячейка 2 2" xfId="531"/>
    <cellStyle name="Связанная ячейка 2 3" xfId="532"/>
    <cellStyle name="Текст предупреждения 2" xfId="533"/>
    <cellStyle name="Текст предупреждения 2 2" xfId="534"/>
    <cellStyle name="Текст предупреждения 2 3" xfId="535"/>
    <cellStyle name="Хороший 2" xfId="536"/>
    <cellStyle name="Хороший 2 2" xfId="537"/>
    <cellStyle name="Хороший 2 3" xfId="538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E138"/>
  <sheetViews>
    <sheetView tabSelected="1" zoomScale="70" zoomScaleNormal="70" zoomScaleSheetLayoutView="55" zoomScalePageLayoutView="5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W270" sqref="AW270"/>
    </sheetView>
  </sheetViews>
  <sheetFormatPr defaultRowHeight="16.5" x14ac:dyDescent="0.3"/>
  <cols>
    <col min="1" max="1" width="4.85546875" style="123" customWidth="1"/>
    <col min="2" max="2" width="19" style="124" customWidth="1"/>
    <col min="3" max="3" width="9.85546875" style="122" customWidth="1"/>
    <col min="4" max="4" width="10.140625" style="122" customWidth="1"/>
    <col min="5" max="5" width="5.140625" style="125" customWidth="1"/>
    <col min="6" max="6" width="9.85546875" style="122" customWidth="1"/>
    <col min="7" max="7" width="10" style="122" customWidth="1"/>
    <col min="8" max="8" width="4.85546875" style="126" customWidth="1"/>
    <col min="9" max="9" width="9.5703125" style="122" customWidth="1"/>
    <col min="10" max="10" width="8.85546875" style="122" customWidth="1"/>
    <col min="11" max="11" width="4.7109375" style="121" customWidth="1"/>
    <col min="12" max="12" width="9.85546875" style="122" customWidth="1"/>
    <col min="13" max="13" width="11" style="122" customWidth="1"/>
    <col min="14" max="14" width="5" style="126" customWidth="1"/>
    <col min="15" max="15" width="10.140625" style="122" customWidth="1"/>
    <col min="16" max="16" width="5" style="121" customWidth="1"/>
    <col min="17" max="17" width="12.28515625" style="122" customWidth="1"/>
    <col min="18" max="18" width="11.140625" style="127" customWidth="1"/>
    <col min="19" max="21" width="11.140625" style="127" hidden="1" customWidth="1"/>
    <col min="22" max="22" width="11.85546875" style="127" customWidth="1"/>
    <col min="23" max="23" width="5" style="121" customWidth="1"/>
    <col min="24" max="24" width="9.140625" style="126" customWidth="1"/>
    <col min="25" max="25" width="12.7109375" style="122" customWidth="1"/>
    <col min="26" max="26" width="4.7109375" style="121" customWidth="1"/>
    <col min="27" max="27" width="11.7109375" style="128" customWidth="1"/>
    <col min="28" max="28" width="4.5703125" style="121" customWidth="1"/>
    <col min="29" max="29" width="12.140625" style="123" customWidth="1"/>
    <col min="30" max="30" width="7.85546875" style="121" customWidth="1"/>
    <col min="31" max="31" width="11.5703125" style="123" customWidth="1"/>
    <col min="32" max="32" width="4.85546875" style="121" customWidth="1"/>
    <col min="33" max="33" width="11.42578125" style="122" customWidth="1"/>
    <col min="34" max="34" width="4.28515625" style="121" customWidth="1"/>
    <col min="35" max="35" width="10.28515625" style="121" customWidth="1"/>
    <col min="36" max="37" width="10.7109375" style="123" customWidth="1"/>
    <col min="38" max="38" width="5" style="121" customWidth="1"/>
    <col min="39" max="39" width="11.7109375" style="123" customWidth="1"/>
    <col min="40" max="40" width="10.85546875" style="123" customWidth="1"/>
    <col min="41" max="41" width="5" style="121" customWidth="1"/>
    <col min="42" max="42" width="11" style="123" customWidth="1"/>
    <col min="43" max="43" width="10.85546875" style="123" customWidth="1"/>
    <col min="44" max="44" width="5" style="121" customWidth="1"/>
    <col min="45" max="45" width="9.7109375" style="121" customWidth="1"/>
    <col min="46" max="46" width="9.7109375" style="123" customWidth="1"/>
    <col min="47" max="47" width="9.5703125" style="123" customWidth="1"/>
    <col min="48" max="48" width="14.28515625" style="121" customWidth="1"/>
    <col min="49" max="49" width="9.7109375" style="121" customWidth="1"/>
    <col min="50" max="50" width="13.5703125" style="121" customWidth="1"/>
    <col min="51" max="51" width="18.85546875" style="121" customWidth="1"/>
    <col min="52" max="52" width="22.28515625" style="124" customWidth="1"/>
    <col min="53" max="16384" width="9.140625" style="123"/>
  </cols>
  <sheetData>
    <row r="1" spans="1:57" s="4" customFormat="1" ht="29.25" customHeight="1" x14ac:dyDescent="0.25">
      <c r="A1" s="1"/>
      <c r="B1" s="2"/>
      <c r="C1" s="129" t="s">
        <v>0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3"/>
      <c r="AZ1" s="146"/>
    </row>
    <row r="2" spans="1:57" s="4" customFormat="1" ht="21.75" customHeight="1" x14ac:dyDescent="0.25">
      <c r="A2" s="5"/>
      <c r="B2" s="6"/>
      <c r="C2" s="131" t="s">
        <v>1</v>
      </c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7"/>
      <c r="AZ2" s="147"/>
    </row>
    <row r="3" spans="1:57" s="13" customFormat="1" ht="54" customHeight="1" x14ac:dyDescent="0.25">
      <c r="A3" s="8"/>
      <c r="B3" s="9"/>
      <c r="C3" s="133" t="s">
        <v>2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5"/>
      <c r="Y3" s="136" t="s">
        <v>3</v>
      </c>
      <c r="Z3" s="137"/>
      <c r="AA3" s="137"/>
      <c r="AB3" s="137"/>
      <c r="AC3" s="137"/>
      <c r="AD3" s="137"/>
      <c r="AE3" s="137"/>
      <c r="AF3" s="137"/>
      <c r="AG3" s="137"/>
      <c r="AH3" s="137"/>
      <c r="AI3" s="138"/>
      <c r="AJ3" s="139" t="s">
        <v>4</v>
      </c>
      <c r="AK3" s="140"/>
      <c r="AL3" s="140"/>
      <c r="AM3" s="140"/>
      <c r="AN3" s="140"/>
      <c r="AO3" s="140"/>
      <c r="AP3" s="140"/>
      <c r="AQ3" s="140"/>
      <c r="AR3" s="140"/>
      <c r="AS3" s="141"/>
      <c r="AT3" s="142" t="s">
        <v>5</v>
      </c>
      <c r="AU3" s="143"/>
      <c r="AV3" s="144"/>
      <c r="AW3" s="10"/>
      <c r="AX3" s="11"/>
      <c r="AY3" s="12"/>
      <c r="AZ3" s="148"/>
    </row>
    <row r="4" spans="1:57" s="30" customFormat="1" ht="138" customHeight="1" x14ac:dyDescent="0.3">
      <c r="A4" s="14"/>
      <c r="B4" s="15"/>
      <c r="C4" s="16" t="s">
        <v>6</v>
      </c>
      <c r="D4" s="17" t="s">
        <v>7</v>
      </c>
      <c r="E4" s="18" t="s">
        <v>8</v>
      </c>
      <c r="F4" s="17" t="s">
        <v>9</v>
      </c>
      <c r="G4" s="17" t="s">
        <v>10</v>
      </c>
      <c r="H4" s="18" t="s">
        <v>8</v>
      </c>
      <c r="I4" s="17" t="s">
        <v>11</v>
      </c>
      <c r="J4" s="17" t="s">
        <v>12</v>
      </c>
      <c r="K4" s="18" t="s">
        <v>8</v>
      </c>
      <c r="L4" s="17" t="s">
        <v>13</v>
      </c>
      <c r="M4" s="17" t="s">
        <v>14</v>
      </c>
      <c r="N4" s="18" t="s">
        <v>15</v>
      </c>
      <c r="O4" s="17" t="s">
        <v>16</v>
      </c>
      <c r="P4" s="18" t="s">
        <v>8</v>
      </c>
      <c r="Q4" s="17" t="s">
        <v>17</v>
      </c>
      <c r="R4" s="19" t="s">
        <v>18</v>
      </c>
      <c r="S4" s="19" t="s">
        <v>19</v>
      </c>
      <c r="T4" s="19" t="s">
        <v>20</v>
      </c>
      <c r="U4" s="19" t="s">
        <v>21</v>
      </c>
      <c r="V4" s="19" t="s">
        <v>22</v>
      </c>
      <c r="W4" s="18" t="s">
        <v>15</v>
      </c>
      <c r="X4" s="20" t="s">
        <v>23</v>
      </c>
      <c r="Y4" s="21" t="s">
        <v>24</v>
      </c>
      <c r="Z4" s="22" t="s">
        <v>15</v>
      </c>
      <c r="AA4" s="23" t="s">
        <v>25</v>
      </c>
      <c r="AB4" s="22" t="s">
        <v>15</v>
      </c>
      <c r="AC4" s="21" t="s">
        <v>26</v>
      </c>
      <c r="AD4" s="22" t="s">
        <v>8</v>
      </c>
      <c r="AE4" s="21" t="s">
        <v>27</v>
      </c>
      <c r="AF4" s="22" t="s">
        <v>8</v>
      </c>
      <c r="AG4" s="21" t="s">
        <v>28</v>
      </c>
      <c r="AH4" s="22" t="s">
        <v>8</v>
      </c>
      <c r="AI4" s="24" t="s">
        <v>29</v>
      </c>
      <c r="AJ4" s="25" t="s">
        <v>30</v>
      </c>
      <c r="AK4" s="25" t="s">
        <v>31</v>
      </c>
      <c r="AL4" s="26" t="s">
        <v>8</v>
      </c>
      <c r="AM4" s="25" t="s">
        <v>32</v>
      </c>
      <c r="AN4" s="25" t="s">
        <v>33</v>
      </c>
      <c r="AO4" s="26" t="s">
        <v>8</v>
      </c>
      <c r="AP4" s="25" t="s">
        <v>34</v>
      </c>
      <c r="AQ4" s="25" t="s">
        <v>35</v>
      </c>
      <c r="AR4" s="26" t="s">
        <v>8</v>
      </c>
      <c r="AS4" s="27" t="s">
        <v>36</v>
      </c>
      <c r="AT4" s="28" t="s">
        <v>37</v>
      </c>
      <c r="AU4" s="28" t="s">
        <v>38</v>
      </c>
      <c r="AV4" s="28" t="s">
        <v>39</v>
      </c>
      <c r="AW4" s="27" t="s">
        <v>36</v>
      </c>
      <c r="AX4" s="29" t="s">
        <v>139</v>
      </c>
      <c r="AY4" s="29" t="s">
        <v>40</v>
      </c>
      <c r="AZ4" s="145"/>
    </row>
    <row r="5" spans="1:57" s="60" customFormat="1" x14ac:dyDescent="0.2">
      <c r="A5" s="31">
        <f>A4+1</f>
        <v>1</v>
      </c>
      <c r="B5" s="32" t="s">
        <v>41</v>
      </c>
      <c r="C5" s="33">
        <v>75</v>
      </c>
      <c r="D5" s="34">
        <v>77</v>
      </c>
      <c r="E5" s="35">
        <f t="shared" ref="E5:E68" si="0">IF(OR(0.25&gt;=(C5-D5)/C5),(-0.25&lt;=(C5-D5)/C5)*1,0)</f>
        <v>1</v>
      </c>
      <c r="F5" s="33">
        <v>1496</v>
      </c>
      <c r="G5" s="34">
        <v>1496</v>
      </c>
      <c r="H5" s="36">
        <f t="shared" ref="H5:H53" si="1">IF(OR(0.04&gt;=(F5-G5)/F5),(-0.04&lt;=(F5-G5)/F5)*1,0)</f>
        <v>1</v>
      </c>
      <c r="I5" s="33">
        <v>46</v>
      </c>
      <c r="J5" s="34">
        <v>46</v>
      </c>
      <c r="K5" s="37">
        <f t="shared" ref="K5:K19" si="2">IF(I5=J5,1,0)</f>
        <v>1</v>
      </c>
      <c r="L5" s="34">
        <v>1879</v>
      </c>
      <c r="M5" s="34">
        <v>100</v>
      </c>
      <c r="N5" s="38">
        <f t="shared" ref="N5:N46" si="3">IF(M5&gt;=95,2,IF(M5&gt;=85,1,0))</f>
        <v>2</v>
      </c>
      <c r="O5" s="34">
        <v>457</v>
      </c>
      <c r="P5" s="38">
        <f t="shared" ref="P5:P27" si="4">IF(O5&gt;=200,1,0)</f>
        <v>1</v>
      </c>
      <c r="Q5" s="39">
        <v>1655</v>
      </c>
      <c r="R5" s="34">
        <v>1656</v>
      </c>
      <c r="S5" s="40">
        <v>1942</v>
      </c>
      <c r="T5" s="40">
        <v>1942</v>
      </c>
      <c r="U5" s="40">
        <v>1942</v>
      </c>
      <c r="V5" s="41">
        <f t="shared" ref="V5:V68" si="5">R5*100/Q5</f>
        <v>100.06042296072508</v>
      </c>
      <c r="W5" s="38">
        <f t="shared" ref="W5:W68" si="6">IF((R5/Q5)&gt;=0.95,2,IF((R5/Q5)&gt;=0.9,1,0))</f>
        <v>2</v>
      </c>
      <c r="X5" s="42">
        <f t="shared" ref="X5:X68" si="7">E5+H5+K5+N5+P5+W5</f>
        <v>8</v>
      </c>
      <c r="Y5" s="43">
        <v>96</v>
      </c>
      <c r="Z5" s="44">
        <f t="shared" ref="Z5:Z68" si="8">IF(Y5&gt;=95,2,IF(Y5&gt;=85,1,0))</f>
        <v>2</v>
      </c>
      <c r="AA5" s="43">
        <v>94</v>
      </c>
      <c r="AB5" s="45">
        <f t="shared" ref="AB5:AB68" si="9">IF(AA5&gt;=90,2,IF(AA5&gt;=80,1,0))</f>
        <v>2</v>
      </c>
      <c r="AC5" s="43">
        <v>49768</v>
      </c>
      <c r="AD5" s="44">
        <f t="shared" ref="AD5:AD68" si="10">IF((AC5/G5/13)&gt;1.4,1,0)</f>
        <v>1</v>
      </c>
      <c r="AE5" s="34">
        <v>28143</v>
      </c>
      <c r="AF5" s="46">
        <f t="shared" ref="AF5:AF68" si="11">IF(AE5&gt;G5*3,1,0)</f>
        <v>1</v>
      </c>
      <c r="AG5" s="47">
        <v>100</v>
      </c>
      <c r="AH5" s="45">
        <f t="shared" ref="AH5:AH68" si="12">IF(AG5&gt;=90,1,0)</f>
        <v>1</v>
      </c>
      <c r="AI5" s="48">
        <f t="shared" ref="AI5:AI68" si="13">Z5+AB5+AD5+AF5+AH5</f>
        <v>7</v>
      </c>
      <c r="AJ5" s="34">
        <v>26570</v>
      </c>
      <c r="AK5" s="49">
        <f t="shared" ref="AK5:AK68" si="14">AJ5/L5</f>
        <v>14.140500266098989</v>
      </c>
      <c r="AL5" s="50">
        <f t="shared" ref="AL5:AL46" si="15">IF(AK5&gt;=7.5,1,0)</f>
        <v>1</v>
      </c>
      <c r="AM5" s="34">
        <v>18047</v>
      </c>
      <c r="AN5" s="51">
        <f t="shared" ref="AN5:AN68" si="16">AM5/G5</f>
        <v>12.063502673796792</v>
      </c>
      <c r="AO5" s="52">
        <f t="shared" ref="AO5:AO23" si="17">IF(AN5&gt;=7.5,1,0)</f>
        <v>1</v>
      </c>
      <c r="AP5" s="34">
        <v>3214</v>
      </c>
      <c r="AQ5" s="51">
        <f t="shared" ref="AQ5:AQ68" si="18">AP5/D5</f>
        <v>41.740259740259738</v>
      </c>
      <c r="AR5" s="53">
        <f t="shared" ref="AR5:AR68" si="19">IF(AQ5&gt;=29.9,1,0)</f>
        <v>1</v>
      </c>
      <c r="AS5" s="54">
        <f t="shared" ref="AS5:AS68" si="20">AL5+AO5+AR5</f>
        <v>3</v>
      </c>
      <c r="AT5" s="55">
        <v>1</v>
      </c>
      <c r="AU5" s="56">
        <v>1</v>
      </c>
      <c r="AV5" s="51">
        <v>1</v>
      </c>
      <c r="AW5" s="54">
        <f t="shared" ref="AW5:AW68" si="21">AT5+AU5+AV5</f>
        <v>3</v>
      </c>
      <c r="AX5" s="57">
        <f t="shared" ref="AX5:AX68" si="22">X5+AI5+AS5+AW5</f>
        <v>21</v>
      </c>
      <c r="AY5" s="58">
        <f t="shared" ref="AY5:AY68" si="23">AX5/21</f>
        <v>1</v>
      </c>
      <c r="AZ5" s="149" t="s">
        <v>41</v>
      </c>
      <c r="BA5" s="59"/>
      <c r="BB5" s="59"/>
      <c r="BC5" s="59"/>
      <c r="BD5" s="59"/>
      <c r="BE5" s="59"/>
    </row>
    <row r="6" spans="1:57" s="60" customFormat="1" x14ac:dyDescent="0.2">
      <c r="A6" s="61">
        <f>A5+1</f>
        <v>2</v>
      </c>
      <c r="B6" s="62" t="s">
        <v>42</v>
      </c>
      <c r="C6" s="33">
        <v>78</v>
      </c>
      <c r="D6" s="34">
        <v>82</v>
      </c>
      <c r="E6" s="35">
        <f t="shared" si="0"/>
        <v>1</v>
      </c>
      <c r="F6" s="33">
        <v>1748</v>
      </c>
      <c r="G6" s="34">
        <v>1746</v>
      </c>
      <c r="H6" s="36">
        <f t="shared" si="1"/>
        <v>1</v>
      </c>
      <c r="I6" s="33">
        <v>57</v>
      </c>
      <c r="J6" s="34">
        <v>57</v>
      </c>
      <c r="K6" s="37">
        <f t="shared" si="2"/>
        <v>1</v>
      </c>
      <c r="L6" s="34">
        <v>1995</v>
      </c>
      <c r="M6" s="34">
        <v>99</v>
      </c>
      <c r="N6" s="38">
        <f t="shared" si="3"/>
        <v>2</v>
      </c>
      <c r="O6" s="34">
        <v>672</v>
      </c>
      <c r="P6" s="38">
        <f t="shared" si="4"/>
        <v>1</v>
      </c>
      <c r="Q6" s="39">
        <v>1796</v>
      </c>
      <c r="R6" s="34">
        <v>1792</v>
      </c>
      <c r="S6" s="40">
        <v>2113</v>
      </c>
      <c r="T6" s="40">
        <v>2113</v>
      </c>
      <c r="U6" s="40">
        <v>2113</v>
      </c>
      <c r="V6" s="41">
        <f t="shared" si="5"/>
        <v>99.777282850779514</v>
      </c>
      <c r="W6" s="38">
        <f t="shared" si="6"/>
        <v>2</v>
      </c>
      <c r="X6" s="42">
        <f t="shared" si="7"/>
        <v>8</v>
      </c>
      <c r="Y6" s="43">
        <v>100</v>
      </c>
      <c r="Z6" s="44">
        <f t="shared" si="8"/>
        <v>2</v>
      </c>
      <c r="AA6" s="43">
        <v>99</v>
      </c>
      <c r="AB6" s="45">
        <f t="shared" si="9"/>
        <v>2</v>
      </c>
      <c r="AC6" s="43">
        <v>56102</v>
      </c>
      <c r="AD6" s="44">
        <f t="shared" si="10"/>
        <v>1</v>
      </c>
      <c r="AE6" s="34">
        <v>29299</v>
      </c>
      <c r="AF6" s="46">
        <f t="shared" si="11"/>
        <v>1</v>
      </c>
      <c r="AG6" s="47">
        <v>98</v>
      </c>
      <c r="AH6" s="45">
        <f t="shared" si="12"/>
        <v>1</v>
      </c>
      <c r="AI6" s="48">
        <f t="shared" si="13"/>
        <v>7</v>
      </c>
      <c r="AJ6" s="34">
        <v>17384</v>
      </c>
      <c r="AK6" s="49">
        <f t="shared" si="14"/>
        <v>8.7137844611528816</v>
      </c>
      <c r="AL6" s="50">
        <f t="shared" si="15"/>
        <v>1</v>
      </c>
      <c r="AM6" s="34">
        <v>23225</v>
      </c>
      <c r="AN6" s="51">
        <f t="shared" si="16"/>
        <v>13.301832760595648</v>
      </c>
      <c r="AO6" s="52">
        <f t="shared" si="17"/>
        <v>1</v>
      </c>
      <c r="AP6" s="34">
        <v>3991</v>
      </c>
      <c r="AQ6" s="51">
        <f t="shared" si="18"/>
        <v>48.670731707317074</v>
      </c>
      <c r="AR6" s="53">
        <f t="shared" si="19"/>
        <v>1</v>
      </c>
      <c r="AS6" s="54">
        <f t="shared" si="20"/>
        <v>3</v>
      </c>
      <c r="AT6" s="55">
        <v>1</v>
      </c>
      <c r="AU6" s="56">
        <v>1</v>
      </c>
      <c r="AV6" s="51">
        <v>1</v>
      </c>
      <c r="AW6" s="54">
        <f t="shared" si="21"/>
        <v>3</v>
      </c>
      <c r="AX6" s="57">
        <f t="shared" si="22"/>
        <v>21</v>
      </c>
      <c r="AY6" s="58">
        <f t="shared" si="23"/>
        <v>1</v>
      </c>
      <c r="AZ6" s="150" t="s">
        <v>42</v>
      </c>
      <c r="BA6" s="59"/>
      <c r="BB6" s="59"/>
      <c r="BC6" s="59"/>
      <c r="BD6" s="59"/>
      <c r="BE6" s="59"/>
    </row>
    <row r="7" spans="1:57" s="59" customFormat="1" x14ac:dyDescent="0.2">
      <c r="A7" s="61">
        <f>A6+1</f>
        <v>3</v>
      </c>
      <c r="B7" s="62" t="s">
        <v>43</v>
      </c>
      <c r="C7" s="33">
        <v>108</v>
      </c>
      <c r="D7" s="34">
        <v>113</v>
      </c>
      <c r="E7" s="35">
        <f t="shared" si="0"/>
        <v>1</v>
      </c>
      <c r="F7" s="33">
        <v>2114</v>
      </c>
      <c r="G7" s="34">
        <v>2114</v>
      </c>
      <c r="H7" s="36">
        <f t="shared" si="1"/>
        <v>1</v>
      </c>
      <c r="I7" s="33">
        <v>73</v>
      </c>
      <c r="J7" s="34">
        <v>73</v>
      </c>
      <c r="K7" s="37">
        <f t="shared" si="2"/>
        <v>1</v>
      </c>
      <c r="L7" s="34">
        <v>3615</v>
      </c>
      <c r="M7" s="34">
        <v>100</v>
      </c>
      <c r="N7" s="38">
        <f t="shared" si="3"/>
        <v>2</v>
      </c>
      <c r="O7" s="34">
        <v>419</v>
      </c>
      <c r="P7" s="38">
        <f t="shared" si="4"/>
        <v>1</v>
      </c>
      <c r="Q7" s="39">
        <v>2396</v>
      </c>
      <c r="R7" s="34">
        <v>2528</v>
      </c>
      <c r="S7" s="63">
        <v>2674</v>
      </c>
      <c r="T7" s="40">
        <v>2674</v>
      </c>
      <c r="U7" s="40">
        <v>2674</v>
      </c>
      <c r="V7" s="41">
        <f t="shared" si="5"/>
        <v>105.50918196994992</v>
      </c>
      <c r="W7" s="38">
        <f t="shared" si="6"/>
        <v>2</v>
      </c>
      <c r="X7" s="42">
        <f t="shared" si="7"/>
        <v>8</v>
      </c>
      <c r="Y7" s="43">
        <v>100</v>
      </c>
      <c r="Z7" s="44">
        <f t="shared" si="8"/>
        <v>2</v>
      </c>
      <c r="AA7" s="43">
        <v>99</v>
      </c>
      <c r="AB7" s="45">
        <f t="shared" si="9"/>
        <v>2</v>
      </c>
      <c r="AC7" s="43">
        <v>73942</v>
      </c>
      <c r="AD7" s="44">
        <f t="shared" si="10"/>
        <v>1</v>
      </c>
      <c r="AE7" s="34">
        <v>30034</v>
      </c>
      <c r="AF7" s="46">
        <f t="shared" si="11"/>
        <v>1</v>
      </c>
      <c r="AG7" s="47">
        <v>100</v>
      </c>
      <c r="AH7" s="45">
        <f t="shared" si="12"/>
        <v>1</v>
      </c>
      <c r="AI7" s="48">
        <f t="shared" si="13"/>
        <v>7</v>
      </c>
      <c r="AJ7" s="34">
        <v>59050</v>
      </c>
      <c r="AK7" s="49">
        <f t="shared" si="14"/>
        <v>16.334716459197786</v>
      </c>
      <c r="AL7" s="50">
        <f t="shared" si="15"/>
        <v>1</v>
      </c>
      <c r="AM7" s="34">
        <v>17380</v>
      </c>
      <c r="AN7" s="51">
        <f t="shared" si="16"/>
        <v>8.2213812677388844</v>
      </c>
      <c r="AO7" s="52">
        <f t="shared" si="17"/>
        <v>1</v>
      </c>
      <c r="AP7" s="34">
        <v>5036</v>
      </c>
      <c r="AQ7" s="51">
        <f t="shared" si="18"/>
        <v>44.56637168141593</v>
      </c>
      <c r="AR7" s="53">
        <f t="shared" si="19"/>
        <v>1</v>
      </c>
      <c r="AS7" s="54">
        <f t="shared" si="20"/>
        <v>3</v>
      </c>
      <c r="AT7" s="55">
        <v>1</v>
      </c>
      <c r="AU7" s="56">
        <v>1</v>
      </c>
      <c r="AV7" s="51">
        <v>1</v>
      </c>
      <c r="AW7" s="54">
        <f t="shared" si="21"/>
        <v>3</v>
      </c>
      <c r="AX7" s="57">
        <f t="shared" si="22"/>
        <v>21</v>
      </c>
      <c r="AY7" s="58">
        <f t="shared" si="23"/>
        <v>1</v>
      </c>
      <c r="AZ7" s="150" t="s">
        <v>43</v>
      </c>
      <c r="BE7" s="60"/>
    </row>
    <row r="8" spans="1:57" s="60" customFormat="1" ht="16.5" customHeight="1" x14ac:dyDescent="0.2">
      <c r="A8" s="61">
        <f>A7+1</f>
        <v>4</v>
      </c>
      <c r="B8" s="62" t="s">
        <v>44</v>
      </c>
      <c r="C8" s="33">
        <v>64</v>
      </c>
      <c r="D8" s="34">
        <v>61</v>
      </c>
      <c r="E8" s="35">
        <f t="shared" si="0"/>
        <v>1</v>
      </c>
      <c r="F8" s="33">
        <v>1251</v>
      </c>
      <c r="G8" s="34">
        <v>1250</v>
      </c>
      <c r="H8" s="36">
        <f t="shared" si="1"/>
        <v>1</v>
      </c>
      <c r="I8" s="33">
        <v>48</v>
      </c>
      <c r="J8" s="34">
        <v>48</v>
      </c>
      <c r="K8" s="37">
        <f t="shared" si="2"/>
        <v>1</v>
      </c>
      <c r="L8" s="34">
        <v>1338</v>
      </c>
      <c r="M8" s="34">
        <v>100</v>
      </c>
      <c r="N8" s="38">
        <f t="shared" si="3"/>
        <v>2</v>
      </c>
      <c r="O8" s="34">
        <v>346</v>
      </c>
      <c r="P8" s="38">
        <f t="shared" si="4"/>
        <v>1</v>
      </c>
      <c r="Q8" s="39">
        <v>1589</v>
      </c>
      <c r="R8" s="34">
        <v>1532</v>
      </c>
      <c r="S8" s="40">
        <v>1839</v>
      </c>
      <c r="T8" s="40">
        <v>1839</v>
      </c>
      <c r="U8" s="40">
        <v>1839</v>
      </c>
      <c r="V8" s="41">
        <f t="shared" si="5"/>
        <v>96.412838263058532</v>
      </c>
      <c r="W8" s="38">
        <f t="shared" si="6"/>
        <v>2</v>
      </c>
      <c r="X8" s="42">
        <f t="shared" si="7"/>
        <v>8</v>
      </c>
      <c r="Y8" s="43">
        <v>99</v>
      </c>
      <c r="Z8" s="44">
        <f t="shared" si="8"/>
        <v>2</v>
      </c>
      <c r="AA8" s="43">
        <v>99</v>
      </c>
      <c r="AB8" s="45">
        <f t="shared" si="9"/>
        <v>2</v>
      </c>
      <c r="AC8" s="43">
        <v>32836</v>
      </c>
      <c r="AD8" s="44">
        <f t="shared" si="10"/>
        <v>1</v>
      </c>
      <c r="AE8" s="34">
        <v>20102</v>
      </c>
      <c r="AF8" s="46">
        <f t="shared" si="11"/>
        <v>1</v>
      </c>
      <c r="AG8" s="47">
        <v>99</v>
      </c>
      <c r="AH8" s="45">
        <f t="shared" si="12"/>
        <v>1</v>
      </c>
      <c r="AI8" s="48">
        <f t="shared" si="13"/>
        <v>7</v>
      </c>
      <c r="AJ8" s="34">
        <v>10163</v>
      </c>
      <c r="AK8" s="49">
        <f t="shared" si="14"/>
        <v>7.5956651718983554</v>
      </c>
      <c r="AL8" s="50">
        <f t="shared" si="15"/>
        <v>1</v>
      </c>
      <c r="AM8" s="34">
        <v>9496</v>
      </c>
      <c r="AN8" s="51">
        <f t="shared" si="16"/>
        <v>7.5968</v>
      </c>
      <c r="AO8" s="52">
        <f t="shared" si="17"/>
        <v>1</v>
      </c>
      <c r="AP8" s="34">
        <v>2439</v>
      </c>
      <c r="AQ8" s="51">
        <f t="shared" si="18"/>
        <v>39.983606557377051</v>
      </c>
      <c r="AR8" s="53">
        <f t="shared" si="19"/>
        <v>1</v>
      </c>
      <c r="AS8" s="54">
        <f t="shared" si="20"/>
        <v>3</v>
      </c>
      <c r="AT8" s="55">
        <v>1</v>
      </c>
      <c r="AU8" s="51">
        <v>1</v>
      </c>
      <c r="AV8" s="51">
        <v>1</v>
      </c>
      <c r="AW8" s="54">
        <f t="shared" si="21"/>
        <v>3</v>
      </c>
      <c r="AX8" s="57">
        <f t="shared" si="22"/>
        <v>21</v>
      </c>
      <c r="AY8" s="58">
        <f t="shared" si="23"/>
        <v>1</v>
      </c>
      <c r="AZ8" s="150" t="s">
        <v>44</v>
      </c>
      <c r="BA8" s="59"/>
      <c r="BB8" s="59"/>
      <c r="BC8" s="59"/>
      <c r="BD8" s="59"/>
      <c r="BE8" s="59"/>
    </row>
    <row r="9" spans="1:57" s="60" customFormat="1" ht="16.5" customHeight="1" x14ac:dyDescent="0.2">
      <c r="A9" s="61">
        <v>1</v>
      </c>
      <c r="B9" s="62" t="s">
        <v>45</v>
      </c>
      <c r="C9" s="33">
        <v>64</v>
      </c>
      <c r="D9" s="34">
        <v>72</v>
      </c>
      <c r="E9" s="35">
        <f t="shared" si="0"/>
        <v>1</v>
      </c>
      <c r="F9" s="33">
        <v>1505</v>
      </c>
      <c r="G9" s="34">
        <v>1509</v>
      </c>
      <c r="H9" s="36">
        <f t="shared" si="1"/>
        <v>1</v>
      </c>
      <c r="I9" s="33">
        <v>49</v>
      </c>
      <c r="J9" s="34">
        <v>49</v>
      </c>
      <c r="K9" s="37">
        <f t="shared" si="2"/>
        <v>1</v>
      </c>
      <c r="L9" s="34">
        <v>2258</v>
      </c>
      <c r="M9" s="34">
        <v>98</v>
      </c>
      <c r="N9" s="38">
        <f t="shared" si="3"/>
        <v>2</v>
      </c>
      <c r="O9" s="34">
        <v>1299</v>
      </c>
      <c r="P9" s="38">
        <f t="shared" si="4"/>
        <v>1</v>
      </c>
      <c r="Q9" s="39">
        <v>1612.08</v>
      </c>
      <c r="R9" s="34">
        <v>1597</v>
      </c>
      <c r="S9" s="40">
        <v>1890</v>
      </c>
      <c r="T9" s="40">
        <v>1890</v>
      </c>
      <c r="U9" s="40">
        <v>1890</v>
      </c>
      <c r="V9" s="41">
        <f t="shared" si="5"/>
        <v>99.064562552726912</v>
      </c>
      <c r="W9" s="38">
        <f t="shared" si="6"/>
        <v>2</v>
      </c>
      <c r="X9" s="42">
        <f t="shared" si="7"/>
        <v>8</v>
      </c>
      <c r="Y9" s="43">
        <v>97</v>
      </c>
      <c r="Z9" s="44">
        <f t="shared" si="8"/>
        <v>2</v>
      </c>
      <c r="AA9" s="43">
        <v>95</v>
      </c>
      <c r="AB9" s="45">
        <f t="shared" si="9"/>
        <v>2</v>
      </c>
      <c r="AC9" s="43">
        <v>49302</v>
      </c>
      <c r="AD9" s="44">
        <f t="shared" si="10"/>
        <v>1</v>
      </c>
      <c r="AE9" s="34">
        <v>21814</v>
      </c>
      <c r="AF9" s="46">
        <f t="shared" si="11"/>
        <v>1</v>
      </c>
      <c r="AG9" s="47">
        <v>99</v>
      </c>
      <c r="AH9" s="45">
        <f t="shared" si="12"/>
        <v>1</v>
      </c>
      <c r="AI9" s="48">
        <f t="shared" si="13"/>
        <v>7</v>
      </c>
      <c r="AJ9" s="34">
        <v>13681</v>
      </c>
      <c r="AK9" s="49">
        <f t="shared" si="14"/>
        <v>6.0589016829052262</v>
      </c>
      <c r="AL9" s="50">
        <f t="shared" si="15"/>
        <v>0</v>
      </c>
      <c r="AM9" s="34">
        <v>13047</v>
      </c>
      <c r="AN9" s="51">
        <f t="shared" si="16"/>
        <v>8.6461232604373759</v>
      </c>
      <c r="AO9" s="52">
        <f t="shared" si="17"/>
        <v>1</v>
      </c>
      <c r="AP9" s="34">
        <v>2483</v>
      </c>
      <c r="AQ9" s="51">
        <f t="shared" si="18"/>
        <v>34.486111111111114</v>
      </c>
      <c r="AR9" s="53">
        <f t="shared" si="19"/>
        <v>1</v>
      </c>
      <c r="AS9" s="54">
        <f t="shared" si="20"/>
        <v>2</v>
      </c>
      <c r="AT9" s="55">
        <v>1</v>
      </c>
      <c r="AU9" s="51">
        <v>1</v>
      </c>
      <c r="AV9" s="51">
        <v>1</v>
      </c>
      <c r="AW9" s="54">
        <f t="shared" si="21"/>
        <v>3</v>
      </c>
      <c r="AX9" s="57">
        <f t="shared" si="22"/>
        <v>20</v>
      </c>
      <c r="AY9" s="58">
        <f t="shared" si="23"/>
        <v>0.95238095238095233</v>
      </c>
      <c r="AZ9" s="150" t="s">
        <v>45</v>
      </c>
      <c r="BA9" s="59"/>
      <c r="BB9" s="59"/>
      <c r="BC9" s="59"/>
      <c r="BD9" s="59"/>
      <c r="BE9" s="59"/>
    </row>
    <row r="10" spans="1:57" s="60" customFormat="1" x14ac:dyDescent="0.2">
      <c r="A10" s="61">
        <f t="shared" ref="A10:A73" si="24">A9+1</f>
        <v>2</v>
      </c>
      <c r="B10" s="62" t="s">
        <v>46</v>
      </c>
      <c r="C10" s="33">
        <v>67</v>
      </c>
      <c r="D10" s="34">
        <v>73</v>
      </c>
      <c r="E10" s="35">
        <f t="shared" si="0"/>
        <v>1</v>
      </c>
      <c r="F10" s="33">
        <v>1243</v>
      </c>
      <c r="G10" s="34">
        <v>1235</v>
      </c>
      <c r="H10" s="36">
        <f t="shared" si="1"/>
        <v>1</v>
      </c>
      <c r="I10" s="33">
        <v>42</v>
      </c>
      <c r="J10" s="34">
        <v>42</v>
      </c>
      <c r="K10" s="37">
        <f t="shared" si="2"/>
        <v>1</v>
      </c>
      <c r="L10" s="34">
        <v>2242</v>
      </c>
      <c r="M10" s="34">
        <v>100</v>
      </c>
      <c r="N10" s="38">
        <f t="shared" si="3"/>
        <v>2</v>
      </c>
      <c r="O10" s="34">
        <v>650</v>
      </c>
      <c r="P10" s="38">
        <f t="shared" si="4"/>
        <v>1</v>
      </c>
      <c r="Q10" s="39">
        <v>1499</v>
      </c>
      <c r="R10" s="34">
        <v>1499</v>
      </c>
      <c r="S10" s="40">
        <v>1771</v>
      </c>
      <c r="T10" s="40">
        <v>1771</v>
      </c>
      <c r="U10" s="40">
        <v>1771</v>
      </c>
      <c r="V10" s="41">
        <f t="shared" si="5"/>
        <v>100</v>
      </c>
      <c r="W10" s="38">
        <f t="shared" si="6"/>
        <v>2</v>
      </c>
      <c r="X10" s="42">
        <f t="shared" si="7"/>
        <v>8</v>
      </c>
      <c r="Y10" s="43">
        <v>98</v>
      </c>
      <c r="Z10" s="44">
        <f t="shared" si="8"/>
        <v>2</v>
      </c>
      <c r="AA10" s="43">
        <v>96</v>
      </c>
      <c r="AB10" s="45">
        <f t="shared" si="9"/>
        <v>2</v>
      </c>
      <c r="AC10" s="43">
        <v>48631</v>
      </c>
      <c r="AD10" s="44">
        <f t="shared" si="10"/>
        <v>1</v>
      </c>
      <c r="AE10" s="34">
        <v>21219</v>
      </c>
      <c r="AF10" s="46">
        <f t="shared" si="11"/>
        <v>1</v>
      </c>
      <c r="AG10" s="47">
        <v>99</v>
      </c>
      <c r="AH10" s="45">
        <f t="shared" si="12"/>
        <v>1</v>
      </c>
      <c r="AI10" s="48">
        <f t="shared" si="13"/>
        <v>7</v>
      </c>
      <c r="AJ10" s="34">
        <v>15556</v>
      </c>
      <c r="AK10" s="49">
        <f t="shared" si="14"/>
        <v>6.9384478144513828</v>
      </c>
      <c r="AL10" s="50">
        <f t="shared" si="15"/>
        <v>0</v>
      </c>
      <c r="AM10" s="34">
        <v>9433</v>
      </c>
      <c r="AN10" s="51">
        <f t="shared" si="16"/>
        <v>7.6380566801619434</v>
      </c>
      <c r="AO10" s="52">
        <f t="shared" si="17"/>
        <v>1</v>
      </c>
      <c r="AP10" s="34">
        <v>3046</v>
      </c>
      <c r="AQ10" s="51">
        <f t="shared" si="18"/>
        <v>41.726027397260275</v>
      </c>
      <c r="AR10" s="53">
        <f t="shared" si="19"/>
        <v>1</v>
      </c>
      <c r="AS10" s="54">
        <f t="shared" si="20"/>
        <v>2</v>
      </c>
      <c r="AT10" s="55">
        <v>1</v>
      </c>
      <c r="AU10" s="56">
        <v>1</v>
      </c>
      <c r="AV10" s="51">
        <v>1</v>
      </c>
      <c r="AW10" s="54">
        <f t="shared" si="21"/>
        <v>3</v>
      </c>
      <c r="AX10" s="57">
        <f t="shared" si="22"/>
        <v>20</v>
      </c>
      <c r="AY10" s="58">
        <f t="shared" si="23"/>
        <v>0.95238095238095233</v>
      </c>
      <c r="AZ10" s="150" t="s">
        <v>46</v>
      </c>
      <c r="BE10" s="59"/>
    </row>
    <row r="11" spans="1:57" s="60" customFormat="1" x14ac:dyDescent="0.2">
      <c r="A11" s="61">
        <f t="shared" si="24"/>
        <v>3</v>
      </c>
      <c r="B11" s="62" t="s">
        <v>47</v>
      </c>
      <c r="C11" s="33">
        <v>51</v>
      </c>
      <c r="D11" s="34">
        <v>52</v>
      </c>
      <c r="E11" s="35">
        <f t="shared" si="0"/>
        <v>1</v>
      </c>
      <c r="F11" s="33">
        <v>940</v>
      </c>
      <c r="G11" s="34">
        <v>931</v>
      </c>
      <c r="H11" s="36">
        <f t="shared" si="1"/>
        <v>1</v>
      </c>
      <c r="I11" s="33">
        <v>32</v>
      </c>
      <c r="J11" s="34">
        <v>32</v>
      </c>
      <c r="K11" s="37">
        <f t="shared" si="2"/>
        <v>1</v>
      </c>
      <c r="L11" s="34">
        <v>1473</v>
      </c>
      <c r="M11" s="34">
        <v>100</v>
      </c>
      <c r="N11" s="38">
        <f t="shared" si="3"/>
        <v>2</v>
      </c>
      <c r="O11" s="34">
        <v>345</v>
      </c>
      <c r="P11" s="38">
        <f t="shared" si="4"/>
        <v>1</v>
      </c>
      <c r="Q11" s="39">
        <v>1125</v>
      </c>
      <c r="R11" s="34">
        <v>1136</v>
      </c>
      <c r="S11" s="40">
        <v>1349</v>
      </c>
      <c r="T11" s="40">
        <v>1349</v>
      </c>
      <c r="U11" s="40">
        <v>1349</v>
      </c>
      <c r="V11" s="41">
        <f t="shared" si="5"/>
        <v>100.97777777777777</v>
      </c>
      <c r="W11" s="38">
        <f t="shared" si="6"/>
        <v>2</v>
      </c>
      <c r="X11" s="42">
        <f t="shared" si="7"/>
        <v>8</v>
      </c>
      <c r="Y11" s="43">
        <v>99</v>
      </c>
      <c r="Z11" s="44">
        <f t="shared" si="8"/>
        <v>2</v>
      </c>
      <c r="AA11" s="43">
        <v>96</v>
      </c>
      <c r="AB11" s="45">
        <f t="shared" si="9"/>
        <v>2</v>
      </c>
      <c r="AC11" s="43">
        <v>38209</v>
      </c>
      <c r="AD11" s="44">
        <f t="shared" si="10"/>
        <v>1</v>
      </c>
      <c r="AE11" s="34">
        <v>15531</v>
      </c>
      <c r="AF11" s="46">
        <f t="shared" si="11"/>
        <v>1</v>
      </c>
      <c r="AG11" s="47">
        <v>100</v>
      </c>
      <c r="AH11" s="45">
        <f t="shared" si="12"/>
        <v>1</v>
      </c>
      <c r="AI11" s="48">
        <f t="shared" si="13"/>
        <v>7</v>
      </c>
      <c r="AJ11" s="34">
        <v>13993</v>
      </c>
      <c r="AK11" s="49">
        <f t="shared" si="14"/>
        <v>9.4996605566870329</v>
      </c>
      <c r="AL11" s="50">
        <f t="shared" si="15"/>
        <v>1</v>
      </c>
      <c r="AM11" s="34">
        <v>6814</v>
      </c>
      <c r="AN11" s="51">
        <f t="shared" si="16"/>
        <v>7.3190118152524164</v>
      </c>
      <c r="AO11" s="52">
        <f t="shared" si="17"/>
        <v>0</v>
      </c>
      <c r="AP11" s="34">
        <v>2150</v>
      </c>
      <c r="AQ11" s="51">
        <f t="shared" si="18"/>
        <v>41.346153846153847</v>
      </c>
      <c r="AR11" s="53">
        <f t="shared" si="19"/>
        <v>1</v>
      </c>
      <c r="AS11" s="54">
        <f t="shared" si="20"/>
        <v>2</v>
      </c>
      <c r="AT11" s="55">
        <v>1</v>
      </c>
      <c r="AU11" s="56">
        <v>1</v>
      </c>
      <c r="AV11" s="51">
        <v>1</v>
      </c>
      <c r="AW11" s="54">
        <f t="shared" si="21"/>
        <v>3</v>
      </c>
      <c r="AX11" s="57">
        <f t="shared" si="22"/>
        <v>20</v>
      </c>
      <c r="AY11" s="58">
        <f t="shared" si="23"/>
        <v>0.95238095238095233</v>
      </c>
      <c r="AZ11" s="150" t="s">
        <v>47</v>
      </c>
      <c r="BA11" s="59"/>
      <c r="BB11" s="59"/>
      <c r="BC11" s="59"/>
      <c r="BD11" s="59"/>
      <c r="BE11" s="59"/>
    </row>
    <row r="12" spans="1:57" s="60" customFormat="1" x14ac:dyDescent="0.2">
      <c r="A12" s="61">
        <f t="shared" si="24"/>
        <v>4</v>
      </c>
      <c r="B12" s="62" t="s">
        <v>48</v>
      </c>
      <c r="C12" s="33">
        <v>43</v>
      </c>
      <c r="D12" s="34">
        <v>47</v>
      </c>
      <c r="E12" s="35">
        <f t="shared" si="0"/>
        <v>1</v>
      </c>
      <c r="F12" s="33">
        <v>1075</v>
      </c>
      <c r="G12" s="34">
        <v>1077</v>
      </c>
      <c r="H12" s="36">
        <f t="shared" si="1"/>
        <v>1</v>
      </c>
      <c r="I12" s="33">
        <v>35</v>
      </c>
      <c r="J12" s="34">
        <v>35</v>
      </c>
      <c r="K12" s="37">
        <f t="shared" si="2"/>
        <v>1</v>
      </c>
      <c r="L12" s="34">
        <v>1255</v>
      </c>
      <c r="M12" s="34">
        <v>100</v>
      </c>
      <c r="N12" s="38">
        <f t="shared" si="3"/>
        <v>2</v>
      </c>
      <c r="O12" s="34">
        <v>781</v>
      </c>
      <c r="P12" s="38">
        <f t="shared" si="4"/>
        <v>1</v>
      </c>
      <c r="Q12" s="39">
        <v>1115</v>
      </c>
      <c r="R12" s="34">
        <v>1116</v>
      </c>
      <c r="S12" s="40">
        <v>1321</v>
      </c>
      <c r="T12" s="40">
        <v>1321</v>
      </c>
      <c r="U12" s="40">
        <v>1321</v>
      </c>
      <c r="V12" s="41">
        <f t="shared" si="5"/>
        <v>100.08968609865471</v>
      </c>
      <c r="W12" s="38">
        <f t="shared" si="6"/>
        <v>2</v>
      </c>
      <c r="X12" s="42">
        <f t="shared" si="7"/>
        <v>8</v>
      </c>
      <c r="Y12" s="43">
        <v>99</v>
      </c>
      <c r="Z12" s="44">
        <f t="shared" si="8"/>
        <v>2</v>
      </c>
      <c r="AA12" s="43">
        <v>100</v>
      </c>
      <c r="AB12" s="45">
        <f t="shared" si="9"/>
        <v>2</v>
      </c>
      <c r="AC12" s="43">
        <v>34757</v>
      </c>
      <c r="AD12" s="44">
        <f t="shared" si="10"/>
        <v>1</v>
      </c>
      <c r="AE12" s="34">
        <v>17809</v>
      </c>
      <c r="AF12" s="46">
        <f t="shared" si="11"/>
        <v>1</v>
      </c>
      <c r="AG12" s="47">
        <v>100</v>
      </c>
      <c r="AH12" s="45">
        <f t="shared" si="12"/>
        <v>1</v>
      </c>
      <c r="AI12" s="48">
        <f t="shared" si="13"/>
        <v>7</v>
      </c>
      <c r="AJ12" s="34">
        <v>12241</v>
      </c>
      <c r="AK12" s="49">
        <f t="shared" si="14"/>
        <v>9.7537848605577686</v>
      </c>
      <c r="AL12" s="50">
        <f t="shared" si="15"/>
        <v>1</v>
      </c>
      <c r="AM12" s="34">
        <v>9353</v>
      </c>
      <c r="AN12" s="51">
        <f t="shared" si="16"/>
        <v>8.6843082636954509</v>
      </c>
      <c r="AO12" s="52">
        <f t="shared" si="17"/>
        <v>1</v>
      </c>
      <c r="AP12" s="34">
        <v>3048</v>
      </c>
      <c r="AQ12" s="51">
        <f t="shared" si="18"/>
        <v>64.851063829787236</v>
      </c>
      <c r="AR12" s="53">
        <f t="shared" si="19"/>
        <v>1</v>
      </c>
      <c r="AS12" s="54">
        <f t="shared" si="20"/>
        <v>3</v>
      </c>
      <c r="AT12" s="55">
        <v>1</v>
      </c>
      <c r="AU12" s="56">
        <v>0</v>
      </c>
      <c r="AV12" s="51">
        <v>1</v>
      </c>
      <c r="AW12" s="54">
        <f t="shared" si="21"/>
        <v>2</v>
      </c>
      <c r="AX12" s="57">
        <f t="shared" si="22"/>
        <v>20</v>
      </c>
      <c r="AY12" s="58">
        <f t="shared" si="23"/>
        <v>0.95238095238095233</v>
      </c>
      <c r="AZ12" s="150" t="s">
        <v>48</v>
      </c>
      <c r="BA12" s="59"/>
      <c r="BB12" s="59"/>
      <c r="BC12" s="59"/>
      <c r="BD12" s="59"/>
      <c r="BE12" s="59"/>
    </row>
    <row r="13" spans="1:57" s="60" customFormat="1" x14ac:dyDescent="0.2">
      <c r="A13" s="61">
        <f t="shared" si="24"/>
        <v>5</v>
      </c>
      <c r="B13" s="62" t="s">
        <v>49</v>
      </c>
      <c r="C13" s="33">
        <v>66</v>
      </c>
      <c r="D13" s="34">
        <v>74</v>
      </c>
      <c r="E13" s="35">
        <f t="shared" si="0"/>
        <v>1</v>
      </c>
      <c r="F13" s="33">
        <v>1692</v>
      </c>
      <c r="G13" s="34">
        <v>1708</v>
      </c>
      <c r="H13" s="36">
        <f t="shared" si="1"/>
        <v>1</v>
      </c>
      <c r="I13" s="33">
        <v>48</v>
      </c>
      <c r="J13" s="34">
        <v>48</v>
      </c>
      <c r="K13" s="37">
        <f t="shared" si="2"/>
        <v>1</v>
      </c>
      <c r="L13" s="34">
        <v>1923</v>
      </c>
      <c r="M13" s="34">
        <v>97</v>
      </c>
      <c r="N13" s="38">
        <f t="shared" si="3"/>
        <v>2</v>
      </c>
      <c r="O13" s="34">
        <v>474</v>
      </c>
      <c r="P13" s="38">
        <f t="shared" si="4"/>
        <v>1</v>
      </c>
      <c r="Q13" s="39">
        <v>1636</v>
      </c>
      <c r="R13" s="34">
        <v>1661</v>
      </c>
      <c r="S13" s="40">
        <v>2024</v>
      </c>
      <c r="T13" s="40">
        <v>2024</v>
      </c>
      <c r="U13" s="40">
        <v>2024</v>
      </c>
      <c r="V13" s="41">
        <f t="shared" si="5"/>
        <v>101.5281173594132</v>
      </c>
      <c r="W13" s="38">
        <f t="shared" si="6"/>
        <v>2</v>
      </c>
      <c r="X13" s="42">
        <f t="shared" si="7"/>
        <v>8</v>
      </c>
      <c r="Y13" s="43">
        <v>96</v>
      </c>
      <c r="Z13" s="44">
        <f t="shared" si="8"/>
        <v>2</v>
      </c>
      <c r="AA13" s="43">
        <v>95</v>
      </c>
      <c r="AB13" s="45">
        <f t="shared" si="9"/>
        <v>2</v>
      </c>
      <c r="AC13" s="43">
        <v>53879</v>
      </c>
      <c r="AD13" s="44">
        <f t="shared" si="10"/>
        <v>1</v>
      </c>
      <c r="AE13" s="34">
        <v>31386</v>
      </c>
      <c r="AF13" s="46">
        <f t="shared" si="11"/>
        <v>1</v>
      </c>
      <c r="AG13" s="47">
        <v>98</v>
      </c>
      <c r="AH13" s="45">
        <f t="shared" si="12"/>
        <v>1</v>
      </c>
      <c r="AI13" s="48">
        <f t="shared" si="13"/>
        <v>7</v>
      </c>
      <c r="AJ13" s="34">
        <v>17016</v>
      </c>
      <c r="AK13" s="49">
        <f t="shared" si="14"/>
        <v>8.848673946957879</v>
      </c>
      <c r="AL13" s="50">
        <f t="shared" si="15"/>
        <v>1</v>
      </c>
      <c r="AM13" s="34">
        <v>14456</v>
      </c>
      <c r="AN13" s="51">
        <f t="shared" si="16"/>
        <v>8.4637002341920375</v>
      </c>
      <c r="AO13" s="52">
        <f t="shared" si="17"/>
        <v>1</v>
      </c>
      <c r="AP13" s="34">
        <v>2810</v>
      </c>
      <c r="AQ13" s="51">
        <f t="shared" si="18"/>
        <v>37.972972972972975</v>
      </c>
      <c r="AR13" s="53">
        <f t="shared" si="19"/>
        <v>1</v>
      </c>
      <c r="AS13" s="54">
        <f t="shared" si="20"/>
        <v>3</v>
      </c>
      <c r="AT13" s="55">
        <v>1</v>
      </c>
      <c r="AU13" s="51">
        <v>0</v>
      </c>
      <c r="AV13" s="51">
        <v>1</v>
      </c>
      <c r="AW13" s="54">
        <f t="shared" si="21"/>
        <v>2</v>
      </c>
      <c r="AX13" s="57">
        <f t="shared" si="22"/>
        <v>20</v>
      </c>
      <c r="AY13" s="58">
        <f t="shared" si="23"/>
        <v>0.95238095238095233</v>
      </c>
      <c r="AZ13" s="150" t="s">
        <v>49</v>
      </c>
      <c r="BA13" s="59"/>
      <c r="BB13" s="59"/>
      <c r="BC13" s="59"/>
      <c r="BD13" s="59"/>
    </row>
    <row r="14" spans="1:57" s="60" customFormat="1" x14ac:dyDescent="0.2">
      <c r="A14" s="61">
        <f t="shared" si="24"/>
        <v>6</v>
      </c>
      <c r="B14" s="62" t="s">
        <v>50</v>
      </c>
      <c r="C14" s="33">
        <v>72</v>
      </c>
      <c r="D14" s="34">
        <v>80</v>
      </c>
      <c r="E14" s="35">
        <f t="shared" si="0"/>
        <v>1</v>
      </c>
      <c r="F14" s="33">
        <v>1759</v>
      </c>
      <c r="G14" s="34">
        <v>1769</v>
      </c>
      <c r="H14" s="36">
        <f t="shared" si="1"/>
        <v>1</v>
      </c>
      <c r="I14" s="33">
        <v>57</v>
      </c>
      <c r="J14" s="34">
        <v>57</v>
      </c>
      <c r="K14" s="37">
        <f t="shared" si="2"/>
        <v>1</v>
      </c>
      <c r="L14" s="34">
        <v>2418</v>
      </c>
      <c r="M14" s="34">
        <v>99</v>
      </c>
      <c r="N14" s="38">
        <f t="shared" si="3"/>
        <v>2</v>
      </c>
      <c r="O14" s="34">
        <v>834</v>
      </c>
      <c r="P14" s="38">
        <f t="shared" si="4"/>
        <v>1</v>
      </c>
      <c r="Q14" s="39">
        <v>1827</v>
      </c>
      <c r="R14" s="34">
        <v>1818</v>
      </c>
      <c r="S14" s="40">
        <v>2181</v>
      </c>
      <c r="T14" s="40">
        <v>2181</v>
      </c>
      <c r="U14" s="40">
        <v>2181</v>
      </c>
      <c r="V14" s="41">
        <f t="shared" si="5"/>
        <v>99.50738916256158</v>
      </c>
      <c r="W14" s="38">
        <f t="shared" si="6"/>
        <v>2</v>
      </c>
      <c r="X14" s="42">
        <f t="shared" si="7"/>
        <v>8</v>
      </c>
      <c r="Y14" s="43">
        <v>97</v>
      </c>
      <c r="Z14" s="44">
        <f t="shared" si="8"/>
        <v>2</v>
      </c>
      <c r="AA14" s="43">
        <v>94</v>
      </c>
      <c r="AB14" s="45">
        <f t="shared" si="9"/>
        <v>2</v>
      </c>
      <c r="AC14" s="43">
        <v>57459</v>
      </c>
      <c r="AD14" s="44">
        <f t="shared" si="10"/>
        <v>1</v>
      </c>
      <c r="AE14" s="34">
        <v>28879</v>
      </c>
      <c r="AF14" s="46">
        <f t="shared" si="11"/>
        <v>1</v>
      </c>
      <c r="AG14" s="47">
        <v>100</v>
      </c>
      <c r="AH14" s="45">
        <f t="shared" si="12"/>
        <v>1</v>
      </c>
      <c r="AI14" s="48">
        <f t="shared" si="13"/>
        <v>7</v>
      </c>
      <c r="AJ14" s="34">
        <v>19199</v>
      </c>
      <c r="AK14" s="49">
        <f t="shared" si="14"/>
        <v>7.9400330851943757</v>
      </c>
      <c r="AL14" s="50">
        <f t="shared" si="15"/>
        <v>1</v>
      </c>
      <c r="AM14" s="34">
        <v>7512</v>
      </c>
      <c r="AN14" s="51">
        <f t="shared" si="16"/>
        <v>4.2464669304691913</v>
      </c>
      <c r="AO14" s="52">
        <f t="shared" si="17"/>
        <v>0</v>
      </c>
      <c r="AP14" s="34">
        <v>2916</v>
      </c>
      <c r="AQ14" s="51">
        <f t="shared" si="18"/>
        <v>36.450000000000003</v>
      </c>
      <c r="AR14" s="53">
        <f t="shared" si="19"/>
        <v>1</v>
      </c>
      <c r="AS14" s="54">
        <f t="shared" si="20"/>
        <v>2</v>
      </c>
      <c r="AT14" s="55">
        <v>1</v>
      </c>
      <c r="AU14" s="51">
        <v>1</v>
      </c>
      <c r="AV14" s="51">
        <v>1</v>
      </c>
      <c r="AW14" s="54">
        <f t="shared" si="21"/>
        <v>3</v>
      </c>
      <c r="AX14" s="57">
        <f t="shared" si="22"/>
        <v>20</v>
      </c>
      <c r="AY14" s="58">
        <f t="shared" si="23"/>
        <v>0.95238095238095233</v>
      </c>
      <c r="AZ14" s="150" t="s">
        <v>50</v>
      </c>
      <c r="BA14" s="59"/>
      <c r="BB14" s="59"/>
      <c r="BC14" s="59"/>
      <c r="BD14" s="59"/>
      <c r="BE14" s="59"/>
    </row>
    <row r="15" spans="1:57" s="59" customFormat="1" x14ac:dyDescent="0.2">
      <c r="A15" s="61">
        <f t="shared" si="24"/>
        <v>7</v>
      </c>
      <c r="B15" s="62" t="s">
        <v>51</v>
      </c>
      <c r="C15" s="33">
        <v>91</v>
      </c>
      <c r="D15" s="34">
        <v>99</v>
      </c>
      <c r="E15" s="35">
        <f t="shared" si="0"/>
        <v>1</v>
      </c>
      <c r="F15" s="33">
        <v>2289</v>
      </c>
      <c r="G15" s="34">
        <v>2267</v>
      </c>
      <c r="H15" s="36">
        <f t="shared" si="1"/>
        <v>1</v>
      </c>
      <c r="I15" s="33">
        <v>65</v>
      </c>
      <c r="J15" s="34">
        <v>65</v>
      </c>
      <c r="K15" s="37">
        <f t="shared" si="2"/>
        <v>1</v>
      </c>
      <c r="L15" s="34">
        <v>3446</v>
      </c>
      <c r="M15" s="34">
        <v>100</v>
      </c>
      <c r="N15" s="38">
        <f t="shared" si="3"/>
        <v>2</v>
      </c>
      <c r="O15" s="34">
        <v>391</v>
      </c>
      <c r="P15" s="38">
        <f t="shared" si="4"/>
        <v>1</v>
      </c>
      <c r="Q15" s="39">
        <v>2187</v>
      </c>
      <c r="R15" s="34">
        <v>2094</v>
      </c>
      <c r="S15" s="40">
        <v>2481</v>
      </c>
      <c r="T15" s="40">
        <v>2481</v>
      </c>
      <c r="U15" s="40">
        <v>2481</v>
      </c>
      <c r="V15" s="41">
        <f t="shared" si="5"/>
        <v>95.747599451303159</v>
      </c>
      <c r="W15" s="38">
        <f t="shared" si="6"/>
        <v>2</v>
      </c>
      <c r="X15" s="42">
        <f t="shared" si="7"/>
        <v>8</v>
      </c>
      <c r="Y15" s="43">
        <v>99</v>
      </c>
      <c r="Z15" s="44">
        <f t="shared" si="8"/>
        <v>2</v>
      </c>
      <c r="AA15" s="43">
        <v>95</v>
      </c>
      <c r="AB15" s="45">
        <f t="shared" si="9"/>
        <v>2</v>
      </c>
      <c r="AC15" s="43">
        <v>73866</v>
      </c>
      <c r="AD15" s="44">
        <f t="shared" si="10"/>
        <v>1</v>
      </c>
      <c r="AE15" s="34">
        <v>30899</v>
      </c>
      <c r="AF15" s="46">
        <f t="shared" si="11"/>
        <v>1</v>
      </c>
      <c r="AG15" s="47">
        <v>99</v>
      </c>
      <c r="AH15" s="45">
        <f t="shared" si="12"/>
        <v>1</v>
      </c>
      <c r="AI15" s="48">
        <f t="shared" si="13"/>
        <v>7</v>
      </c>
      <c r="AJ15" s="34">
        <v>34729</v>
      </c>
      <c r="AK15" s="49">
        <f t="shared" si="14"/>
        <v>10.078061520603598</v>
      </c>
      <c r="AL15" s="50">
        <f t="shared" si="15"/>
        <v>1</v>
      </c>
      <c r="AM15" s="34">
        <v>18758</v>
      </c>
      <c r="AN15" s="51">
        <f t="shared" si="16"/>
        <v>8.2743714159682398</v>
      </c>
      <c r="AO15" s="52">
        <f t="shared" si="17"/>
        <v>1</v>
      </c>
      <c r="AP15" s="34">
        <v>2918</v>
      </c>
      <c r="AQ15" s="51">
        <f t="shared" si="18"/>
        <v>29.474747474747474</v>
      </c>
      <c r="AR15" s="53">
        <f t="shared" si="19"/>
        <v>0</v>
      </c>
      <c r="AS15" s="54">
        <f t="shared" si="20"/>
        <v>2</v>
      </c>
      <c r="AT15" s="55">
        <v>1</v>
      </c>
      <c r="AU15" s="51">
        <v>1</v>
      </c>
      <c r="AV15" s="51">
        <v>1</v>
      </c>
      <c r="AW15" s="54">
        <f t="shared" si="21"/>
        <v>3</v>
      </c>
      <c r="AX15" s="57">
        <f t="shared" si="22"/>
        <v>20</v>
      </c>
      <c r="AY15" s="58">
        <f t="shared" si="23"/>
        <v>0.95238095238095233</v>
      </c>
      <c r="AZ15" s="150" t="s">
        <v>51</v>
      </c>
    </row>
    <row r="16" spans="1:57" s="59" customFormat="1" x14ac:dyDescent="0.2">
      <c r="A16" s="61">
        <f t="shared" si="24"/>
        <v>8</v>
      </c>
      <c r="B16" s="62" t="s">
        <v>52</v>
      </c>
      <c r="C16" s="33">
        <v>62</v>
      </c>
      <c r="D16" s="34">
        <v>68</v>
      </c>
      <c r="E16" s="35">
        <f t="shared" si="0"/>
        <v>1</v>
      </c>
      <c r="F16" s="33">
        <v>1251</v>
      </c>
      <c r="G16" s="34">
        <v>1235</v>
      </c>
      <c r="H16" s="36">
        <f t="shared" si="1"/>
        <v>1</v>
      </c>
      <c r="I16" s="33">
        <v>42</v>
      </c>
      <c r="J16" s="34">
        <v>42</v>
      </c>
      <c r="K16" s="37">
        <f t="shared" si="2"/>
        <v>1</v>
      </c>
      <c r="L16" s="34">
        <v>1592</v>
      </c>
      <c r="M16" s="34">
        <v>100</v>
      </c>
      <c r="N16" s="38">
        <f t="shared" si="3"/>
        <v>2</v>
      </c>
      <c r="O16" s="34">
        <v>526</v>
      </c>
      <c r="P16" s="38">
        <f t="shared" si="4"/>
        <v>1</v>
      </c>
      <c r="Q16" s="39">
        <v>1466</v>
      </c>
      <c r="R16" s="34">
        <v>1459</v>
      </c>
      <c r="S16" s="40">
        <v>1722</v>
      </c>
      <c r="T16" s="40">
        <v>1722</v>
      </c>
      <c r="U16" s="40">
        <v>1722</v>
      </c>
      <c r="V16" s="41">
        <f t="shared" si="5"/>
        <v>99.522510231923604</v>
      </c>
      <c r="W16" s="38">
        <f t="shared" si="6"/>
        <v>2</v>
      </c>
      <c r="X16" s="42">
        <f t="shared" si="7"/>
        <v>8</v>
      </c>
      <c r="Y16" s="43">
        <v>96</v>
      </c>
      <c r="Z16" s="44">
        <f t="shared" si="8"/>
        <v>2</v>
      </c>
      <c r="AA16" s="43">
        <v>94</v>
      </c>
      <c r="AB16" s="45">
        <f t="shared" si="9"/>
        <v>2</v>
      </c>
      <c r="AC16" s="43">
        <v>45418</v>
      </c>
      <c r="AD16" s="44">
        <f t="shared" si="10"/>
        <v>1</v>
      </c>
      <c r="AE16" s="34">
        <v>18711</v>
      </c>
      <c r="AF16" s="46">
        <f t="shared" si="11"/>
        <v>1</v>
      </c>
      <c r="AG16" s="47">
        <v>100</v>
      </c>
      <c r="AH16" s="45">
        <f t="shared" si="12"/>
        <v>1</v>
      </c>
      <c r="AI16" s="48">
        <f t="shared" si="13"/>
        <v>7</v>
      </c>
      <c r="AJ16" s="34">
        <v>16728</v>
      </c>
      <c r="AK16" s="49">
        <f t="shared" si="14"/>
        <v>10.507537688442211</v>
      </c>
      <c r="AL16" s="50">
        <f t="shared" si="15"/>
        <v>1</v>
      </c>
      <c r="AM16" s="34">
        <v>7139</v>
      </c>
      <c r="AN16" s="51">
        <f t="shared" si="16"/>
        <v>5.7805668016194334</v>
      </c>
      <c r="AO16" s="52">
        <f t="shared" si="17"/>
        <v>0</v>
      </c>
      <c r="AP16" s="34">
        <v>1882</v>
      </c>
      <c r="AQ16" s="51">
        <f t="shared" si="18"/>
        <v>27.676470588235293</v>
      </c>
      <c r="AR16" s="53">
        <f t="shared" si="19"/>
        <v>0</v>
      </c>
      <c r="AS16" s="54">
        <f t="shared" si="20"/>
        <v>1</v>
      </c>
      <c r="AT16" s="55">
        <v>1</v>
      </c>
      <c r="AU16" s="56">
        <v>1</v>
      </c>
      <c r="AV16" s="51">
        <v>1</v>
      </c>
      <c r="AW16" s="54">
        <f t="shared" si="21"/>
        <v>3</v>
      </c>
      <c r="AX16" s="57">
        <f t="shared" si="22"/>
        <v>19</v>
      </c>
      <c r="AY16" s="58">
        <f t="shared" si="23"/>
        <v>0.90476190476190477</v>
      </c>
      <c r="AZ16" s="150" t="s">
        <v>52</v>
      </c>
    </row>
    <row r="17" spans="1:57" s="64" customFormat="1" x14ac:dyDescent="0.2">
      <c r="A17" s="61">
        <f t="shared" si="24"/>
        <v>9</v>
      </c>
      <c r="B17" s="62" t="s">
        <v>53</v>
      </c>
      <c r="C17" s="33">
        <v>86</v>
      </c>
      <c r="D17" s="34">
        <v>88</v>
      </c>
      <c r="E17" s="35">
        <f t="shared" si="0"/>
        <v>1</v>
      </c>
      <c r="F17" s="33">
        <v>1912</v>
      </c>
      <c r="G17" s="34">
        <v>1905</v>
      </c>
      <c r="H17" s="36">
        <f t="shared" si="1"/>
        <v>1</v>
      </c>
      <c r="I17" s="33">
        <v>62</v>
      </c>
      <c r="J17" s="34">
        <v>62</v>
      </c>
      <c r="K17" s="37">
        <f t="shared" si="2"/>
        <v>1</v>
      </c>
      <c r="L17" s="34">
        <v>2394</v>
      </c>
      <c r="M17" s="34">
        <v>100</v>
      </c>
      <c r="N17" s="38">
        <f t="shared" si="3"/>
        <v>2</v>
      </c>
      <c r="O17" s="34">
        <v>1057</v>
      </c>
      <c r="P17" s="38">
        <f t="shared" si="4"/>
        <v>1</v>
      </c>
      <c r="Q17" s="39">
        <v>2088</v>
      </c>
      <c r="R17" s="34">
        <v>2093</v>
      </c>
      <c r="S17" s="40">
        <v>2457</v>
      </c>
      <c r="T17" s="40">
        <v>2457</v>
      </c>
      <c r="U17" s="40">
        <v>2457</v>
      </c>
      <c r="V17" s="41">
        <f t="shared" si="5"/>
        <v>100.23946360153256</v>
      </c>
      <c r="W17" s="38">
        <f t="shared" si="6"/>
        <v>2</v>
      </c>
      <c r="X17" s="42">
        <f t="shared" si="7"/>
        <v>8</v>
      </c>
      <c r="Y17" s="43">
        <v>99</v>
      </c>
      <c r="Z17" s="44">
        <f t="shared" si="8"/>
        <v>2</v>
      </c>
      <c r="AA17" s="43">
        <v>92</v>
      </c>
      <c r="AB17" s="45">
        <f t="shared" si="9"/>
        <v>2</v>
      </c>
      <c r="AC17" s="43">
        <v>55617</v>
      </c>
      <c r="AD17" s="44">
        <f t="shared" si="10"/>
        <v>1</v>
      </c>
      <c r="AE17" s="34">
        <v>31126</v>
      </c>
      <c r="AF17" s="46">
        <f t="shared" si="11"/>
        <v>1</v>
      </c>
      <c r="AG17" s="47">
        <v>100</v>
      </c>
      <c r="AH17" s="45">
        <f t="shared" si="12"/>
        <v>1</v>
      </c>
      <c r="AI17" s="48">
        <f t="shared" si="13"/>
        <v>7</v>
      </c>
      <c r="AJ17" s="34">
        <v>23648</v>
      </c>
      <c r="AK17" s="49">
        <f t="shared" si="14"/>
        <v>9.8780284043441942</v>
      </c>
      <c r="AL17" s="50">
        <f t="shared" si="15"/>
        <v>1</v>
      </c>
      <c r="AM17" s="34">
        <v>10263</v>
      </c>
      <c r="AN17" s="51">
        <f t="shared" si="16"/>
        <v>5.3874015748031496</v>
      </c>
      <c r="AO17" s="52">
        <f t="shared" si="17"/>
        <v>0</v>
      </c>
      <c r="AP17" s="34">
        <v>2587</v>
      </c>
      <c r="AQ17" s="51">
        <f t="shared" si="18"/>
        <v>29.397727272727273</v>
      </c>
      <c r="AR17" s="53">
        <f t="shared" si="19"/>
        <v>0</v>
      </c>
      <c r="AS17" s="54">
        <f t="shared" si="20"/>
        <v>1</v>
      </c>
      <c r="AT17" s="55">
        <v>1</v>
      </c>
      <c r="AU17" s="56">
        <v>1</v>
      </c>
      <c r="AV17" s="51">
        <v>1</v>
      </c>
      <c r="AW17" s="54">
        <f t="shared" si="21"/>
        <v>3</v>
      </c>
      <c r="AX17" s="57">
        <f t="shared" si="22"/>
        <v>19</v>
      </c>
      <c r="AY17" s="58">
        <f t="shared" si="23"/>
        <v>0.90476190476190477</v>
      </c>
      <c r="AZ17" s="150" t="s">
        <v>53</v>
      </c>
      <c r="BA17" s="59"/>
      <c r="BB17" s="59"/>
      <c r="BC17" s="59"/>
      <c r="BD17" s="59"/>
      <c r="BE17" s="59"/>
    </row>
    <row r="18" spans="1:57" s="59" customFormat="1" x14ac:dyDescent="0.2">
      <c r="A18" s="61">
        <f t="shared" si="24"/>
        <v>10</v>
      </c>
      <c r="B18" s="62" t="s">
        <v>54</v>
      </c>
      <c r="C18" s="33">
        <v>50</v>
      </c>
      <c r="D18" s="34">
        <v>56</v>
      </c>
      <c r="E18" s="35">
        <f t="shared" si="0"/>
        <v>1</v>
      </c>
      <c r="F18" s="33">
        <v>984</v>
      </c>
      <c r="G18" s="34">
        <v>986</v>
      </c>
      <c r="H18" s="36">
        <f t="shared" si="1"/>
        <v>1</v>
      </c>
      <c r="I18" s="33">
        <v>35</v>
      </c>
      <c r="J18" s="34">
        <v>35</v>
      </c>
      <c r="K18" s="37">
        <f t="shared" si="2"/>
        <v>1</v>
      </c>
      <c r="L18" s="34">
        <v>1114</v>
      </c>
      <c r="M18" s="34">
        <v>100</v>
      </c>
      <c r="N18" s="38">
        <f t="shared" si="3"/>
        <v>2</v>
      </c>
      <c r="O18" s="34">
        <v>682</v>
      </c>
      <c r="P18" s="38">
        <f t="shared" si="4"/>
        <v>1</v>
      </c>
      <c r="Q18" s="39">
        <v>1166</v>
      </c>
      <c r="R18" s="34">
        <v>1174</v>
      </c>
      <c r="S18" s="40">
        <v>1384</v>
      </c>
      <c r="T18" s="40">
        <v>1384</v>
      </c>
      <c r="U18" s="40">
        <v>1384</v>
      </c>
      <c r="V18" s="41">
        <f t="shared" si="5"/>
        <v>100.68610634648371</v>
      </c>
      <c r="W18" s="38">
        <f t="shared" si="6"/>
        <v>2</v>
      </c>
      <c r="X18" s="42">
        <f t="shared" si="7"/>
        <v>8</v>
      </c>
      <c r="Y18" s="43">
        <v>98</v>
      </c>
      <c r="Z18" s="44">
        <f t="shared" si="8"/>
        <v>2</v>
      </c>
      <c r="AA18" s="43">
        <v>96</v>
      </c>
      <c r="AB18" s="45">
        <f t="shared" si="9"/>
        <v>2</v>
      </c>
      <c r="AC18" s="43">
        <v>28424</v>
      </c>
      <c r="AD18" s="44">
        <f t="shared" si="10"/>
        <v>1</v>
      </c>
      <c r="AE18" s="34">
        <v>17527</v>
      </c>
      <c r="AF18" s="46">
        <f t="shared" si="11"/>
        <v>1</v>
      </c>
      <c r="AG18" s="47">
        <v>100</v>
      </c>
      <c r="AH18" s="45">
        <f t="shared" si="12"/>
        <v>1</v>
      </c>
      <c r="AI18" s="48">
        <f t="shared" si="13"/>
        <v>7</v>
      </c>
      <c r="AJ18" s="34">
        <v>4063</v>
      </c>
      <c r="AK18" s="49">
        <f t="shared" si="14"/>
        <v>3.6472172351885099</v>
      </c>
      <c r="AL18" s="50">
        <f t="shared" si="15"/>
        <v>0</v>
      </c>
      <c r="AM18" s="34">
        <v>4862</v>
      </c>
      <c r="AN18" s="51">
        <f t="shared" si="16"/>
        <v>4.931034482758621</v>
      </c>
      <c r="AO18" s="52">
        <f t="shared" si="17"/>
        <v>0</v>
      </c>
      <c r="AP18" s="34">
        <v>1711</v>
      </c>
      <c r="AQ18" s="51">
        <f t="shared" si="18"/>
        <v>30.553571428571427</v>
      </c>
      <c r="AR18" s="53">
        <f t="shared" si="19"/>
        <v>1</v>
      </c>
      <c r="AS18" s="54">
        <f t="shared" si="20"/>
        <v>1</v>
      </c>
      <c r="AT18" s="55">
        <v>1</v>
      </c>
      <c r="AU18" s="56">
        <v>1</v>
      </c>
      <c r="AV18" s="51">
        <v>1</v>
      </c>
      <c r="AW18" s="54">
        <f t="shared" si="21"/>
        <v>3</v>
      </c>
      <c r="AX18" s="57">
        <f t="shared" si="22"/>
        <v>19</v>
      </c>
      <c r="AY18" s="58">
        <f t="shared" si="23"/>
        <v>0.90476190476190477</v>
      </c>
      <c r="AZ18" s="150" t="s">
        <v>54</v>
      </c>
    </row>
    <row r="19" spans="1:57" s="59" customFormat="1" x14ac:dyDescent="0.2">
      <c r="A19" s="61">
        <f t="shared" si="24"/>
        <v>11</v>
      </c>
      <c r="B19" s="62" t="s">
        <v>55</v>
      </c>
      <c r="C19" s="33">
        <v>60</v>
      </c>
      <c r="D19" s="34">
        <v>69</v>
      </c>
      <c r="E19" s="35">
        <f t="shared" si="0"/>
        <v>1</v>
      </c>
      <c r="F19" s="33">
        <v>1417</v>
      </c>
      <c r="G19" s="34">
        <v>1416</v>
      </c>
      <c r="H19" s="36">
        <f t="shared" si="1"/>
        <v>1</v>
      </c>
      <c r="I19" s="33">
        <v>46</v>
      </c>
      <c r="J19" s="34">
        <v>46</v>
      </c>
      <c r="K19" s="37">
        <f t="shared" si="2"/>
        <v>1</v>
      </c>
      <c r="L19" s="34">
        <v>1982</v>
      </c>
      <c r="M19" s="34">
        <v>100</v>
      </c>
      <c r="N19" s="38">
        <f t="shared" si="3"/>
        <v>2</v>
      </c>
      <c r="O19" s="34">
        <v>367</v>
      </c>
      <c r="P19" s="38">
        <f t="shared" si="4"/>
        <v>1</v>
      </c>
      <c r="Q19" s="39">
        <v>1486</v>
      </c>
      <c r="R19" s="34">
        <v>1481</v>
      </c>
      <c r="S19" s="40">
        <v>1771</v>
      </c>
      <c r="T19" s="40">
        <v>1771</v>
      </c>
      <c r="U19" s="40">
        <v>1771</v>
      </c>
      <c r="V19" s="41">
        <f t="shared" si="5"/>
        <v>99.663526244952891</v>
      </c>
      <c r="W19" s="38">
        <f t="shared" si="6"/>
        <v>2</v>
      </c>
      <c r="X19" s="42">
        <f t="shared" si="7"/>
        <v>8</v>
      </c>
      <c r="Y19" s="43">
        <v>98</v>
      </c>
      <c r="Z19" s="44">
        <f t="shared" si="8"/>
        <v>2</v>
      </c>
      <c r="AA19" s="43">
        <v>94</v>
      </c>
      <c r="AB19" s="45">
        <f t="shared" si="9"/>
        <v>2</v>
      </c>
      <c r="AC19" s="43">
        <v>53732</v>
      </c>
      <c r="AD19" s="44">
        <f t="shared" si="10"/>
        <v>1</v>
      </c>
      <c r="AE19" s="34">
        <v>21756</v>
      </c>
      <c r="AF19" s="46">
        <f t="shared" si="11"/>
        <v>1</v>
      </c>
      <c r="AG19" s="47">
        <v>100</v>
      </c>
      <c r="AH19" s="45">
        <f t="shared" si="12"/>
        <v>1</v>
      </c>
      <c r="AI19" s="48">
        <f t="shared" si="13"/>
        <v>7</v>
      </c>
      <c r="AJ19" s="34">
        <v>14024</v>
      </c>
      <c r="AK19" s="49">
        <f t="shared" si="14"/>
        <v>7.0756811301715441</v>
      </c>
      <c r="AL19" s="50">
        <f t="shared" si="15"/>
        <v>0</v>
      </c>
      <c r="AM19" s="34">
        <v>5611</v>
      </c>
      <c r="AN19" s="51">
        <f t="shared" si="16"/>
        <v>3.9625706214689265</v>
      </c>
      <c r="AO19" s="52">
        <f t="shared" si="17"/>
        <v>0</v>
      </c>
      <c r="AP19" s="34">
        <v>3639</v>
      </c>
      <c r="AQ19" s="51">
        <f t="shared" si="18"/>
        <v>52.739130434782609</v>
      </c>
      <c r="AR19" s="53">
        <f t="shared" si="19"/>
        <v>1</v>
      </c>
      <c r="AS19" s="54">
        <f t="shared" si="20"/>
        <v>1</v>
      </c>
      <c r="AT19" s="55">
        <v>1</v>
      </c>
      <c r="AU19" s="51">
        <v>1</v>
      </c>
      <c r="AV19" s="51">
        <v>1</v>
      </c>
      <c r="AW19" s="54">
        <f t="shared" si="21"/>
        <v>3</v>
      </c>
      <c r="AX19" s="57">
        <f t="shared" si="22"/>
        <v>19</v>
      </c>
      <c r="AY19" s="58">
        <f t="shared" si="23"/>
        <v>0.90476190476190477</v>
      </c>
      <c r="AZ19" s="150" t="s">
        <v>55</v>
      </c>
    </row>
    <row r="20" spans="1:57" s="59" customFormat="1" ht="16.5" customHeight="1" x14ac:dyDescent="0.2">
      <c r="A20" s="61">
        <f t="shared" si="24"/>
        <v>12</v>
      </c>
      <c r="B20" s="62" t="s">
        <v>56</v>
      </c>
      <c r="C20" s="33">
        <v>44</v>
      </c>
      <c r="D20" s="34">
        <v>47</v>
      </c>
      <c r="E20" s="35">
        <f t="shared" si="0"/>
        <v>1</v>
      </c>
      <c r="F20" s="33">
        <v>909</v>
      </c>
      <c r="G20" s="34">
        <v>891</v>
      </c>
      <c r="H20" s="36">
        <f t="shared" si="1"/>
        <v>1</v>
      </c>
      <c r="I20" s="33">
        <v>34</v>
      </c>
      <c r="J20" s="34">
        <v>35</v>
      </c>
      <c r="K20" s="65">
        <v>1</v>
      </c>
      <c r="L20" s="34">
        <v>1431</v>
      </c>
      <c r="M20" s="34">
        <v>98</v>
      </c>
      <c r="N20" s="38">
        <f t="shared" si="3"/>
        <v>2</v>
      </c>
      <c r="O20" s="34">
        <v>600</v>
      </c>
      <c r="P20" s="38">
        <f t="shared" si="4"/>
        <v>1</v>
      </c>
      <c r="Q20" s="39">
        <v>1100</v>
      </c>
      <c r="R20" s="34">
        <v>1092</v>
      </c>
      <c r="S20" s="40">
        <v>1285</v>
      </c>
      <c r="T20" s="40">
        <v>1285</v>
      </c>
      <c r="U20" s="40">
        <v>1285</v>
      </c>
      <c r="V20" s="41">
        <f t="shared" si="5"/>
        <v>99.272727272727266</v>
      </c>
      <c r="W20" s="38">
        <f t="shared" si="6"/>
        <v>2</v>
      </c>
      <c r="X20" s="42">
        <f t="shared" si="7"/>
        <v>8</v>
      </c>
      <c r="Y20" s="43">
        <v>100</v>
      </c>
      <c r="Z20" s="44">
        <f t="shared" si="8"/>
        <v>2</v>
      </c>
      <c r="AA20" s="43">
        <v>100</v>
      </c>
      <c r="AB20" s="45">
        <f t="shared" si="9"/>
        <v>2</v>
      </c>
      <c r="AC20" s="43">
        <v>25513</v>
      </c>
      <c r="AD20" s="44">
        <f t="shared" si="10"/>
        <v>1</v>
      </c>
      <c r="AE20" s="34">
        <v>15471</v>
      </c>
      <c r="AF20" s="46">
        <f t="shared" si="11"/>
        <v>1</v>
      </c>
      <c r="AG20" s="47">
        <v>99</v>
      </c>
      <c r="AH20" s="45">
        <f t="shared" si="12"/>
        <v>1</v>
      </c>
      <c r="AI20" s="48">
        <f t="shared" si="13"/>
        <v>7</v>
      </c>
      <c r="AJ20" s="34">
        <v>2216</v>
      </c>
      <c r="AK20" s="49">
        <f t="shared" si="14"/>
        <v>1.5485674353598882</v>
      </c>
      <c r="AL20" s="50">
        <f t="shared" si="15"/>
        <v>0</v>
      </c>
      <c r="AM20" s="34">
        <v>7471</v>
      </c>
      <c r="AN20" s="51">
        <f t="shared" si="16"/>
        <v>8.3849607182940513</v>
      </c>
      <c r="AO20" s="52">
        <f t="shared" si="17"/>
        <v>1</v>
      </c>
      <c r="AP20" s="34">
        <v>1216</v>
      </c>
      <c r="AQ20" s="51">
        <f t="shared" si="18"/>
        <v>25.872340425531913</v>
      </c>
      <c r="AR20" s="53">
        <f t="shared" si="19"/>
        <v>0</v>
      </c>
      <c r="AS20" s="54">
        <f t="shared" si="20"/>
        <v>1</v>
      </c>
      <c r="AT20" s="55">
        <v>1</v>
      </c>
      <c r="AU20" s="51">
        <v>1</v>
      </c>
      <c r="AV20" s="51">
        <v>1</v>
      </c>
      <c r="AW20" s="54">
        <f t="shared" si="21"/>
        <v>3</v>
      </c>
      <c r="AX20" s="57">
        <f t="shared" si="22"/>
        <v>19</v>
      </c>
      <c r="AY20" s="58">
        <f t="shared" si="23"/>
        <v>0.90476190476190477</v>
      </c>
      <c r="AZ20" s="150" t="s">
        <v>56</v>
      </c>
    </row>
    <row r="21" spans="1:57" s="59" customFormat="1" x14ac:dyDescent="0.2">
      <c r="A21" s="61">
        <f t="shared" si="24"/>
        <v>13</v>
      </c>
      <c r="B21" s="62" t="s">
        <v>57</v>
      </c>
      <c r="C21" s="33">
        <v>40</v>
      </c>
      <c r="D21" s="34">
        <v>43</v>
      </c>
      <c r="E21" s="35">
        <f t="shared" si="0"/>
        <v>1</v>
      </c>
      <c r="F21" s="33">
        <v>911</v>
      </c>
      <c r="G21" s="34">
        <v>912</v>
      </c>
      <c r="H21" s="36">
        <f t="shared" si="1"/>
        <v>1</v>
      </c>
      <c r="I21" s="33">
        <v>30</v>
      </c>
      <c r="J21" s="34">
        <v>30</v>
      </c>
      <c r="K21" s="37">
        <f>IF(I21=J21,1,0)</f>
        <v>1</v>
      </c>
      <c r="L21" s="34">
        <v>1522</v>
      </c>
      <c r="M21" s="34">
        <v>99</v>
      </c>
      <c r="N21" s="38">
        <f t="shared" si="3"/>
        <v>2</v>
      </c>
      <c r="O21" s="34">
        <v>724</v>
      </c>
      <c r="P21" s="38">
        <f t="shared" si="4"/>
        <v>1</v>
      </c>
      <c r="Q21" s="39">
        <v>959</v>
      </c>
      <c r="R21" s="34">
        <v>1043</v>
      </c>
      <c r="S21" s="40">
        <v>1232</v>
      </c>
      <c r="T21" s="40">
        <v>1232</v>
      </c>
      <c r="U21" s="40">
        <v>1232</v>
      </c>
      <c r="V21" s="41">
        <f t="shared" si="5"/>
        <v>108.75912408759125</v>
      </c>
      <c r="W21" s="38">
        <f t="shared" si="6"/>
        <v>2</v>
      </c>
      <c r="X21" s="42">
        <f t="shared" si="7"/>
        <v>8</v>
      </c>
      <c r="Y21" s="43">
        <v>98</v>
      </c>
      <c r="Z21" s="44">
        <f t="shared" si="8"/>
        <v>2</v>
      </c>
      <c r="AA21" s="43">
        <v>95</v>
      </c>
      <c r="AB21" s="45">
        <f t="shared" si="9"/>
        <v>2</v>
      </c>
      <c r="AC21" s="43">
        <v>29935</v>
      </c>
      <c r="AD21" s="44">
        <f t="shared" si="10"/>
        <v>1</v>
      </c>
      <c r="AE21" s="34">
        <v>14858</v>
      </c>
      <c r="AF21" s="46">
        <f t="shared" si="11"/>
        <v>1</v>
      </c>
      <c r="AG21" s="47">
        <v>100</v>
      </c>
      <c r="AH21" s="45">
        <f t="shared" si="12"/>
        <v>1</v>
      </c>
      <c r="AI21" s="48">
        <f t="shared" si="13"/>
        <v>7</v>
      </c>
      <c r="AJ21" s="34">
        <v>13511</v>
      </c>
      <c r="AK21" s="49">
        <f t="shared" si="14"/>
        <v>8.8771353482260178</v>
      </c>
      <c r="AL21" s="50">
        <f t="shared" si="15"/>
        <v>1</v>
      </c>
      <c r="AM21" s="34">
        <v>2867</v>
      </c>
      <c r="AN21" s="51">
        <f t="shared" si="16"/>
        <v>3.1436403508771931</v>
      </c>
      <c r="AO21" s="52">
        <f t="shared" si="17"/>
        <v>0</v>
      </c>
      <c r="AP21" s="34">
        <v>2076</v>
      </c>
      <c r="AQ21" s="51">
        <f t="shared" si="18"/>
        <v>48.279069767441861</v>
      </c>
      <c r="AR21" s="53">
        <f t="shared" si="19"/>
        <v>1</v>
      </c>
      <c r="AS21" s="54">
        <f t="shared" si="20"/>
        <v>2</v>
      </c>
      <c r="AT21" s="55">
        <v>1</v>
      </c>
      <c r="AU21" s="51">
        <v>0</v>
      </c>
      <c r="AV21" s="51">
        <v>1</v>
      </c>
      <c r="AW21" s="54">
        <f t="shared" si="21"/>
        <v>2</v>
      </c>
      <c r="AX21" s="57">
        <f t="shared" si="22"/>
        <v>19</v>
      </c>
      <c r="AY21" s="58">
        <f t="shared" si="23"/>
        <v>0.90476190476190477</v>
      </c>
      <c r="AZ21" s="150" t="s">
        <v>57</v>
      </c>
    </row>
    <row r="22" spans="1:57" s="59" customFormat="1" x14ac:dyDescent="0.2">
      <c r="A22" s="61">
        <f t="shared" si="24"/>
        <v>14</v>
      </c>
      <c r="B22" s="62" t="s">
        <v>58</v>
      </c>
      <c r="C22" s="33">
        <v>117</v>
      </c>
      <c r="D22" s="34">
        <v>135</v>
      </c>
      <c r="E22" s="35">
        <f t="shared" si="0"/>
        <v>1</v>
      </c>
      <c r="F22" s="33">
        <v>3047</v>
      </c>
      <c r="G22" s="34">
        <v>3078</v>
      </c>
      <c r="H22" s="36">
        <f t="shared" si="1"/>
        <v>1</v>
      </c>
      <c r="I22" s="33">
        <v>94</v>
      </c>
      <c r="J22" s="34">
        <v>94</v>
      </c>
      <c r="K22" s="37">
        <f>IF(I22=J22,1,0)</f>
        <v>1</v>
      </c>
      <c r="L22" s="34">
        <v>3944</v>
      </c>
      <c r="M22" s="34">
        <v>99</v>
      </c>
      <c r="N22" s="38">
        <f t="shared" si="3"/>
        <v>2</v>
      </c>
      <c r="O22" s="34">
        <v>812</v>
      </c>
      <c r="P22" s="38">
        <f t="shared" si="4"/>
        <v>1</v>
      </c>
      <c r="Q22" s="39">
        <v>3056</v>
      </c>
      <c r="R22" s="34">
        <v>2939</v>
      </c>
      <c r="S22" s="40">
        <v>3446</v>
      </c>
      <c r="T22" s="40">
        <v>3446</v>
      </c>
      <c r="U22" s="40">
        <v>3446</v>
      </c>
      <c r="V22" s="41">
        <f t="shared" si="5"/>
        <v>96.171465968586389</v>
      </c>
      <c r="W22" s="38">
        <f t="shared" si="6"/>
        <v>2</v>
      </c>
      <c r="X22" s="42">
        <f t="shared" si="7"/>
        <v>8</v>
      </c>
      <c r="Y22" s="43">
        <v>98</v>
      </c>
      <c r="Z22" s="44">
        <f t="shared" si="8"/>
        <v>2</v>
      </c>
      <c r="AA22" s="43">
        <v>91</v>
      </c>
      <c r="AB22" s="45">
        <f t="shared" si="9"/>
        <v>2</v>
      </c>
      <c r="AC22" s="43">
        <v>89674</v>
      </c>
      <c r="AD22" s="44">
        <f t="shared" si="10"/>
        <v>1</v>
      </c>
      <c r="AE22" s="34">
        <v>57206</v>
      </c>
      <c r="AF22" s="46">
        <f t="shared" si="11"/>
        <v>1</v>
      </c>
      <c r="AG22" s="47">
        <v>98</v>
      </c>
      <c r="AH22" s="45">
        <f t="shared" si="12"/>
        <v>1</v>
      </c>
      <c r="AI22" s="48">
        <f t="shared" si="13"/>
        <v>7</v>
      </c>
      <c r="AJ22" s="34">
        <v>23899</v>
      </c>
      <c r="AK22" s="49">
        <f t="shared" si="14"/>
        <v>6.0595841784989855</v>
      </c>
      <c r="AL22" s="50">
        <f t="shared" si="15"/>
        <v>0</v>
      </c>
      <c r="AM22" s="34">
        <v>19290</v>
      </c>
      <c r="AN22" s="51">
        <f t="shared" si="16"/>
        <v>6.2670565302144245</v>
      </c>
      <c r="AO22" s="52">
        <f t="shared" si="17"/>
        <v>0</v>
      </c>
      <c r="AP22" s="34">
        <v>5477</v>
      </c>
      <c r="AQ22" s="51">
        <f t="shared" si="18"/>
        <v>40.57037037037037</v>
      </c>
      <c r="AR22" s="53">
        <f t="shared" si="19"/>
        <v>1</v>
      </c>
      <c r="AS22" s="54">
        <f t="shared" si="20"/>
        <v>1</v>
      </c>
      <c r="AT22" s="55">
        <v>1</v>
      </c>
      <c r="AU22" s="51">
        <v>1</v>
      </c>
      <c r="AV22" s="51">
        <v>1</v>
      </c>
      <c r="AW22" s="54">
        <f t="shared" si="21"/>
        <v>3</v>
      </c>
      <c r="AX22" s="57">
        <f t="shared" si="22"/>
        <v>19</v>
      </c>
      <c r="AY22" s="58">
        <f t="shared" si="23"/>
        <v>0.90476190476190477</v>
      </c>
      <c r="AZ22" s="150" t="s">
        <v>58</v>
      </c>
      <c r="BE22" s="60"/>
    </row>
    <row r="23" spans="1:57" s="59" customFormat="1" x14ac:dyDescent="0.2">
      <c r="A23" s="61">
        <f t="shared" si="24"/>
        <v>15</v>
      </c>
      <c r="B23" s="62" t="s">
        <v>59</v>
      </c>
      <c r="C23" s="33">
        <v>153</v>
      </c>
      <c r="D23" s="34">
        <v>176</v>
      </c>
      <c r="E23" s="35">
        <f t="shared" si="0"/>
        <v>1</v>
      </c>
      <c r="F23" s="33">
        <v>4354</v>
      </c>
      <c r="G23" s="34">
        <v>4359</v>
      </c>
      <c r="H23" s="36">
        <f t="shared" si="1"/>
        <v>1</v>
      </c>
      <c r="I23" s="33">
        <v>129</v>
      </c>
      <c r="J23" s="34">
        <v>130</v>
      </c>
      <c r="K23" s="65">
        <v>1</v>
      </c>
      <c r="L23" s="34">
        <v>6795</v>
      </c>
      <c r="M23" s="34">
        <v>99</v>
      </c>
      <c r="N23" s="38">
        <f t="shared" si="3"/>
        <v>2</v>
      </c>
      <c r="O23" s="34">
        <v>2016</v>
      </c>
      <c r="P23" s="38">
        <f t="shared" si="4"/>
        <v>1</v>
      </c>
      <c r="Q23" s="39">
        <v>4017.06</v>
      </c>
      <c r="R23" s="34">
        <v>4068</v>
      </c>
      <c r="S23" s="40">
        <v>4767</v>
      </c>
      <c r="T23" s="40">
        <v>4767</v>
      </c>
      <c r="U23" s="40">
        <v>4767</v>
      </c>
      <c r="V23" s="41">
        <f t="shared" si="5"/>
        <v>101.26809158937134</v>
      </c>
      <c r="W23" s="38">
        <f t="shared" si="6"/>
        <v>2</v>
      </c>
      <c r="X23" s="42">
        <f t="shared" si="7"/>
        <v>8</v>
      </c>
      <c r="Y23" s="43">
        <v>96</v>
      </c>
      <c r="Z23" s="44">
        <f t="shared" si="8"/>
        <v>2</v>
      </c>
      <c r="AA23" s="43">
        <v>90</v>
      </c>
      <c r="AB23" s="45">
        <f t="shared" si="9"/>
        <v>2</v>
      </c>
      <c r="AC23" s="43">
        <v>130760</v>
      </c>
      <c r="AD23" s="44">
        <f t="shared" si="10"/>
        <v>1</v>
      </c>
      <c r="AE23" s="34">
        <v>62364</v>
      </c>
      <c r="AF23" s="46">
        <f t="shared" si="11"/>
        <v>1</v>
      </c>
      <c r="AG23" s="47">
        <v>99</v>
      </c>
      <c r="AH23" s="45">
        <f t="shared" si="12"/>
        <v>1</v>
      </c>
      <c r="AI23" s="48">
        <f t="shared" si="13"/>
        <v>7</v>
      </c>
      <c r="AJ23" s="34">
        <v>54527</v>
      </c>
      <c r="AK23" s="49">
        <f t="shared" si="14"/>
        <v>8.0245768947755707</v>
      </c>
      <c r="AL23" s="50">
        <f t="shared" si="15"/>
        <v>1</v>
      </c>
      <c r="AM23" s="34">
        <v>28981</v>
      </c>
      <c r="AN23" s="51">
        <f t="shared" si="16"/>
        <v>6.648543243863271</v>
      </c>
      <c r="AO23" s="52">
        <f t="shared" si="17"/>
        <v>0</v>
      </c>
      <c r="AP23" s="34">
        <v>6091</v>
      </c>
      <c r="AQ23" s="51">
        <f t="shared" si="18"/>
        <v>34.607954545454547</v>
      </c>
      <c r="AR23" s="53">
        <f t="shared" si="19"/>
        <v>1</v>
      </c>
      <c r="AS23" s="54">
        <f t="shared" si="20"/>
        <v>2</v>
      </c>
      <c r="AT23" s="55">
        <v>1</v>
      </c>
      <c r="AU23" s="51">
        <v>0</v>
      </c>
      <c r="AV23" s="51">
        <v>1</v>
      </c>
      <c r="AW23" s="54">
        <f t="shared" si="21"/>
        <v>2</v>
      </c>
      <c r="AX23" s="57">
        <f t="shared" si="22"/>
        <v>19</v>
      </c>
      <c r="AY23" s="58">
        <f t="shared" si="23"/>
        <v>0.90476190476190477</v>
      </c>
      <c r="AZ23" s="150" t="s">
        <v>59</v>
      </c>
    </row>
    <row r="24" spans="1:57" s="59" customFormat="1" x14ac:dyDescent="0.2">
      <c r="A24" s="61">
        <f t="shared" si="24"/>
        <v>16</v>
      </c>
      <c r="B24" s="62" t="s">
        <v>60</v>
      </c>
      <c r="C24" s="33">
        <v>47</v>
      </c>
      <c r="D24" s="34">
        <v>50</v>
      </c>
      <c r="E24" s="35">
        <f t="shared" si="0"/>
        <v>1</v>
      </c>
      <c r="F24" s="33">
        <v>1368</v>
      </c>
      <c r="G24" s="34">
        <v>1367</v>
      </c>
      <c r="H24" s="36">
        <f t="shared" si="1"/>
        <v>1</v>
      </c>
      <c r="I24" s="33">
        <v>41</v>
      </c>
      <c r="J24" s="34">
        <v>41</v>
      </c>
      <c r="K24" s="37">
        <f t="shared" ref="K24:K87" si="25">IF(I24=J24,1,0)</f>
        <v>1</v>
      </c>
      <c r="L24" s="34">
        <v>1998</v>
      </c>
      <c r="M24" s="34">
        <v>100</v>
      </c>
      <c r="N24" s="38">
        <f t="shared" si="3"/>
        <v>2</v>
      </c>
      <c r="O24" s="34">
        <v>631</v>
      </c>
      <c r="P24" s="38">
        <f t="shared" si="4"/>
        <v>1</v>
      </c>
      <c r="Q24" s="39">
        <v>973</v>
      </c>
      <c r="R24" s="34">
        <v>973</v>
      </c>
      <c r="S24" s="63">
        <v>390</v>
      </c>
      <c r="T24" s="40">
        <v>390</v>
      </c>
      <c r="U24" s="40">
        <v>390</v>
      </c>
      <c r="V24" s="41">
        <f t="shared" si="5"/>
        <v>100</v>
      </c>
      <c r="W24" s="38">
        <f t="shared" si="6"/>
        <v>2</v>
      </c>
      <c r="X24" s="42">
        <f t="shared" si="7"/>
        <v>8</v>
      </c>
      <c r="Y24" s="43">
        <v>100</v>
      </c>
      <c r="Z24" s="44">
        <f t="shared" si="8"/>
        <v>2</v>
      </c>
      <c r="AA24" s="43">
        <v>100</v>
      </c>
      <c r="AB24" s="45">
        <f t="shared" si="9"/>
        <v>2</v>
      </c>
      <c r="AC24" s="43">
        <v>39269</v>
      </c>
      <c r="AD24" s="44">
        <f t="shared" si="10"/>
        <v>1</v>
      </c>
      <c r="AE24" s="34">
        <v>15291</v>
      </c>
      <c r="AF24" s="46">
        <f t="shared" si="11"/>
        <v>1</v>
      </c>
      <c r="AG24" s="47">
        <v>99</v>
      </c>
      <c r="AH24" s="45">
        <f t="shared" si="12"/>
        <v>1</v>
      </c>
      <c r="AI24" s="48">
        <f t="shared" si="13"/>
        <v>7</v>
      </c>
      <c r="AJ24" s="34">
        <v>3789</v>
      </c>
      <c r="AK24" s="49">
        <f t="shared" si="14"/>
        <v>1.8963963963963963</v>
      </c>
      <c r="AL24" s="50">
        <f t="shared" si="15"/>
        <v>0</v>
      </c>
      <c r="AM24" s="34">
        <v>2332</v>
      </c>
      <c r="AN24" s="56">
        <f t="shared" si="16"/>
        <v>1.70592538405267</v>
      </c>
      <c r="AO24" s="66">
        <v>1</v>
      </c>
      <c r="AP24" s="34">
        <v>1315</v>
      </c>
      <c r="AQ24" s="51">
        <f t="shared" si="18"/>
        <v>26.3</v>
      </c>
      <c r="AR24" s="53">
        <f t="shared" si="19"/>
        <v>0</v>
      </c>
      <c r="AS24" s="54">
        <f t="shared" si="20"/>
        <v>1</v>
      </c>
      <c r="AT24" s="55">
        <v>1</v>
      </c>
      <c r="AU24" s="51">
        <v>1</v>
      </c>
      <c r="AV24" s="51">
        <v>1</v>
      </c>
      <c r="AW24" s="54">
        <f t="shared" si="21"/>
        <v>3</v>
      </c>
      <c r="AX24" s="57">
        <f t="shared" si="22"/>
        <v>19</v>
      </c>
      <c r="AY24" s="58">
        <f t="shared" si="23"/>
        <v>0.90476190476190477</v>
      </c>
      <c r="AZ24" s="150" t="s">
        <v>60</v>
      </c>
      <c r="BA24" s="60"/>
      <c r="BB24" s="60"/>
      <c r="BC24" s="60"/>
      <c r="BD24" s="60"/>
    </row>
    <row r="25" spans="1:57" s="59" customFormat="1" x14ac:dyDescent="0.2">
      <c r="A25" s="61">
        <f t="shared" si="24"/>
        <v>17</v>
      </c>
      <c r="B25" s="62" t="s">
        <v>61</v>
      </c>
      <c r="C25" s="33">
        <v>92</v>
      </c>
      <c r="D25" s="34">
        <v>100</v>
      </c>
      <c r="E25" s="35">
        <f t="shared" si="0"/>
        <v>1</v>
      </c>
      <c r="F25" s="33">
        <v>2322</v>
      </c>
      <c r="G25" s="34">
        <v>2345</v>
      </c>
      <c r="H25" s="36">
        <f t="shared" si="1"/>
        <v>1</v>
      </c>
      <c r="I25" s="33">
        <v>66</v>
      </c>
      <c r="J25" s="34">
        <v>66</v>
      </c>
      <c r="K25" s="37">
        <f t="shared" si="25"/>
        <v>1</v>
      </c>
      <c r="L25" s="34">
        <v>4263</v>
      </c>
      <c r="M25" s="34">
        <v>99</v>
      </c>
      <c r="N25" s="38">
        <f t="shared" si="3"/>
        <v>2</v>
      </c>
      <c r="O25" s="34">
        <v>389</v>
      </c>
      <c r="P25" s="38">
        <f t="shared" si="4"/>
        <v>1</v>
      </c>
      <c r="Q25" s="39">
        <v>2164</v>
      </c>
      <c r="R25" s="34">
        <v>2159</v>
      </c>
      <c r="S25" s="40">
        <v>2556</v>
      </c>
      <c r="T25" s="40">
        <v>2556</v>
      </c>
      <c r="U25" s="40">
        <v>2556</v>
      </c>
      <c r="V25" s="41">
        <f t="shared" si="5"/>
        <v>99.768946395563773</v>
      </c>
      <c r="W25" s="38">
        <f t="shared" si="6"/>
        <v>2</v>
      </c>
      <c r="X25" s="42">
        <f t="shared" si="7"/>
        <v>8</v>
      </c>
      <c r="Y25" s="43">
        <v>98</v>
      </c>
      <c r="Z25" s="44">
        <f t="shared" si="8"/>
        <v>2</v>
      </c>
      <c r="AA25" s="43">
        <v>97</v>
      </c>
      <c r="AB25" s="45">
        <f t="shared" si="9"/>
        <v>2</v>
      </c>
      <c r="AC25" s="43">
        <v>71568</v>
      </c>
      <c r="AD25" s="44">
        <f t="shared" si="10"/>
        <v>1</v>
      </c>
      <c r="AE25" s="34">
        <v>34663</v>
      </c>
      <c r="AF25" s="46">
        <f t="shared" si="11"/>
        <v>1</v>
      </c>
      <c r="AG25" s="47">
        <v>99</v>
      </c>
      <c r="AH25" s="45">
        <f t="shared" si="12"/>
        <v>1</v>
      </c>
      <c r="AI25" s="48">
        <f t="shared" si="13"/>
        <v>7</v>
      </c>
      <c r="AJ25" s="34">
        <v>12422</v>
      </c>
      <c r="AK25" s="49">
        <f t="shared" si="14"/>
        <v>2.9139103917429039</v>
      </c>
      <c r="AL25" s="50">
        <f t="shared" si="15"/>
        <v>0</v>
      </c>
      <c r="AM25" s="34">
        <v>22426</v>
      </c>
      <c r="AN25" s="51">
        <f t="shared" si="16"/>
        <v>9.5633262260127925</v>
      </c>
      <c r="AO25" s="52">
        <f t="shared" ref="AO25:AO88" si="26">IF(AN25&gt;=7.5,1,0)</f>
        <v>1</v>
      </c>
      <c r="AP25" s="34">
        <v>4888</v>
      </c>
      <c r="AQ25" s="51">
        <f t="shared" si="18"/>
        <v>48.88</v>
      </c>
      <c r="AR25" s="53">
        <f t="shared" si="19"/>
        <v>1</v>
      </c>
      <c r="AS25" s="54">
        <f t="shared" si="20"/>
        <v>2</v>
      </c>
      <c r="AT25" s="55">
        <v>1</v>
      </c>
      <c r="AU25" s="51">
        <v>0</v>
      </c>
      <c r="AV25" s="51">
        <v>1</v>
      </c>
      <c r="AW25" s="54">
        <f t="shared" si="21"/>
        <v>2</v>
      </c>
      <c r="AX25" s="57">
        <f t="shared" si="22"/>
        <v>19</v>
      </c>
      <c r="AY25" s="58">
        <f t="shared" si="23"/>
        <v>0.90476190476190477</v>
      </c>
      <c r="AZ25" s="150" t="s">
        <v>61</v>
      </c>
    </row>
    <row r="26" spans="1:57" s="59" customFormat="1" x14ac:dyDescent="0.2">
      <c r="A26" s="61">
        <f t="shared" si="24"/>
        <v>18</v>
      </c>
      <c r="B26" s="62" t="s">
        <v>62</v>
      </c>
      <c r="C26" s="33">
        <v>66</v>
      </c>
      <c r="D26" s="34">
        <v>70</v>
      </c>
      <c r="E26" s="35">
        <f t="shared" si="0"/>
        <v>1</v>
      </c>
      <c r="F26" s="33">
        <v>1496</v>
      </c>
      <c r="G26" s="34">
        <v>1504</v>
      </c>
      <c r="H26" s="36">
        <f t="shared" si="1"/>
        <v>1</v>
      </c>
      <c r="I26" s="33">
        <v>48</v>
      </c>
      <c r="J26" s="34">
        <v>48</v>
      </c>
      <c r="K26" s="37">
        <f t="shared" si="25"/>
        <v>1</v>
      </c>
      <c r="L26" s="34">
        <v>2418</v>
      </c>
      <c r="M26" s="34">
        <v>100</v>
      </c>
      <c r="N26" s="38">
        <f t="shared" si="3"/>
        <v>2</v>
      </c>
      <c r="O26" s="34">
        <v>278</v>
      </c>
      <c r="P26" s="38">
        <f t="shared" si="4"/>
        <v>1</v>
      </c>
      <c r="Q26" s="39">
        <v>1578</v>
      </c>
      <c r="R26" s="34">
        <v>1578</v>
      </c>
      <c r="S26" s="40">
        <v>1823</v>
      </c>
      <c r="T26" s="40">
        <v>1823</v>
      </c>
      <c r="U26" s="40">
        <v>1823</v>
      </c>
      <c r="V26" s="41">
        <f t="shared" si="5"/>
        <v>100</v>
      </c>
      <c r="W26" s="38">
        <f t="shared" si="6"/>
        <v>2</v>
      </c>
      <c r="X26" s="42">
        <f t="shared" si="7"/>
        <v>8</v>
      </c>
      <c r="Y26" s="43">
        <v>95</v>
      </c>
      <c r="Z26" s="44">
        <f t="shared" si="8"/>
        <v>2</v>
      </c>
      <c r="AA26" s="43">
        <v>86</v>
      </c>
      <c r="AB26" s="45">
        <f t="shared" si="9"/>
        <v>1</v>
      </c>
      <c r="AC26" s="43">
        <v>48821</v>
      </c>
      <c r="AD26" s="44">
        <f t="shared" si="10"/>
        <v>1</v>
      </c>
      <c r="AE26" s="34">
        <v>14620</v>
      </c>
      <c r="AF26" s="46">
        <f t="shared" si="11"/>
        <v>1</v>
      </c>
      <c r="AG26" s="47">
        <v>99</v>
      </c>
      <c r="AH26" s="45">
        <f t="shared" si="12"/>
        <v>1</v>
      </c>
      <c r="AI26" s="48">
        <f t="shared" si="13"/>
        <v>6</v>
      </c>
      <c r="AJ26" s="34">
        <v>22308</v>
      </c>
      <c r="AK26" s="49">
        <f t="shared" si="14"/>
        <v>9.2258064516129039</v>
      </c>
      <c r="AL26" s="50">
        <f t="shared" si="15"/>
        <v>1</v>
      </c>
      <c r="AM26" s="34">
        <v>8197</v>
      </c>
      <c r="AN26" s="51">
        <f t="shared" si="16"/>
        <v>5.4501329787234045</v>
      </c>
      <c r="AO26" s="52">
        <f t="shared" si="26"/>
        <v>0</v>
      </c>
      <c r="AP26" s="34">
        <v>2432</v>
      </c>
      <c r="AQ26" s="51">
        <f t="shared" si="18"/>
        <v>34.74285714285714</v>
      </c>
      <c r="AR26" s="53">
        <f t="shared" si="19"/>
        <v>1</v>
      </c>
      <c r="AS26" s="54">
        <f t="shared" si="20"/>
        <v>2</v>
      </c>
      <c r="AT26" s="55">
        <v>1</v>
      </c>
      <c r="AU26" s="56">
        <v>0</v>
      </c>
      <c r="AV26" s="51">
        <v>1</v>
      </c>
      <c r="AW26" s="54">
        <f t="shared" si="21"/>
        <v>2</v>
      </c>
      <c r="AX26" s="57">
        <f t="shared" si="22"/>
        <v>18</v>
      </c>
      <c r="AY26" s="58">
        <f t="shared" si="23"/>
        <v>0.8571428571428571</v>
      </c>
      <c r="AZ26" s="150" t="s">
        <v>62</v>
      </c>
    </row>
    <row r="27" spans="1:57" s="59" customFormat="1" ht="16.5" customHeight="1" x14ac:dyDescent="0.2">
      <c r="A27" s="61">
        <f t="shared" si="24"/>
        <v>19</v>
      </c>
      <c r="B27" s="62" t="s">
        <v>63</v>
      </c>
      <c r="C27" s="33">
        <v>53</v>
      </c>
      <c r="D27" s="34">
        <v>62</v>
      </c>
      <c r="E27" s="35">
        <f t="shared" si="0"/>
        <v>1</v>
      </c>
      <c r="F27" s="33">
        <v>1212</v>
      </c>
      <c r="G27" s="34">
        <v>1191</v>
      </c>
      <c r="H27" s="36">
        <f t="shared" si="1"/>
        <v>1</v>
      </c>
      <c r="I27" s="33">
        <v>41</v>
      </c>
      <c r="J27" s="34">
        <v>41</v>
      </c>
      <c r="K27" s="37">
        <f t="shared" si="25"/>
        <v>1</v>
      </c>
      <c r="L27" s="34">
        <v>1569</v>
      </c>
      <c r="M27" s="34">
        <v>98</v>
      </c>
      <c r="N27" s="38">
        <f t="shared" si="3"/>
        <v>2</v>
      </c>
      <c r="O27" s="34">
        <v>401</v>
      </c>
      <c r="P27" s="38">
        <f t="shared" si="4"/>
        <v>1</v>
      </c>
      <c r="Q27" s="39">
        <v>1355</v>
      </c>
      <c r="R27" s="34">
        <v>1363</v>
      </c>
      <c r="S27" s="40">
        <v>1625</v>
      </c>
      <c r="T27" s="40">
        <v>1625</v>
      </c>
      <c r="U27" s="40">
        <v>1625</v>
      </c>
      <c r="V27" s="41">
        <f t="shared" si="5"/>
        <v>100.59040590405904</v>
      </c>
      <c r="W27" s="38">
        <f t="shared" si="6"/>
        <v>2</v>
      </c>
      <c r="X27" s="42">
        <f t="shared" si="7"/>
        <v>8</v>
      </c>
      <c r="Y27" s="43">
        <v>98</v>
      </c>
      <c r="Z27" s="44">
        <f t="shared" si="8"/>
        <v>2</v>
      </c>
      <c r="AA27" s="43">
        <v>94</v>
      </c>
      <c r="AB27" s="45">
        <f t="shared" si="9"/>
        <v>2</v>
      </c>
      <c r="AC27" s="43">
        <v>31078</v>
      </c>
      <c r="AD27" s="44">
        <f t="shared" si="10"/>
        <v>1</v>
      </c>
      <c r="AE27" s="34">
        <v>14232</v>
      </c>
      <c r="AF27" s="46">
        <f t="shared" si="11"/>
        <v>1</v>
      </c>
      <c r="AG27" s="47">
        <v>99</v>
      </c>
      <c r="AH27" s="45">
        <f t="shared" si="12"/>
        <v>1</v>
      </c>
      <c r="AI27" s="48">
        <f t="shared" si="13"/>
        <v>7</v>
      </c>
      <c r="AJ27" s="34">
        <v>7928</v>
      </c>
      <c r="AK27" s="49">
        <f t="shared" si="14"/>
        <v>5.0528999362651374</v>
      </c>
      <c r="AL27" s="50">
        <f t="shared" si="15"/>
        <v>0</v>
      </c>
      <c r="AM27" s="34">
        <v>7389</v>
      </c>
      <c r="AN27" s="51">
        <f t="shared" si="16"/>
        <v>6.2040302267002518</v>
      </c>
      <c r="AO27" s="52">
        <f t="shared" si="26"/>
        <v>0</v>
      </c>
      <c r="AP27" s="34">
        <v>1731</v>
      </c>
      <c r="AQ27" s="51">
        <f t="shared" si="18"/>
        <v>27.919354838709676</v>
      </c>
      <c r="AR27" s="53">
        <f t="shared" si="19"/>
        <v>0</v>
      </c>
      <c r="AS27" s="54">
        <f t="shared" si="20"/>
        <v>0</v>
      </c>
      <c r="AT27" s="55">
        <v>1</v>
      </c>
      <c r="AU27" s="56">
        <v>1</v>
      </c>
      <c r="AV27" s="51">
        <v>1</v>
      </c>
      <c r="AW27" s="54">
        <f t="shared" si="21"/>
        <v>3</v>
      </c>
      <c r="AX27" s="57">
        <f t="shared" si="22"/>
        <v>18</v>
      </c>
      <c r="AY27" s="58">
        <f t="shared" si="23"/>
        <v>0.8571428571428571</v>
      </c>
      <c r="AZ27" s="150" t="s">
        <v>63</v>
      </c>
      <c r="BE27" s="67"/>
    </row>
    <row r="28" spans="1:57" s="59" customFormat="1" x14ac:dyDescent="0.2">
      <c r="A28" s="61">
        <f t="shared" si="24"/>
        <v>20</v>
      </c>
      <c r="B28" s="62" t="s">
        <v>64</v>
      </c>
      <c r="C28" s="33">
        <v>59</v>
      </c>
      <c r="D28" s="34">
        <v>62</v>
      </c>
      <c r="E28" s="35">
        <f t="shared" si="0"/>
        <v>1</v>
      </c>
      <c r="F28" s="33">
        <v>1543</v>
      </c>
      <c r="G28" s="34">
        <v>1541</v>
      </c>
      <c r="H28" s="36">
        <f t="shared" si="1"/>
        <v>1</v>
      </c>
      <c r="I28" s="33">
        <v>47</v>
      </c>
      <c r="J28" s="34">
        <v>47</v>
      </c>
      <c r="K28" s="37">
        <f t="shared" si="25"/>
        <v>1</v>
      </c>
      <c r="L28" s="34">
        <v>2203</v>
      </c>
      <c r="M28" s="34">
        <v>100</v>
      </c>
      <c r="N28" s="38">
        <f t="shared" si="3"/>
        <v>2</v>
      </c>
      <c r="O28" s="34">
        <v>219</v>
      </c>
      <c r="P28" s="38">
        <v>1</v>
      </c>
      <c r="Q28" s="39">
        <v>1449</v>
      </c>
      <c r="R28" s="34">
        <v>1510</v>
      </c>
      <c r="S28" s="40">
        <v>1487</v>
      </c>
      <c r="T28" s="40">
        <v>1487</v>
      </c>
      <c r="U28" s="40">
        <v>1487</v>
      </c>
      <c r="V28" s="41">
        <f t="shared" si="5"/>
        <v>104.20979986197378</v>
      </c>
      <c r="W28" s="38">
        <f t="shared" si="6"/>
        <v>2</v>
      </c>
      <c r="X28" s="42">
        <f t="shared" si="7"/>
        <v>8</v>
      </c>
      <c r="Y28" s="43">
        <v>100</v>
      </c>
      <c r="Z28" s="44">
        <f t="shared" si="8"/>
        <v>2</v>
      </c>
      <c r="AA28" s="43">
        <v>99</v>
      </c>
      <c r="AB28" s="45">
        <f t="shared" si="9"/>
        <v>2</v>
      </c>
      <c r="AC28" s="43">
        <v>54154</v>
      </c>
      <c r="AD28" s="44">
        <f t="shared" si="10"/>
        <v>1</v>
      </c>
      <c r="AE28" s="34">
        <v>21980</v>
      </c>
      <c r="AF28" s="46">
        <f t="shared" si="11"/>
        <v>1</v>
      </c>
      <c r="AG28" s="47">
        <v>100</v>
      </c>
      <c r="AH28" s="45">
        <f t="shared" si="12"/>
        <v>1</v>
      </c>
      <c r="AI28" s="48">
        <f t="shared" si="13"/>
        <v>7</v>
      </c>
      <c r="AJ28" s="34">
        <v>13496</v>
      </c>
      <c r="AK28" s="49">
        <f t="shared" si="14"/>
        <v>6.126191556967771</v>
      </c>
      <c r="AL28" s="50">
        <f t="shared" si="15"/>
        <v>0</v>
      </c>
      <c r="AM28" s="34">
        <v>8846</v>
      </c>
      <c r="AN28" s="51">
        <f t="shared" si="16"/>
        <v>5.7404282933160289</v>
      </c>
      <c r="AO28" s="52">
        <f t="shared" si="26"/>
        <v>0</v>
      </c>
      <c r="AP28" s="34">
        <v>2341</v>
      </c>
      <c r="AQ28" s="51">
        <f t="shared" si="18"/>
        <v>37.758064516129032</v>
      </c>
      <c r="AR28" s="53">
        <f t="shared" si="19"/>
        <v>1</v>
      </c>
      <c r="AS28" s="54">
        <f t="shared" si="20"/>
        <v>1</v>
      </c>
      <c r="AT28" s="55">
        <v>1</v>
      </c>
      <c r="AU28" s="56">
        <v>0</v>
      </c>
      <c r="AV28" s="51">
        <v>1</v>
      </c>
      <c r="AW28" s="54">
        <f t="shared" si="21"/>
        <v>2</v>
      </c>
      <c r="AX28" s="57">
        <f t="shared" si="22"/>
        <v>18</v>
      </c>
      <c r="AY28" s="58">
        <f t="shared" si="23"/>
        <v>0.8571428571428571</v>
      </c>
      <c r="AZ28" s="150" t="s">
        <v>64</v>
      </c>
    </row>
    <row r="29" spans="1:57" s="59" customFormat="1" ht="16.5" customHeight="1" x14ac:dyDescent="0.2">
      <c r="A29" s="61">
        <f t="shared" si="24"/>
        <v>21</v>
      </c>
      <c r="B29" s="62" t="s">
        <v>65</v>
      </c>
      <c r="C29" s="33">
        <v>82</v>
      </c>
      <c r="D29" s="34">
        <v>89</v>
      </c>
      <c r="E29" s="35">
        <f t="shared" si="0"/>
        <v>1</v>
      </c>
      <c r="F29" s="33">
        <v>1921</v>
      </c>
      <c r="G29" s="34">
        <v>1918</v>
      </c>
      <c r="H29" s="36">
        <f t="shared" si="1"/>
        <v>1</v>
      </c>
      <c r="I29" s="33">
        <v>68</v>
      </c>
      <c r="J29" s="34">
        <v>68</v>
      </c>
      <c r="K29" s="37">
        <f t="shared" si="25"/>
        <v>1</v>
      </c>
      <c r="L29" s="34">
        <v>3151</v>
      </c>
      <c r="M29" s="34">
        <v>100</v>
      </c>
      <c r="N29" s="38">
        <f t="shared" si="3"/>
        <v>2</v>
      </c>
      <c r="O29" s="34">
        <v>655</v>
      </c>
      <c r="P29" s="68">
        <f>IF(O29&gt;=200,1,0)</f>
        <v>1</v>
      </c>
      <c r="Q29" s="39">
        <v>2341.5</v>
      </c>
      <c r="R29" s="34">
        <v>2329</v>
      </c>
      <c r="S29" s="40">
        <v>2729</v>
      </c>
      <c r="T29" s="40">
        <v>2729</v>
      </c>
      <c r="U29" s="40">
        <v>2729</v>
      </c>
      <c r="V29" s="41">
        <f t="shared" si="5"/>
        <v>99.466154174674358</v>
      </c>
      <c r="W29" s="38">
        <f t="shared" si="6"/>
        <v>2</v>
      </c>
      <c r="X29" s="42">
        <f t="shared" si="7"/>
        <v>8</v>
      </c>
      <c r="Y29" s="43">
        <v>94</v>
      </c>
      <c r="Z29" s="44">
        <f t="shared" si="8"/>
        <v>1</v>
      </c>
      <c r="AA29" s="43">
        <v>84</v>
      </c>
      <c r="AB29" s="45">
        <f t="shared" si="9"/>
        <v>1</v>
      </c>
      <c r="AC29" s="43">
        <v>43036</v>
      </c>
      <c r="AD29" s="44">
        <f t="shared" si="10"/>
        <v>1</v>
      </c>
      <c r="AE29" s="34">
        <v>27004</v>
      </c>
      <c r="AF29" s="46">
        <f t="shared" si="11"/>
        <v>1</v>
      </c>
      <c r="AG29" s="47">
        <v>99</v>
      </c>
      <c r="AH29" s="45">
        <f t="shared" si="12"/>
        <v>1</v>
      </c>
      <c r="AI29" s="48">
        <f t="shared" si="13"/>
        <v>5</v>
      </c>
      <c r="AJ29" s="34">
        <v>27496</v>
      </c>
      <c r="AK29" s="49">
        <f t="shared" si="14"/>
        <v>8.726118692478579</v>
      </c>
      <c r="AL29" s="50">
        <f t="shared" si="15"/>
        <v>1</v>
      </c>
      <c r="AM29" s="34">
        <v>12881</v>
      </c>
      <c r="AN29" s="51">
        <f t="shared" si="16"/>
        <v>6.7158498435870699</v>
      </c>
      <c r="AO29" s="52">
        <f t="shared" si="26"/>
        <v>0</v>
      </c>
      <c r="AP29" s="34">
        <v>3250</v>
      </c>
      <c r="AQ29" s="51">
        <f t="shared" si="18"/>
        <v>36.516853932584269</v>
      </c>
      <c r="AR29" s="53">
        <f t="shared" si="19"/>
        <v>1</v>
      </c>
      <c r="AS29" s="54">
        <f t="shared" si="20"/>
        <v>2</v>
      </c>
      <c r="AT29" s="55">
        <v>1</v>
      </c>
      <c r="AU29" s="56">
        <v>1</v>
      </c>
      <c r="AV29" s="51">
        <v>1</v>
      </c>
      <c r="AW29" s="54">
        <f t="shared" si="21"/>
        <v>3</v>
      </c>
      <c r="AX29" s="57">
        <f t="shared" si="22"/>
        <v>18</v>
      </c>
      <c r="AY29" s="58">
        <f t="shared" si="23"/>
        <v>0.8571428571428571</v>
      </c>
      <c r="AZ29" s="150" t="s">
        <v>65</v>
      </c>
      <c r="BE29" s="60"/>
    </row>
    <row r="30" spans="1:57" s="59" customFormat="1" x14ac:dyDescent="0.2">
      <c r="A30" s="61">
        <f t="shared" si="24"/>
        <v>22</v>
      </c>
      <c r="B30" s="62" t="s">
        <v>66</v>
      </c>
      <c r="C30" s="33">
        <v>61</v>
      </c>
      <c r="D30" s="34">
        <v>64</v>
      </c>
      <c r="E30" s="35">
        <f t="shared" si="0"/>
        <v>1</v>
      </c>
      <c r="F30" s="33">
        <v>1000</v>
      </c>
      <c r="G30" s="34">
        <v>967</v>
      </c>
      <c r="H30" s="36">
        <f t="shared" si="1"/>
        <v>1</v>
      </c>
      <c r="I30" s="33">
        <v>38</v>
      </c>
      <c r="J30" s="34">
        <v>38</v>
      </c>
      <c r="K30" s="37">
        <f t="shared" si="25"/>
        <v>1</v>
      </c>
      <c r="L30" s="34">
        <v>1636</v>
      </c>
      <c r="M30" s="34">
        <v>100</v>
      </c>
      <c r="N30" s="38">
        <f t="shared" si="3"/>
        <v>2</v>
      </c>
      <c r="O30" s="34">
        <v>260</v>
      </c>
      <c r="P30" s="38">
        <f>IF(O30&gt;=200,1,0)</f>
        <v>1</v>
      </c>
      <c r="Q30" s="39">
        <v>1357</v>
      </c>
      <c r="R30" s="34">
        <v>1370</v>
      </c>
      <c r="S30" s="40">
        <v>1607</v>
      </c>
      <c r="T30" s="40">
        <v>1607</v>
      </c>
      <c r="U30" s="40">
        <v>1607</v>
      </c>
      <c r="V30" s="41">
        <f t="shared" si="5"/>
        <v>100.95799557848194</v>
      </c>
      <c r="W30" s="38">
        <f t="shared" si="6"/>
        <v>2</v>
      </c>
      <c r="X30" s="42">
        <f t="shared" si="7"/>
        <v>8</v>
      </c>
      <c r="Y30" s="43">
        <v>99</v>
      </c>
      <c r="Z30" s="44">
        <f t="shared" si="8"/>
        <v>2</v>
      </c>
      <c r="AA30" s="43">
        <v>98</v>
      </c>
      <c r="AB30" s="45">
        <f t="shared" si="9"/>
        <v>2</v>
      </c>
      <c r="AC30" s="43">
        <v>38593</v>
      </c>
      <c r="AD30" s="44">
        <f t="shared" si="10"/>
        <v>1</v>
      </c>
      <c r="AE30" s="34">
        <v>13505</v>
      </c>
      <c r="AF30" s="46">
        <f t="shared" si="11"/>
        <v>1</v>
      </c>
      <c r="AG30" s="47">
        <v>96</v>
      </c>
      <c r="AH30" s="45">
        <f t="shared" si="12"/>
        <v>1</v>
      </c>
      <c r="AI30" s="48">
        <f t="shared" si="13"/>
        <v>7</v>
      </c>
      <c r="AJ30" s="34">
        <v>12441</v>
      </c>
      <c r="AK30" s="49">
        <f t="shared" si="14"/>
        <v>7.6045232273838632</v>
      </c>
      <c r="AL30" s="50">
        <f t="shared" si="15"/>
        <v>1</v>
      </c>
      <c r="AM30" s="34">
        <v>5684</v>
      </c>
      <c r="AN30" s="51">
        <f t="shared" si="16"/>
        <v>5.8779731127197516</v>
      </c>
      <c r="AO30" s="52">
        <f t="shared" si="26"/>
        <v>0</v>
      </c>
      <c r="AP30" s="34">
        <v>1868</v>
      </c>
      <c r="AQ30" s="51">
        <f t="shared" si="18"/>
        <v>29.1875</v>
      </c>
      <c r="AR30" s="53">
        <f t="shared" si="19"/>
        <v>0</v>
      </c>
      <c r="AS30" s="54">
        <f t="shared" si="20"/>
        <v>1</v>
      </c>
      <c r="AT30" s="55">
        <v>1</v>
      </c>
      <c r="AU30" s="56">
        <v>0</v>
      </c>
      <c r="AV30" s="51">
        <v>1</v>
      </c>
      <c r="AW30" s="54">
        <f t="shared" si="21"/>
        <v>2</v>
      </c>
      <c r="AX30" s="57">
        <f t="shared" si="22"/>
        <v>18</v>
      </c>
      <c r="AY30" s="58">
        <f t="shared" si="23"/>
        <v>0.8571428571428571</v>
      </c>
      <c r="AZ30" s="150" t="s">
        <v>66</v>
      </c>
      <c r="BE30" s="60"/>
    </row>
    <row r="31" spans="1:57" s="59" customFormat="1" x14ac:dyDescent="0.2">
      <c r="A31" s="61">
        <f t="shared" si="24"/>
        <v>23</v>
      </c>
      <c r="B31" s="62" t="s">
        <v>67</v>
      </c>
      <c r="C31" s="33">
        <v>31</v>
      </c>
      <c r="D31" s="34">
        <v>39</v>
      </c>
      <c r="E31" s="35">
        <f t="shared" si="0"/>
        <v>0</v>
      </c>
      <c r="F31" s="33">
        <v>758</v>
      </c>
      <c r="G31" s="34">
        <v>754</v>
      </c>
      <c r="H31" s="36">
        <f t="shared" si="1"/>
        <v>1</v>
      </c>
      <c r="I31" s="33">
        <v>27</v>
      </c>
      <c r="J31" s="34">
        <v>27</v>
      </c>
      <c r="K31" s="37">
        <f t="shared" si="25"/>
        <v>1</v>
      </c>
      <c r="L31" s="34">
        <v>1017</v>
      </c>
      <c r="M31" s="34">
        <v>97</v>
      </c>
      <c r="N31" s="38">
        <f t="shared" si="3"/>
        <v>2</v>
      </c>
      <c r="O31" s="34">
        <v>214</v>
      </c>
      <c r="P31" s="38">
        <f>IF(O31&gt;=200,1,0)</f>
        <v>1</v>
      </c>
      <c r="Q31" s="39">
        <v>789</v>
      </c>
      <c r="R31" s="34">
        <v>795</v>
      </c>
      <c r="S31" s="40">
        <v>951</v>
      </c>
      <c r="T31" s="40">
        <v>951</v>
      </c>
      <c r="U31" s="40">
        <v>951</v>
      </c>
      <c r="V31" s="41">
        <f t="shared" si="5"/>
        <v>100.76045627376426</v>
      </c>
      <c r="W31" s="38">
        <f t="shared" si="6"/>
        <v>2</v>
      </c>
      <c r="X31" s="42">
        <f t="shared" si="7"/>
        <v>7</v>
      </c>
      <c r="Y31" s="43">
        <v>99</v>
      </c>
      <c r="Z31" s="44">
        <f t="shared" si="8"/>
        <v>2</v>
      </c>
      <c r="AA31" s="43">
        <v>99</v>
      </c>
      <c r="AB31" s="45">
        <f t="shared" si="9"/>
        <v>2</v>
      </c>
      <c r="AC31" s="43">
        <v>21695</v>
      </c>
      <c r="AD31" s="44">
        <f t="shared" si="10"/>
        <v>1</v>
      </c>
      <c r="AE31" s="34">
        <v>12053</v>
      </c>
      <c r="AF31" s="46">
        <f t="shared" si="11"/>
        <v>1</v>
      </c>
      <c r="AG31" s="47">
        <v>97</v>
      </c>
      <c r="AH31" s="45">
        <f t="shared" si="12"/>
        <v>1</v>
      </c>
      <c r="AI31" s="48">
        <f t="shared" si="13"/>
        <v>7</v>
      </c>
      <c r="AJ31" s="34">
        <v>2622</v>
      </c>
      <c r="AK31" s="49">
        <f t="shared" si="14"/>
        <v>2.5781710914454279</v>
      </c>
      <c r="AL31" s="50">
        <f t="shared" si="15"/>
        <v>0</v>
      </c>
      <c r="AM31" s="34">
        <v>6941</v>
      </c>
      <c r="AN31" s="51">
        <f t="shared" si="16"/>
        <v>9.2055702917771889</v>
      </c>
      <c r="AO31" s="52">
        <f t="shared" si="26"/>
        <v>1</v>
      </c>
      <c r="AP31" s="34">
        <v>1201</v>
      </c>
      <c r="AQ31" s="51">
        <f t="shared" si="18"/>
        <v>30.794871794871796</v>
      </c>
      <c r="AR31" s="53">
        <f t="shared" si="19"/>
        <v>1</v>
      </c>
      <c r="AS31" s="54">
        <f t="shared" si="20"/>
        <v>2</v>
      </c>
      <c r="AT31" s="55">
        <v>0</v>
      </c>
      <c r="AU31" s="56">
        <v>1</v>
      </c>
      <c r="AV31" s="51">
        <v>1</v>
      </c>
      <c r="AW31" s="54">
        <f t="shared" si="21"/>
        <v>2</v>
      </c>
      <c r="AX31" s="57">
        <f t="shared" si="22"/>
        <v>18</v>
      </c>
      <c r="AY31" s="58">
        <f t="shared" si="23"/>
        <v>0.8571428571428571</v>
      </c>
      <c r="AZ31" s="150" t="s">
        <v>67</v>
      </c>
    </row>
    <row r="32" spans="1:57" s="59" customFormat="1" x14ac:dyDescent="0.2">
      <c r="A32" s="61">
        <f t="shared" si="24"/>
        <v>24</v>
      </c>
      <c r="B32" s="62" t="s">
        <v>68</v>
      </c>
      <c r="C32" s="33">
        <v>26</v>
      </c>
      <c r="D32" s="34">
        <v>31</v>
      </c>
      <c r="E32" s="35">
        <f t="shared" si="0"/>
        <v>1</v>
      </c>
      <c r="F32" s="33">
        <v>614</v>
      </c>
      <c r="G32" s="34">
        <v>615</v>
      </c>
      <c r="H32" s="36">
        <f t="shared" si="1"/>
        <v>1</v>
      </c>
      <c r="I32" s="33">
        <v>22</v>
      </c>
      <c r="J32" s="34">
        <v>22</v>
      </c>
      <c r="K32" s="37">
        <f t="shared" si="25"/>
        <v>1</v>
      </c>
      <c r="L32" s="34">
        <v>852</v>
      </c>
      <c r="M32" s="34">
        <v>100</v>
      </c>
      <c r="N32" s="38">
        <f t="shared" si="3"/>
        <v>2</v>
      </c>
      <c r="O32" s="34">
        <v>291</v>
      </c>
      <c r="P32" s="69">
        <v>1</v>
      </c>
      <c r="Q32" s="39">
        <v>681</v>
      </c>
      <c r="R32" s="34">
        <v>658</v>
      </c>
      <c r="S32" s="40">
        <v>777</v>
      </c>
      <c r="T32" s="40">
        <v>777</v>
      </c>
      <c r="U32" s="40">
        <v>777</v>
      </c>
      <c r="V32" s="41">
        <f t="shared" si="5"/>
        <v>96.62261380323055</v>
      </c>
      <c r="W32" s="38">
        <f t="shared" si="6"/>
        <v>2</v>
      </c>
      <c r="X32" s="42">
        <f t="shared" si="7"/>
        <v>8</v>
      </c>
      <c r="Y32" s="43">
        <v>99</v>
      </c>
      <c r="Z32" s="44">
        <f t="shared" si="8"/>
        <v>2</v>
      </c>
      <c r="AA32" s="43">
        <v>96</v>
      </c>
      <c r="AB32" s="45">
        <f t="shared" si="9"/>
        <v>2</v>
      </c>
      <c r="AC32" s="43">
        <v>17045</v>
      </c>
      <c r="AD32" s="44">
        <f t="shared" si="10"/>
        <v>1</v>
      </c>
      <c r="AE32" s="34">
        <v>7530</v>
      </c>
      <c r="AF32" s="46">
        <f t="shared" si="11"/>
        <v>1</v>
      </c>
      <c r="AG32" s="47">
        <v>99</v>
      </c>
      <c r="AH32" s="45">
        <f t="shared" si="12"/>
        <v>1</v>
      </c>
      <c r="AI32" s="48">
        <f t="shared" si="13"/>
        <v>7</v>
      </c>
      <c r="AJ32" s="34">
        <v>3569</v>
      </c>
      <c r="AK32" s="49">
        <f t="shared" si="14"/>
        <v>4.188967136150235</v>
      </c>
      <c r="AL32" s="50">
        <f t="shared" si="15"/>
        <v>0</v>
      </c>
      <c r="AM32" s="34">
        <v>3716</v>
      </c>
      <c r="AN32" s="51">
        <f t="shared" si="16"/>
        <v>6.0422764227642274</v>
      </c>
      <c r="AO32" s="52">
        <f t="shared" si="26"/>
        <v>0</v>
      </c>
      <c r="AP32" s="34">
        <v>1148</v>
      </c>
      <c r="AQ32" s="51">
        <f t="shared" si="18"/>
        <v>37.032258064516128</v>
      </c>
      <c r="AR32" s="53">
        <f t="shared" si="19"/>
        <v>1</v>
      </c>
      <c r="AS32" s="54">
        <f t="shared" si="20"/>
        <v>1</v>
      </c>
      <c r="AT32" s="55">
        <v>1</v>
      </c>
      <c r="AU32" s="56">
        <v>0</v>
      </c>
      <c r="AV32" s="51">
        <v>1</v>
      </c>
      <c r="AW32" s="54">
        <f t="shared" si="21"/>
        <v>2</v>
      </c>
      <c r="AX32" s="57">
        <f t="shared" si="22"/>
        <v>18</v>
      </c>
      <c r="AY32" s="58">
        <f t="shared" si="23"/>
        <v>0.8571428571428571</v>
      </c>
      <c r="AZ32" s="150" t="s">
        <v>68</v>
      </c>
      <c r="BA32" s="60"/>
      <c r="BB32" s="60"/>
      <c r="BC32" s="60"/>
      <c r="BD32" s="60"/>
    </row>
    <row r="33" spans="1:57" s="59" customFormat="1" x14ac:dyDescent="0.2">
      <c r="A33" s="61">
        <f t="shared" si="24"/>
        <v>25</v>
      </c>
      <c r="B33" s="62" t="s">
        <v>69</v>
      </c>
      <c r="C33" s="33">
        <v>47</v>
      </c>
      <c r="D33" s="34">
        <v>48</v>
      </c>
      <c r="E33" s="35">
        <f t="shared" si="0"/>
        <v>1</v>
      </c>
      <c r="F33" s="33">
        <v>909</v>
      </c>
      <c r="G33" s="34">
        <v>914</v>
      </c>
      <c r="H33" s="36">
        <f t="shared" si="1"/>
        <v>1</v>
      </c>
      <c r="I33" s="33">
        <v>34</v>
      </c>
      <c r="J33" s="34">
        <v>34</v>
      </c>
      <c r="K33" s="37">
        <f t="shared" si="25"/>
        <v>1</v>
      </c>
      <c r="L33" s="34">
        <v>1338</v>
      </c>
      <c r="M33" s="34">
        <v>99</v>
      </c>
      <c r="N33" s="38">
        <f t="shared" si="3"/>
        <v>2</v>
      </c>
      <c r="O33" s="34">
        <v>388</v>
      </c>
      <c r="P33" s="38">
        <f t="shared" ref="P33:P46" si="27">IF(O33&gt;=200,1,0)</f>
        <v>1</v>
      </c>
      <c r="Q33" s="39">
        <v>1120.5</v>
      </c>
      <c r="R33" s="34">
        <v>1117</v>
      </c>
      <c r="S33" s="40">
        <v>1305</v>
      </c>
      <c r="T33" s="40">
        <v>1305</v>
      </c>
      <c r="U33" s="40">
        <v>1305</v>
      </c>
      <c r="V33" s="41">
        <f t="shared" si="5"/>
        <v>99.68763944667559</v>
      </c>
      <c r="W33" s="38">
        <f t="shared" si="6"/>
        <v>2</v>
      </c>
      <c r="X33" s="42">
        <f t="shared" si="7"/>
        <v>8</v>
      </c>
      <c r="Y33" s="43">
        <v>96</v>
      </c>
      <c r="Z33" s="44">
        <f t="shared" si="8"/>
        <v>2</v>
      </c>
      <c r="AA33" s="43">
        <v>88</v>
      </c>
      <c r="AB33" s="45">
        <f t="shared" si="9"/>
        <v>1</v>
      </c>
      <c r="AC33" s="43">
        <v>21068</v>
      </c>
      <c r="AD33" s="44">
        <f t="shared" si="10"/>
        <v>1</v>
      </c>
      <c r="AE33" s="34">
        <v>9817</v>
      </c>
      <c r="AF33" s="46">
        <f t="shared" si="11"/>
        <v>1</v>
      </c>
      <c r="AG33" s="47">
        <v>97</v>
      </c>
      <c r="AH33" s="45">
        <f t="shared" si="12"/>
        <v>1</v>
      </c>
      <c r="AI33" s="48">
        <f t="shared" si="13"/>
        <v>6</v>
      </c>
      <c r="AJ33" s="34">
        <v>1750</v>
      </c>
      <c r="AK33" s="49">
        <f t="shared" si="14"/>
        <v>1.3079222720478325</v>
      </c>
      <c r="AL33" s="50">
        <f t="shared" si="15"/>
        <v>0</v>
      </c>
      <c r="AM33" s="34">
        <v>2543</v>
      </c>
      <c r="AN33" s="51">
        <f t="shared" si="16"/>
        <v>2.7822757111597376</v>
      </c>
      <c r="AO33" s="52">
        <f t="shared" si="26"/>
        <v>0</v>
      </c>
      <c r="AP33" s="34">
        <v>1545</v>
      </c>
      <c r="AQ33" s="51">
        <f t="shared" si="18"/>
        <v>32.1875</v>
      </c>
      <c r="AR33" s="53">
        <f t="shared" si="19"/>
        <v>1</v>
      </c>
      <c r="AS33" s="54">
        <f t="shared" si="20"/>
        <v>1</v>
      </c>
      <c r="AT33" s="55">
        <v>1</v>
      </c>
      <c r="AU33" s="51">
        <v>1</v>
      </c>
      <c r="AV33" s="51">
        <v>1</v>
      </c>
      <c r="AW33" s="54">
        <f t="shared" si="21"/>
        <v>3</v>
      </c>
      <c r="AX33" s="57">
        <f t="shared" si="22"/>
        <v>18</v>
      </c>
      <c r="AY33" s="58">
        <f t="shared" si="23"/>
        <v>0.8571428571428571</v>
      </c>
      <c r="AZ33" s="150" t="s">
        <v>69</v>
      </c>
      <c r="BA33" s="60"/>
      <c r="BB33" s="60"/>
      <c r="BC33" s="60"/>
      <c r="BD33" s="60"/>
    </row>
    <row r="34" spans="1:57" s="59" customFormat="1" x14ac:dyDescent="0.2">
      <c r="A34" s="61">
        <f t="shared" si="24"/>
        <v>26</v>
      </c>
      <c r="B34" s="62" t="s">
        <v>70</v>
      </c>
      <c r="C34" s="33">
        <v>26</v>
      </c>
      <c r="D34" s="34">
        <v>32</v>
      </c>
      <c r="E34" s="35">
        <f t="shared" si="0"/>
        <v>1</v>
      </c>
      <c r="F34" s="33">
        <v>571</v>
      </c>
      <c r="G34" s="34">
        <v>573</v>
      </c>
      <c r="H34" s="36">
        <f t="shared" si="1"/>
        <v>1</v>
      </c>
      <c r="I34" s="33">
        <v>22</v>
      </c>
      <c r="J34" s="34">
        <v>22</v>
      </c>
      <c r="K34" s="37">
        <f t="shared" si="25"/>
        <v>1</v>
      </c>
      <c r="L34" s="34">
        <v>586</v>
      </c>
      <c r="M34" s="34">
        <v>100</v>
      </c>
      <c r="N34" s="38">
        <f t="shared" si="3"/>
        <v>2</v>
      </c>
      <c r="O34" s="34">
        <v>320</v>
      </c>
      <c r="P34" s="38">
        <f t="shared" si="27"/>
        <v>1</v>
      </c>
      <c r="Q34" s="39">
        <v>706.5</v>
      </c>
      <c r="R34" s="34">
        <v>682</v>
      </c>
      <c r="S34" s="40">
        <v>818</v>
      </c>
      <c r="T34" s="40">
        <v>818</v>
      </c>
      <c r="U34" s="40">
        <v>818</v>
      </c>
      <c r="V34" s="41">
        <f t="shared" si="5"/>
        <v>96.532200990799723</v>
      </c>
      <c r="W34" s="38">
        <f t="shared" si="6"/>
        <v>2</v>
      </c>
      <c r="X34" s="42">
        <f t="shared" si="7"/>
        <v>8</v>
      </c>
      <c r="Y34" s="43">
        <v>98</v>
      </c>
      <c r="Z34" s="44">
        <f t="shared" si="8"/>
        <v>2</v>
      </c>
      <c r="AA34" s="43">
        <v>94</v>
      </c>
      <c r="AB34" s="45">
        <f t="shared" si="9"/>
        <v>2</v>
      </c>
      <c r="AC34" s="43">
        <v>15687</v>
      </c>
      <c r="AD34" s="44">
        <f t="shared" si="10"/>
        <v>1</v>
      </c>
      <c r="AE34" s="34">
        <v>7035</v>
      </c>
      <c r="AF34" s="46">
        <f t="shared" si="11"/>
        <v>1</v>
      </c>
      <c r="AG34" s="47">
        <v>95</v>
      </c>
      <c r="AH34" s="45">
        <f t="shared" si="12"/>
        <v>1</v>
      </c>
      <c r="AI34" s="48">
        <f t="shared" si="13"/>
        <v>7</v>
      </c>
      <c r="AJ34" s="34">
        <v>1253</v>
      </c>
      <c r="AK34" s="49">
        <f t="shared" si="14"/>
        <v>2.1382252559726962</v>
      </c>
      <c r="AL34" s="50">
        <f t="shared" si="15"/>
        <v>0</v>
      </c>
      <c r="AM34" s="34">
        <v>2291</v>
      </c>
      <c r="AN34" s="51">
        <f t="shared" si="16"/>
        <v>3.9982547993019195</v>
      </c>
      <c r="AO34" s="52">
        <f t="shared" si="26"/>
        <v>0</v>
      </c>
      <c r="AP34" s="34">
        <v>1204</v>
      </c>
      <c r="AQ34" s="51">
        <f t="shared" si="18"/>
        <v>37.625</v>
      </c>
      <c r="AR34" s="53">
        <f t="shared" si="19"/>
        <v>1</v>
      </c>
      <c r="AS34" s="54">
        <f t="shared" si="20"/>
        <v>1</v>
      </c>
      <c r="AT34" s="55">
        <v>1</v>
      </c>
      <c r="AU34" s="51">
        <v>0</v>
      </c>
      <c r="AV34" s="51">
        <v>1</v>
      </c>
      <c r="AW34" s="54">
        <f t="shared" si="21"/>
        <v>2</v>
      </c>
      <c r="AX34" s="57">
        <f t="shared" si="22"/>
        <v>18</v>
      </c>
      <c r="AY34" s="58">
        <f t="shared" si="23"/>
        <v>0.8571428571428571</v>
      </c>
      <c r="AZ34" s="150" t="s">
        <v>70</v>
      </c>
    </row>
    <row r="35" spans="1:57" s="59" customFormat="1" x14ac:dyDescent="0.2">
      <c r="A35" s="61">
        <f t="shared" si="24"/>
        <v>27</v>
      </c>
      <c r="B35" s="62" t="s">
        <v>71</v>
      </c>
      <c r="C35" s="33">
        <v>42</v>
      </c>
      <c r="D35" s="34">
        <v>50</v>
      </c>
      <c r="E35" s="35">
        <f t="shared" si="0"/>
        <v>1</v>
      </c>
      <c r="F35" s="33">
        <v>824</v>
      </c>
      <c r="G35" s="34">
        <v>794</v>
      </c>
      <c r="H35" s="36">
        <f t="shared" si="1"/>
        <v>1</v>
      </c>
      <c r="I35" s="33">
        <v>29</v>
      </c>
      <c r="J35" s="34">
        <v>29</v>
      </c>
      <c r="K35" s="37">
        <f t="shared" si="25"/>
        <v>1</v>
      </c>
      <c r="L35" s="34">
        <v>1149</v>
      </c>
      <c r="M35" s="34">
        <v>100</v>
      </c>
      <c r="N35" s="38">
        <f t="shared" si="3"/>
        <v>2</v>
      </c>
      <c r="O35" s="34">
        <v>351</v>
      </c>
      <c r="P35" s="38">
        <f t="shared" si="27"/>
        <v>1</v>
      </c>
      <c r="Q35" s="39">
        <v>989</v>
      </c>
      <c r="R35" s="34">
        <v>996</v>
      </c>
      <c r="S35" s="40">
        <v>1179</v>
      </c>
      <c r="T35" s="40">
        <v>1179</v>
      </c>
      <c r="U35" s="40">
        <v>1179</v>
      </c>
      <c r="V35" s="41">
        <f t="shared" si="5"/>
        <v>100.70778564206269</v>
      </c>
      <c r="W35" s="38">
        <f t="shared" si="6"/>
        <v>2</v>
      </c>
      <c r="X35" s="42">
        <f t="shared" si="7"/>
        <v>8</v>
      </c>
      <c r="Y35" s="43">
        <v>97</v>
      </c>
      <c r="Z35" s="44">
        <f t="shared" si="8"/>
        <v>2</v>
      </c>
      <c r="AA35" s="43">
        <v>92</v>
      </c>
      <c r="AB35" s="45">
        <f t="shared" si="9"/>
        <v>2</v>
      </c>
      <c r="AC35" s="43">
        <v>26358</v>
      </c>
      <c r="AD35" s="44">
        <f t="shared" si="10"/>
        <v>1</v>
      </c>
      <c r="AE35" s="34">
        <v>13098</v>
      </c>
      <c r="AF35" s="46">
        <f t="shared" si="11"/>
        <v>1</v>
      </c>
      <c r="AG35" s="47">
        <v>97</v>
      </c>
      <c r="AH35" s="45">
        <f t="shared" si="12"/>
        <v>1</v>
      </c>
      <c r="AI35" s="48">
        <f t="shared" si="13"/>
        <v>7</v>
      </c>
      <c r="AJ35" s="34">
        <v>6160</v>
      </c>
      <c r="AK35" s="49">
        <f t="shared" si="14"/>
        <v>5.3611836379460405</v>
      </c>
      <c r="AL35" s="50">
        <f t="shared" si="15"/>
        <v>0</v>
      </c>
      <c r="AM35" s="34">
        <v>3487</v>
      </c>
      <c r="AN35" s="51">
        <f t="shared" si="16"/>
        <v>4.3916876574307304</v>
      </c>
      <c r="AO35" s="52">
        <f t="shared" si="26"/>
        <v>0</v>
      </c>
      <c r="AP35" s="34">
        <v>1942</v>
      </c>
      <c r="AQ35" s="51">
        <f t="shared" si="18"/>
        <v>38.840000000000003</v>
      </c>
      <c r="AR35" s="53">
        <f t="shared" si="19"/>
        <v>1</v>
      </c>
      <c r="AS35" s="54">
        <f t="shared" si="20"/>
        <v>1</v>
      </c>
      <c r="AT35" s="55">
        <v>1</v>
      </c>
      <c r="AU35" s="51">
        <v>1</v>
      </c>
      <c r="AV35" s="51">
        <v>0</v>
      </c>
      <c r="AW35" s="54">
        <f t="shared" si="21"/>
        <v>2</v>
      </c>
      <c r="AX35" s="57">
        <f t="shared" si="22"/>
        <v>18</v>
      </c>
      <c r="AY35" s="58">
        <f t="shared" si="23"/>
        <v>0.8571428571428571</v>
      </c>
      <c r="AZ35" s="150" t="s">
        <v>71</v>
      </c>
      <c r="BE35" s="60"/>
    </row>
    <row r="36" spans="1:57" s="59" customFormat="1" x14ac:dyDescent="0.2">
      <c r="A36" s="61">
        <f t="shared" si="24"/>
        <v>28</v>
      </c>
      <c r="B36" s="62" t="s">
        <v>72</v>
      </c>
      <c r="C36" s="33">
        <v>88</v>
      </c>
      <c r="D36" s="34">
        <v>90</v>
      </c>
      <c r="E36" s="35">
        <f t="shared" si="0"/>
        <v>1</v>
      </c>
      <c r="F36" s="33">
        <v>2391</v>
      </c>
      <c r="G36" s="34">
        <v>2412</v>
      </c>
      <c r="H36" s="36">
        <f t="shared" si="1"/>
        <v>1</v>
      </c>
      <c r="I36" s="33">
        <v>73</v>
      </c>
      <c r="J36" s="34">
        <v>73</v>
      </c>
      <c r="K36" s="37">
        <f t="shared" si="25"/>
        <v>1</v>
      </c>
      <c r="L36" s="34">
        <v>4152</v>
      </c>
      <c r="M36" s="34">
        <v>100</v>
      </c>
      <c r="N36" s="38">
        <f t="shared" si="3"/>
        <v>2</v>
      </c>
      <c r="O36" s="34">
        <v>1468</v>
      </c>
      <c r="P36" s="38">
        <f t="shared" si="27"/>
        <v>1</v>
      </c>
      <c r="Q36" s="39">
        <v>2356</v>
      </c>
      <c r="R36" s="34">
        <v>2383</v>
      </c>
      <c r="S36" s="40">
        <v>2808</v>
      </c>
      <c r="T36" s="40">
        <v>2808</v>
      </c>
      <c r="U36" s="40">
        <v>2808</v>
      </c>
      <c r="V36" s="41">
        <f t="shared" si="5"/>
        <v>101.14601018675721</v>
      </c>
      <c r="W36" s="38">
        <f t="shared" si="6"/>
        <v>2</v>
      </c>
      <c r="X36" s="42">
        <f t="shared" si="7"/>
        <v>8</v>
      </c>
      <c r="Y36" s="43">
        <v>96</v>
      </c>
      <c r="Z36" s="44">
        <f t="shared" si="8"/>
        <v>2</v>
      </c>
      <c r="AA36" s="43">
        <v>92</v>
      </c>
      <c r="AB36" s="45">
        <f t="shared" si="9"/>
        <v>2</v>
      </c>
      <c r="AC36" s="43">
        <v>82505</v>
      </c>
      <c r="AD36" s="44">
        <f t="shared" si="10"/>
        <v>1</v>
      </c>
      <c r="AE36" s="34">
        <v>28896</v>
      </c>
      <c r="AF36" s="46">
        <f t="shared" si="11"/>
        <v>1</v>
      </c>
      <c r="AG36" s="47">
        <v>99</v>
      </c>
      <c r="AH36" s="45">
        <f t="shared" si="12"/>
        <v>1</v>
      </c>
      <c r="AI36" s="48">
        <f t="shared" si="13"/>
        <v>7</v>
      </c>
      <c r="AJ36" s="34">
        <v>22376</v>
      </c>
      <c r="AK36" s="49">
        <f t="shared" si="14"/>
        <v>5.3892100192678232</v>
      </c>
      <c r="AL36" s="50">
        <f t="shared" si="15"/>
        <v>0</v>
      </c>
      <c r="AM36" s="34">
        <v>9376</v>
      </c>
      <c r="AN36" s="51">
        <f t="shared" si="16"/>
        <v>3.8872305140961858</v>
      </c>
      <c r="AO36" s="52">
        <f t="shared" si="26"/>
        <v>0</v>
      </c>
      <c r="AP36" s="34">
        <v>4557</v>
      </c>
      <c r="AQ36" s="51">
        <f t="shared" si="18"/>
        <v>50.633333333333333</v>
      </c>
      <c r="AR36" s="53">
        <f t="shared" si="19"/>
        <v>1</v>
      </c>
      <c r="AS36" s="54">
        <f t="shared" si="20"/>
        <v>1</v>
      </c>
      <c r="AT36" s="55">
        <v>1</v>
      </c>
      <c r="AU36" s="51">
        <v>0</v>
      </c>
      <c r="AV36" s="51">
        <v>1</v>
      </c>
      <c r="AW36" s="54">
        <f t="shared" si="21"/>
        <v>2</v>
      </c>
      <c r="AX36" s="57">
        <f t="shared" si="22"/>
        <v>18</v>
      </c>
      <c r="AY36" s="58">
        <f t="shared" si="23"/>
        <v>0.8571428571428571</v>
      </c>
      <c r="AZ36" s="150" t="s">
        <v>72</v>
      </c>
      <c r="BA36" s="60"/>
      <c r="BB36" s="60"/>
      <c r="BC36" s="60"/>
      <c r="BD36" s="60"/>
      <c r="BE36" s="60"/>
    </row>
    <row r="37" spans="1:57" s="59" customFormat="1" x14ac:dyDescent="0.2">
      <c r="A37" s="61">
        <f t="shared" si="24"/>
        <v>29</v>
      </c>
      <c r="B37" s="62" t="s">
        <v>73</v>
      </c>
      <c r="C37" s="33">
        <v>56</v>
      </c>
      <c r="D37" s="34">
        <v>64</v>
      </c>
      <c r="E37" s="35">
        <f t="shared" si="0"/>
        <v>1</v>
      </c>
      <c r="F37" s="33">
        <v>1298</v>
      </c>
      <c r="G37" s="34">
        <v>1293</v>
      </c>
      <c r="H37" s="36">
        <f t="shared" si="1"/>
        <v>1</v>
      </c>
      <c r="I37" s="33">
        <v>44</v>
      </c>
      <c r="J37" s="34">
        <v>44</v>
      </c>
      <c r="K37" s="37">
        <f t="shared" si="25"/>
        <v>1</v>
      </c>
      <c r="L37" s="34">
        <v>1425</v>
      </c>
      <c r="M37" s="34">
        <v>100</v>
      </c>
      <c r="N37" s="38">
        <f t="shared" si="3"/>
        <v>2</v>
      </c>
      <c r="O37" s="34">
        <v>622</v>
      </c>
      <c r="P37" s="38">
        <f t="shared" si="27"/>
        <v>1</v>
      </c>
      <c r="Q37" s="39">
        <v>1379</v>
      </c>
      <c r="R37" s="34">
        <v>1416</v>
      </c>
      <c r="S37" s="40">
        <v>1653</v>
      </c>
      <c r="T37" s="40">
        <v>1653</v>
      </c>
      <c r="U37" s="40">
        <v>1653</v>
      </c>
      <c r="V37" s="41">
        <f t="shared" si="5"/>
        <v>102.68310369833212</v>
      </c>
      <c r="W37" s="38">
        <f t="shared" si="6"/>
        <v>2</v>
      </c>
      <c r="X37" s="42">
        <f t="shared" si="7"/>
        <v>8</v>
      </c>
      <c r="Y37" s="43">
        <v>97</v>
      </c>
      <c r="Z37" s="44">
        <f t="shared" si="8"/>
        <v>2</v>
      </c>
      <c r="AA37" s="43">
        <v>94</v>
      </c>
      <c r="AB37" s="45">
        <f t="shared" si="9"/>
        <v>2</v>
      </c>
      <c r="AC37" s="43">
        <v>40121</v>
      </c>
      <c r="AD37" s="44">
        <f t="shared" si="10"/>
        <v>1</v>
      </c>
      <c r="AE37" s="34">
        <v>16899</v>
      </c>
      <c r="AF37" s="46">
        <f t="shared" si="11"/>
        <v>1</v>
      </c>
      <c r="AG37" s="47">
        <v>99</v>
      </c>
      <c r="AH37" s="45">
        <f t="shared" si="12"/>
        <v>1</v>
      </c>
      <c r="AI37" s="48">
        <f t="shared" si="13"/>
        <v>7</v>
      </c>
      <c r="AJ37" s="34">
        <v>6357</v>
      </c>
      <c r="AK37" s="49">
        <f t="shared" si="14"/>
        <v>4.4610526315789469</v>
      </c>
      <c r="AL37" s="50">
        <f t="shared" si="15"/>
        <v>0</v>
      </c>
      <c r="AM37" s="34">
        <v>4468</v>
      </c>
      <c r="AN37" s="51">
        <f t="shared" si="16"/>
        <v>3.4555297757153904</v>
      </c>
      <c r="AO37" s="52">
        <f t="shared" si="26"/>
        <v>0</v>
      </c>
      <c r="AP37" s="34">
        <v>1582</v>
      </c>
      <c r="AQ37" s="51">
        <f t="shared" si="18"/>
        <v>24.71875</v>
      </c>
      <c r="AR37" s="53">
        <f t="shared" si="19"/>
        <v>0</v>
      </c>
      <c r="AS37" s="54">
        <f t="shared" si="20"/>
        <v>0</v>
      </c>
      <c r="AT37" s="55">
        <v>1</v>
      </c>
      <c r="AU37" s="51">
        <v>1</v>
      </c>
      <c r="AV37" s="51">
        <v>1</v>
      </c>
      <c r="AW37" s="54">
        <f t="shared" si="21"/>
        <v>3</v>
      </c>
      <c r="AX37" s="57">
        <f t="shared" si="22"/>
        <v>18</v>
      </c>
      <c r="AY37" s="58">
        <f t="shared" si="23"/>
        <v>0.8571428571428571</v>
      </c>
      <c r="AZ37" s="150" t="s">
        <v>73</v>
      </c>
    </row>
    <row r="38" spans="1:57" s="59" customFormat="1" x14ac:dyDescent="0.2">
      <c r="A38" s="61">
        <f t="shared" si="24"/>
        <v>30</v>
      </c>
      <c r="B38" s="62" t="s">
        <v>74</v>
      </c>
      <c r="C38" s="33">
        <v>34</v>
      </c>
      <c r="D38" s="34">
        <v>38</v>
      </c>
      <c r="E38" s="35">
        <f t="shared" si="0"/>
        <v>1</v>
      </c>
      <c r="F38" s="33">
        <v>777</v>
      </c>
      <c r="G38" s="34">
        <v>793</v>
      </c>
      <c r="H38" s="36">
        <f t="shared" si="1"/>
        <v>1</v>
      </c>
      <c r="I38" s="33">
        <v>27</v>
      </c>
      <c r="J38" s="34">
        <v>27</v>
      </c>
      <c r="K38" s="37">
        <f t="shared" si="25"/>
        <v>1</v>
      </c>
      <c r="L38" s="34">
        <v>1116</v>
      </c>
      <c r="M38" s="34">
        <v>99</v>
      </c>
      <c r="N38" s="38">
        <f t="shared" si="3"/>
        <v>2</v>
      </c>
      <c r="O38" s="34">
        <v>747</v>
      </c>
      <c r="P38" s="38">
        <f t="shared" si="27"/>
        <v>1</v>
      </c>
      <c r="Q38" s="39">
        <v>832</v>
      </c>
      <c r="R38" s="34">
        <v>825</v>
      </c>
      <c r="S38" s="40">
        <v>985</v>
      </c>
      <c r="T38" s="40">
        <v>985</v>
      </c>
      <c r="U38" s="40">
        <v>985</v>
      </c>
      <c r="V38" s="41">
        <f t="shared" si="5"/>
        <v>99.15865384615384</v>
      </c>
      <c r="W38" s="38">
        <f t="shared" si="6"/>
        <v>2</v>
      </c>
      <c r="X38" s="42">
        <f t="shared" si="7"/>
        <v>8</v>
      </c>
      <c r="Y38" s="43">
        <v>98</v>
      </c>
      <c r="Z38" s="44">
        <f t="shared" si="8"/>
        <v>2</v>
      </c>
      <c r="AA38" s="43">
        <v>91</v>
      </c>
      <c r="AB38" s="45">
        <f t="shared" si="9"/>
        <v>2</v>
      </c>
      <c r="AC38" s="43">
        <v>25242</v>
      </c>
      <c r="AD38" s="44">
        <f t="shared" si="10"/>
        <v>1</v>
      </c>
      <c r="AE38" s="34">
        <v>11370</v>
      </c>
      <c r="AF38" s="46">
        <f t="shared" si="11"/>
        <v>1</v>
      </c>
      <c r="AG38" s="47">
        <v>100</v>
      </c>
      <c r="AH38" s="45">
        <f t="shared" si="12"/>
        <v>1</v>
      </c>
      <c r="AI38" s="48">
        <f t="shared" si="13"/>
        <v>7</v>
      </c>
      <c r="AJ38" s="34">
        <v>3619</v>
      </c>
      <c r="AK38" s="49">
        <f t="shared" si="14"/>
        <v>3.2428315412186381</v>
      </c>
      <c r="AL38" s="50">
        <f t="shared" si="15"/>
        <v>0</v>
      </c>
      <c r="AM38" s="34">
        <v>157</v>
      </c>
      <c r="AN38" s="51">
        <f t="shared" si="16"/>
        <v>0.19798234552332913</v>
      </c>
      <c r="AO38" s="52">
        <f t="shared" si="26"/>
        <v>0</v>
      </c>
      <c r="AP38" s="34">
        <v>1213</v>
      </c>
      <c r="AQ38" s="51">
        <f t="shared" si="18"/>
        <v>31.921052631578949</v>
      </c>
      <c r="AR38" s="53">
        <f t="shared" si="19"/>
        <v>1</v>
      </c>
      <c r="AS38" s="54">
        <f t="shared" si="20"/>
        <v>1</v>
      </c>
      <c r="AT38" s="55">
        <v>1</v>
      </c>
      <c r="AU38" s="51">
        <v>0</v>
      </c>
      <c r="AV38" s="51">
        <v>1</v>
      </c>
      <c r="AW38" s="54">
        <f t="shared" si="21"/>
        <v>2</v>
      </c>
      <c r="AX38" s="57">
        <f t="shared" si="22"/>
        <v>18</v>
      </c>
      <c r="AY38" s="58">
        <f t="shared" si="23"/>
        <v>0.8571428571428571</v>
      </c>
      <c r="AZ38" s="150" t="s">
        <v>74</v>
      </c>
    </row>
    <row r="39" spans="1:57" s="59" customFormat="1" x14ac:dyDescent="0.2">
      <c r="A39" s="61">
        <f t="shared" si="24"/>
        <v>31</v>
      </c>
      <c r="B39" s="62" t="s">
        <v>75</v>
      </c>
      <c r="C39" s="33">
        <v>57</v>
      </c>
      <c r="D39" s="34">
        <v>59</v>
      </c>
      <c r="E39" s="35">
        <f t="shared" si="0"/>
        <v>1</v>
      </c>
      <c r="F39" s="33">
        <v>1251</v>
      </c>
      <c r="G39" s="34">
        <v>1240</v>
      </c>
      <c r="H39" s="36">
        <f t="shared" si="1"/>
        <v>1</v>
      </c>
      <c r="I39" s="33">
        <v>43</v>
      </c>
      <c r="J39" s="34">
        <v>43</v>
      </c>
      <c r="K39" s="37">
        <f t="shared" si="25"/>
        <v>1</v>
      </c>
      <c r="L39" s="34">
        <v>1441</v>
      </c>
      <c r="M39" s="34">
        <v>100</v>
      </c>
      <c r="N39" s="38">
        <f t="shared" si="3"/>
        <v>2</v>
      </c>
      <c r="O39" s="34">
        <v>302</v>
      </c>
      <c r="P39" s="38">
        <f t="shared" si="27"/>
        <v>1</v>
      </c>
      <c r="Q39" s="39">
        <v>1353</v>
      </c>
      <c r="R39" s="34">
        <v>1364</v>
      </c>
      <c r="S39" s="40">
        <v>1634</v>
      </c>
      <c r="T39" s="40">
        <v>1634</v>
      </c>
      <c r="U39" s="40">
        <v>1634</v>
      </c>
      <c r="V39" s="41">
        <f t="shared" si="5"/>
        <v>100.8130081300813</v>
      </c>
      <c r="W39" s="38">
        <f t="shared" si="6"/>
        <v>2</v>
      </c>
      <c r="X39" s="42">
        <f t="shared" si="7"/>
        <v>8</v>
      </c>
      <c r="Y39" s="43">
        <v>100</v>
      </c>
      <c r="Z39" s="44">
        <f t="shared" si="8"/>
        <v>2</v>
      </c>
      <c r="AA39" s="43">
        <v>100</v>
      </c>
      <c r="AB39" s="45">
        <f t="shared" si="9"/>
        <v>2</v>
      </c>
      <c r="AC39" s="43">
        <v>41576</v>
      </c>
      <c r="AD39" s="44">
        <f t="shared" si="10"/>
        <v>1</v>
      </c>
      <c r="AE39" s="34">
        <v>17745</v>
      </c>
      <c r="AF39" s="46">
        <f t="shared" si="11"/>
        <v>1</v>
      </c>
      <c r="AG39" s="47">
        <v>100</v>
      </c>
      <c r="AH39" s="45">
        <f t="shared" si="12"/>
        <v>1</v>
      </c>
      <c r="AI39" s="48">
        <f t="shared" si="13"/>
        <v>7</v>
      </c>
      <c r="AJ39" s="34">
        <v>7997</v>
      </c>
      <c r="AK39" s="49">
        <f t="shared" si="14"/>
        <v>5.5496183206106871</v>
      </c>
      <c r="AL39" s="50">
        <f t="shared" si="15"/>
        <v>0</v>
      </c>
      <c r="AM39" s="34">
        <v>1324</v>
      </c>
      <c r="AN39" s="51">
        <f t="shared" si="16"/>
        <v>1.0677419354838709</v>
      </c>
      <c r="AO39" s="52">
        <f t="shared" si="26"/>
        <v>0</v>
      </c>
      <c r="AP39" s="34">
        <v>2053</v>
      </c>
      <c r="AQ39" s="51">
        <f t="shared" si="18"/>
        <v>34.796610169491522</v>
      </c>
      <c r="AR39" s="53">
        <f t="shared" si="19"/>
        <v>1</v>
      </c>
      <c r="AS39" s="54">
        <f t="shared" si="20"/>
        <v>1</v>
      </c>
      <c r="AT39" s="55">
        <v>0</v>
      </c>
      <c r="AU39" s="51">
        <v>1</v>
      </c>
      <c r="AV39" s="51">
        <v>1</v>
      </c>
      <c r="AW39" s="54">
        <f t="shared" si="21"/>
        <v>2</v>
      </c>
      <c r="AX39" s="57">
        <f t="shared" si="22"/>
        <v>18</v>
      </c>
      <c r="AY39" s="58">
        <f t="shared" si="23"/>
        <v>0.8571428571428571</v>
      </c>
      <c r="AZ39" s="150" t="s">
        <v>75</v>
      </c>
      <c r="BE39" s="60"/>
    </row>
    <row r="40" spans="1:57" s="59" customFormat="1" x14ac:dyDescent="0.2">
      <c r="A40" s="61">
        <f t="shared" si="24"/>
        <v>32</v>
      </c>
      <c r="B40" s="62" t="s">
        <v>76</v>
      </c>
      <c r="C40" s="33">
        <v>76</v>
      </c>
      <c r="D40" s="34">
        <v>87</v>
      </c>
      <c r="E40" s="35">
        <f t="shared" si="0"/>
        <v>1</v>
      </c>
      <c r="F40" s="33">
        <v>1760</v>
      </c>
      <c r="G40" s="34">
        <v>1775</v>
      </c>
      <c r="H40" s="36">
        <f t="shared" si="1"/>
        <v>1</v>
      </c>
      <c r="I40" s="33">
        <v>56</v>
      </c>
      <c r="J40" s="34">
        <v>56</v>
      </c>
      <c r="K40" s="37">
        <f t="shared" si="25"/>
        <v>1</v>
      </c>
      <c r="L40" s="34">
        <v>2552</v>
      </c>
      <c r="M40" s="34">
        <v>98</v>
      </c>
      <c r="N40" s="38">
        <f t="shared" si="3"/>
        <v>2</v>
      </c>
      <c r="O40" s="34">
        <v>885</v>
      </c>
      <c r="P40" s="38">
        <f t="shared" si="27"/>
        <v>1</v>
      </c>
      <c r="Q40" s="39">
        <v>1811</v>
      </c>
      <c r="R40" s="34">
        <v>1832</v>
      </c>
      <c r="S40" s="40">
        <v>2187</v>
      </c>
      <c r="T40" s="40">
        <v>2187</v>
      </c>
      <c r="U40" s="63">
        <v>1</v>
      </c>
      <c r="V40" s="41">
        <f t="shared" si="5"/>
        <v>101.15958034235229</v>
      </c>
      <c r="W40" s="38">
        <f t="shared" si="6"/>
        <v>2</v>
      </c>
      <c r="X40" s="42">
        <f t="shared" si="7"/>
        <v>8</v>
      </c>
      <c r="Y40" s="43">
        <v>98</v>
      </c>
      <c r="Z40" s="44">
        <f t="shared" si="8"/>
        <v>2</v>
      </c>
      <c r="AA40" s="43">
        <v>96</v>
      </c>
      <c r="AB40" s="45">
        <f t="shared" si="9"/>
        <v>2</v>
      </c>
      <c r="AC40" s="43">
        <v>56688</v>
      </c>
      <c r="AD40" s="44">
        <f t="shared" si="10"/>
        <v>1</v>
      </c>
      <c r="AE40" s="34">
        <v>27626</v>
      </c>
      <c r="AF40" s="46">
        <f t="shared" si="11"/>
        <v>1</v>
      </c>
      <c r="AG40" s="47">
        <v>98</v>
      </c>
      <c r="AH40" s="45">
        <f t="shared" si="12"/>
        <v>1</v>
      </c>
      <c r="AI40" s="48">
        <f t="shared" si="13"/>
        <v>7</v>
      </c>
      <c r="AJ40" s="34">
        <v>9167</v>
      </c>
      <c r="AK40" s="49">
        <f t="shared" si="14"/>
        <v>3.5920846394984327</v>
      </c>
      <c r="AL40" s="50">
        <f t="shared" si="15"/>
        <v>0</v>
      </c>
      <c r="AM40" s="34">
        <v>3822</v>
      </c>
      <c r="AN40" s="51">
        <f t="shared" si="16"/>
        <v>2.1532394366197183</v>
      </c>
      <c r="AO40" s="52">
        <f t="shared" si="26"/>
        <v>0</v>
      </c>
      <c r="AP40" s="34">
        <v>3110</v>
      </c>
      <c r="AQ40" s="51">
        <f t="shared" si="18"/>
        <v>35.747126436781606</v>
      </c>
      <c r="AR40" s="53">
        <f t="shared" si="19"/>
        <v>1</v>
      </c>
      <c r="AS40" s="54">
        <f t="shared" si="20"/>
        <v>1</v>
      </c>
      <c r="AT40" s="55">
        <v>1</v>
      </c>
      <c r="AU40" s="51">
        <v>0</v>
      </c>
      <c r="AV40" s="51">
        <v>1</v>
      </c>
      <c r="AW40" s="54">
        <f t="shared" si="21"/>
        <v>2</v>
      </c>
      <c r="AX40" s="57">
        <f t="shared" si="22"/>
        <v>18</v>
      </c>
      <c r="AY40" s="58">
        <f t="shared" si="23"/>
        <v>0.8571428571428571</v>
      </c>
      <c r="AZ40" s="150" t="s">
        <v>76</v>
      </c>
      <c r="BA40" s="60"/>
      <c r="BB40" s="60"/>
      <c r="BC40" s="60"/>
      <c r="BD40" s="60"/>
    </row>
    <row r="41" spans="1:57" s="59" customFormat="1" x14ac:dyDescent="0.2">
      <c r="A41" s="61">
        <f t="shared" si="24"/>
        <v>33</v>
      </c>
      <c r="B41" s="62" t="s">
        <v>77</v>
      </c>
      <c r="C41" s="33">
        <v>57</v>
      </c>
      <c r="D41" s="34">
        <v>68</v>
      </c>
      <c r="E41" s="35">
        <f t="shared" si="0"/>
        <v>1</v>
      </c>
      <c r="F41" s="33">
        <v>1308</v>
      </c>
      <c r="G41" s="34">
        <v>1358</v>
      </c>
      <c r="H41" s="36">
        <f t="shared" si="1"/>
        <v>1</v>
      </c>
      <c r="I41" s="33">
        <v>48</v>
      </c>
      <c r="J41" s="34">
        <v>48</v>
      </c>
      <c r="K41" s="37">
        <f t="shared" si="25"/>
        <v>1</v>
      </c>
      <c r="L41" s="34">
        <v>1502</v>
      </c>
      <c r="M41" s="34">
        <v>97</v>
      </c>
      <c r="N41" s="38">
        <f t="shared" si="3"/>
        <v>2</v>
      </c>
      <c r="O41" s="34">
        <v>418</v>
      </c>
      <c r="P41" s="38">
        <f t="shared" si="27"/>
        <v>1</v>
      </c>
      <c r="Q41" s="39">
        <v>1491</v>
      </c>
      <c r="R41" s="34">
        <v>1497</v>
      </c>
      <c r="S41" s="40">
        <v>1779</v>
      </c>
      <c r="T41" s="40">
        <v>1779</v>
      </c>
      <c r="U41" s="40">
        <v>1779</v>
      </c>
      <c r="V41" s="41">
        <f t="shared" si="5"/>
        <v>100.40241448692153</v>
      </c>
      <c r="W41" s="38">
        <f t="shared" si="6"/>
        <v>2</v>
      </c>
      <c r="X41" s="42">
        <f t="shared" si="7"/>
        <v>8</v>
      </c>
      <c r="Y41" s="43">
        <v>97</v>
      </c>
      <c r="Z41" s="44">
        <f t="shared" si="8"/>
        <v>2</v>
      </c>
      <c r="AA41" s="43">
        <v>93</v>
      </c>
      <c r="AB41" s="45">
        <f t="shared" si="9"/>
        <v>2</v>
      </c>
      <c r="AC41" s="43">
        <v>42375</v>
      </c>
      <c r="AD41" s="44">
        <f t="shared" si="10"/>
        <v>1</v>
      </c>
      <c r="AE41" s="34">
        <v>19165</v>
      </c>
      <c r="AF41" s="46">
        <f t="shared" si="11"/>
        <v>1</v>
      </c>
      <c r="AG41" s="47">
        <v>97</v>
      </c>
      <c r="AH41" s="45">
        <f t="shared" si="12"/>
        <v>1</v>
      </c>
      <c r="AI41" s="48">
        <f t="shared" si="13"/>
        <v>7</v>
      </c>
      <c r="AJ41" s="34">
        <v>11496</v>
      </c>
      <c r="AK41" s="49">
        <f t="shared" si="14"/>
        <v>7.6537949400798935</v>
      </c>
      <c r="AL41" s="50">
        <f t="shared" si="15"/>
        <v>1</v>
      </c>
      <c r="AM41" s="34">
        <v>3423</v>
      </c>
      <c r="AN41" s="51">
        <f t="shared" si="16"/>
        <v>2.5206185567010309</v>
      </c>
      <c r="AO41" s="52">
        <f t="shared" si="26"/>
        <v>0</v>
      </c>
      <c r="AP41" s="34">
        <v>1821</v>
      </c>
      <c r="AQ41" s="51">
        <f t="shared" si="18"/>
        <v>26.779411764705884</v>
      </c>
      <c r="AR41" s="53">
        <f t="shared" si="19"/>
        <v>0</v>
      </c>
      <c r="AS41" s="54">
        <f t="shared" si="20"/>
        <v>1</v>
      </c>
      <c r="AT41" s="55">
        <v>1</v>
      </c>
      <c r="AU41" s="51">
        <v>0</v>
      </c>
      <c r="AV41" s="51">
        <v>1</v>
      </c>
      <c r="AW41" s="54">
        <f t="shared" si="21"/>
        <v>2</v>
      </c>
      <c r="AX41" s="57">
        <f t="shared" si="22"/>
        <v>18</v>
      </c>
      <c r="AY41" s="58">
        <f t="shared" si="23"/>
        <v>0.8571428571428571</v>
      </c>
      <c r="AZ41" s="150" t="s">
        <v>77</v>
      </c>
    </row>
    <row r="42" spans="1:57" s="59" customFormat="1" ht="16.5" customHeight="1" x14ac:dyDescent="0.2">
      <c r="A42" s="61">
        <f t="shared" si="24"/>
        <v>34</v>
      </c>
      <c r="B42" s="62" t="s">
        <v>78</v>
      </c>
      <c r="C42" s="33">
        <v>40</v>
      </c>
      <c r="D42" s="34">
        <v>43</v>
      </c>
      <c r="E42" s="35">
        <f t="shared" si="0"/>
        <v>1</v>
      </c>
      <c r="F42" s="33">
        <v>762</v>
      </c>
      <c r="G42" s="34">
        <v>761</v>
      </c>
      <c r="H42" s="36">
        <f t="shared" si="1"/>
        <v>1</v>
      </c>
      <c r="I42" s="33">
        <v>31</v>
      </c>
      <c r="J42" s="34">
        <v>31</v>
      </c>
      <c r="K42" s="37">
        <f t="shared" si="25"/>
        <v>1</v>
      </c>
      <c r="L42" s="34">
        <v>1275</v>
      </c>
      <c r="M42" s="34">
        <v>100</v>
      </c>
      <c r="N42" s="38">
        <f t="shared" si="3"/>
        <v>2</v>
      </c>
      <c r="O42" s="34">
        <v>327</v>
      </c>
      <c r="P42" s="38">
        <f t="shared" si="27"/>
        <v>1</v>
      </c>
      <c r="Q42" s="39">
        <v>933</v>
      </c>
      <c r="R42" s="34">
        <v>941</v>
      </c>
      <c r="S42" s="40">
        <v>1114</v>
      </c>
      <c r="T42" s="40">
        <v>1114</v>
      </c>
      <c r="U42" s="40">
        <v>1114</v>
      </c>
      <c r="V42" s="41">
        <f t="shared" si="5"/>
        <v>100.85744908896034</v>
      </c>
      <c r="W42" s="38">
        <f t="shared" si="6"/>
        <v>2</v>
      </c>
      <c r="X42" s="42">
        <f t="shared" si="7"/>
        <v>8</v>
      </c>
      <c r="Y42" s="43">
        <v>99</v>
      </c>
      <c r="Z42" s="44">
        <f t="shared" si="8"/>
        <v>2</v>
      </c>
      <c r="AA42" s="43">
        <v>98</v>
      </c>
      <c r="AB42" s="45">
        <f t="shared" si="9"/>
        <v>2</v>
      </c>
      <c r="AC42" s="43">
        <v>30759</v>
      </c>
      <c r="AD42" s="44">
        <f t="shared" si="10"/>
        <v>1</v>
      </c>
      <c r="AE42" s="34">
        <v>10293</v>
      </c>
      <c r="AF42" s="46">
        <f t="shared" si="11"/>
        <v>1</v>
      </c>
      <c r="AG42" s="47">
        <v>98</v>
      </c>
      <c r="AH42" s="45">
        <f t="shared" si="12"/>
        <v>1</v>
      </c>
      <c r="AI42" s="48">
        <f t="shared" si="13"/>
        <v>7</v>
      </c>
      <c r="AJ42" s="34">
        <v>1884</v>
      </c>
      <c r="AK42" s="49">
        <f t="shared" si="14"/>
        <v>1.4776470588235293</v>
      </c>
      <c r="AL42" s="50">
        <f t="shared" si="15"/>
        <v>0</v>
      </c>
      <c r="AM42" s="34">
        <v>1738</v>
      </c>
      <c r="AN42" s="51">
        <f t="shared" si="16"/>
        <v>2.2838370565045993</v>
      </c>
      <c r="AO42" s="52">
        <f t="shared" si="26"/>
        <v>0</v>
      </c>
      <c r="AP42" s="34">
        <v>1224</v>
      </c>
      <c r="AQ42" s="51">
        <f t="shared" si="18"/>
        <v>28.465116279069768</v>
      </c>
      <c r="AR42" s="53">
        <f t="shared" si="19"/>
        <v>0</v>
      </c>
      <c r="AS42" s="54">
        <f t="shared" si="20"/>
        <v>0</v>
      </c>
      <c r="AT42" s="55">
        <v>1</v>
      </c>
      <c r="AU42" s="51">
        <v>1</v>
      </c>
      <c r="AV42" s="51">
        <v>1</v>
      </c>
      <c r="AW42" s="54">
        <f t="shared" si="21"/>
        <v>3</v>
      </c>
      <c r="AX42" s="57">
        <f t="shared" si="22"/>
        <v>18</v>
      </c>
      <c r="AY42" s="58">
        <f t="shared" si="23"/>
        <v>0.8571428571428571</v>
      </c>
      <c r="AZ42" s="150" t="s">
        <v>78</v>
      </c>
      <c r="BA42" s="60"/>
      <c r="BB42" s="60"/>
      <c r="BC42" s="60"/>
      <c r="BD42" s="60"/>
    </row>
    <row r="43" spans="1:57" s="59" customFormat="1" ht="16.5" customHeight="1" x14ac:dyDescent="0.2">
      <c r="A43" s="61">
        <f t="shared" si="24"/>
        <v>35</v>
      </c>
      <c r="B43" s="62" t="s">
        <v>79</v>
      </c>
      <c r="C43" s="33">
        <v>85</v>
      </c>
      <c r="D43" s="34">
        <v>98</v>
      </c>
      <c r="E43" s="35">
        <f t="shared" si="0"/>
        <v>1</v>
      </c>
      <c r="F43" s="33">
        <v>1936</v>
      </c>
      <c r="G43" s="34">
        <v>1943</v>
      </c>
      <c r="H43" s="36">
        <f t="shared" si="1"/>
        <v>1</v>
      </c>
      <c r="I43" s="33">
        <v>63</v>
      </c>
      <c r="J43" s="34">
        <v>63</v>
      </c>
      <c r="K43" s="37">
        <f t="shared" si="25"/>
        <v>1</v>
      </c>
      <c r="L43" s="34">
        <v>2690</v>
      </c>
      <c r="M43" s="34">
        <v>98</v>
      </c>
      <c r="N43" s="38">
        <f t="shared" si="3"/>
        <v>2</v>
      </c>
      <c r="O43" s="34">
        <v>313</v>
      </c>
      <c r="P43" s="38">
        <f t="shared" si="27"/>
        <v>1</v>
      </c>
      <c r="Q43" s="39">
        <v>2032</v>
      </c>
      <c r="R43" s="34">
        <v>1987</v>
      </c>
      <c r="S43" s="40">
        <v>2399</v>
      </c>
      <c r="T43" s="40">
        <v>2399</v>
      </c>
      <c r="U43" s="40">
        <v>2399</v>
      </c>
      <c r="V43" s="41">
        <f t="shared" si="5"/>
        <v>97.785433070866148</v>
      </c>
      <c r="W43" s="38">
        <f t="shared" si="6"/>
        <v>2</v>
      </c>
      <c r="X43" s="42">
        <f t="shared" si="7"/>
        <v>8</v>
      </c>
      <c r="Y43" s="43">
        <v>96</v>
      </c>
      <c r="Z43" s="44">
        <f t="shared" si="8"/>
        <v>2</v>
      </c>
      <c r="AA43" s="43">
        <v>90</v>
      </c>
      <c r="AB43" s="45">
        <f t="shared" si="9"/>
        <v>2</v>
      </c>
      <c r="AC43" s="43">
        <v>50914</v>
      </c>
      <c r="AD43" s="44">
        <f t="shared" si="10"/>
        <v>1</v>
      </c>
      <c r="AE43" s="34">
        <v>29811</v>
      </c>
      <c r="AF43" s="46">
        <f t="shared" si="11"/>
        <v>1</v>
      </c>
      <c r="AG43" s="47">
        <v>99</v>
      </c>
      <c r="AH43" s="45">
        <f t="shared" si="12"/>
        <v>1</v>
      </c>
      <c r="AI43" s="48">
        <f t="shared" si="13"/>
        <v>7</v>
      </c>
      <c r="AJ43" s="34">
        <v>14364</v>
      </c>
      <c r="AK43" s="49">
        <f t="shared" si="14"/>
        <v>5.3397769516728628</v>
      </c>
      <c r="AL43" s="50">
        <f t="shared" si="15"/>
        <v>0</v>
      </c>
      <c r="AM43" s="34">
        <v>5135</v>
      </c>
      <c r="AN43" s="51">
        <f t="shared" si="16"/>
        <v>2.6428203808543489</v>
      </c>
      <c r="AO43" s="52">
        <f t="shared" si="26"/>
        <v>0</v>
      </c>
      <c r="AP43" s="34">
        <v>3426</v>
      </c>
      <c r="AQ43" s="51">
        <f t="shared" si="18"/>
        <v>34.95918367346939</v>
      </c>
      <c r="AR43" s="53">
        <f t="shared" si="19"/>
        <v>1</v>
      </c>
      <c r="AS43" s="54">
        <f t="shared" si="20"/>
        <v>1</v>
      </c>
      <c r="AT43" s="55">
        <v>1</v>
      </c>
      <c r="AU43" s="51">
        <v>0</v>
      </c>
      <c r="AV43" s="51">
        <v>1</v>
      </c>
      <c r="AW43" s="54">
        <f t="shared" si="21"/>
        <v>2</v>
      </c>
      <c r="AX43" s="57">
        <f t="shared" si="22"/>
        <v>18</v>
      </c>
      <c r="AY43" s="58">
        <f t="shared" si="23"/>
        <v>0.8571428571428571</v>
      </c>
      <c r="AZ43" s="150" t="s">
        <v>79</v>
      </c>
    </row>
    <row r="44" spans="1:57" s="60" customFormat="1" x14ac:dyDescent="0.2">
      <c r="A44" s="61">
        <f t="shared" si="24"/>
        <v>36</v>
      </c>
      <c r="B44" s="62" t="s">
        <v>80</v>
      </c>
      <c r="C44" s="33">
        <v>93</v>
      </c>
      <c r="D44" s="34">
        <v>102</v>
      </c>
      <c r="E44" s="35">
        <f t="shared" si="0"/>
        <v>1</v>
      </c>
      <c r="F44" s="33">
        <v>2208</v>
      </c>
      <c r="G44" s="34">
        <v>2210</v>
      </c>
      <c r="H44" s="36">
        <f t="shared" si="1"/>
        <v>1</v>
      </c>
      <c r="I44" s="33">
        <v>68</v>
      </c>
      <c r="J44" s="34">
        <v>68</v>
      </c>
      <c r="K44" s="37">
        <f t="shared" si="25"/>
        <v>1</v>
      </c>
      <c r="L44" s="34">
        <v>3550</v>
      </c>
      <c r="M44" s="34">
        <v>100</v>
      </c>
      <c r="N44" s="38">
        <f t="shared" si="3"/>
        <v>2</v>
      </c>
      <c r="O44" s="34">
        <v>715</v>
      </c>
      <c r="P44" s="38">
        <f t="shared" si="27"/>
        <v>1</v>
      </c>
      <c r="Q44" s="39">
        <v>2029</v>
      </c>
      <c r="R44" s="34">
        <v>2132</v>
      </c>
      <c r="S44" s="40">
        <v>2512</v>
      </c>
      <c r="T44" s="40">
        <v>2512</v>
      </c>
      <c r="U44" s="40">
        <v>2512</v>
      </c>
      <c r="V44" s="41">
        <f t="shared" si="5"/>
        <v>105.07639231148349</v>
      </c>
      <c r="W44" s="38">
        <f t="shared" si="6"/>
        <v>2</v>
      </c>
      <c r="X44" s="42">
        <f t="shared" si="7"/>
        <v>8</v>
      </c>
      <c r="Y44" s="43">
        <v>97</v>
      </c>
      <c r="Z44" s="44">
        <f t="shared" si="8"/>
        <v>2</v>
      </c>
      <c r="AA44" s="43">
        <v>96</v>
      </c>
      <c r="AB44" s="45">
        <f t="shared" si="9"/>
        <v>2</v>
      </c>
      <c r="AC44" s="43">
        <v>66360</v>
      </c>
      <c r="AD44" s="44">
        <f t="shared" si="10"/>
        <v>1</v>
      </c>
      <c r="AE44" s="34">
        <v>32772</v>
      </c>
      <c r="AF44" s="46">
        <f t="shared" si="11"/>
        <v>1</v>
      </c>
      <c r="AG44" s="47">
        <v>99</v>
      </c>
      <c r="AH44" s="45">
        <f t="shared" si="12"/>
        <v>1</v>
      </c>
      <c r="AI44" s="48">
        <f t="shared" si="13"/>
        <v>7</v>
      </c>
      <c r="AJ44" s="34">
        <v>13271</v>
      </c>
      <c r="AK44" s="49">
        <f t="shared" si="14"/>
        <v>3.7383098591549295</v>
      </c>
      <c r="AL44" s="50">
        <f t="shared" si="15"/>
        <v>0</v>
      </c>
      <c r="AM44" s="34">
        <v>11799</v>
      </c>
      <c r="AN44" s="51">
        <f t="shared" si="16"/>
        <v>5.338914027149321</v>
      </c>
      <c r="AO44" s="52">
        <f t="shared" si="26"/>
        <v>0</v>
      </c>
      <c r="AP44" s="34">
        <v>4161</v>
      </c>
      <c r="AQ44" s="51">
        <f t="shared" si="18"/>
        <v>40.794117647058826</v>
      </c>
      <c r="AR44" s="53">
        <f t="shared" si="19"/>
        <v>1</v>
      </c>
      <c r="AS44" s="54">
        <f t="shared" si="20"/>
        <v>1</v>
      </c>
      <c r="AT44" s="55">
        <v>1</v>
      </c>
      <c r="AU44" s="51">
        <v>0</v>
      </c>
      <c r="AV44" s="51">
        <v>1</v>
      </c>
      <c r="AW44" s="54">
        <f t="shared" si="21"/>
        <v>2</v>
      </c>
      <c r="AX44" s="57">
        <f t="shared" si="22"/>
        <v>18</v>
      </c>
      <c r="AY44" s="58">
        <f t="shared" si="23"/>
        <v>0.8571428571428571</v>
      </c>
      <c r="AZ44" s="150" t="s">
        <v>80</v>
      </c>
      <c r="BA44" s="59"/>
      <c r="BB44" s="59"/>
      <c r="BC44" s="59"/>
      <c r="BD44" s="59"/>
      <c r="BE44" s="59"/>
    </row>
    <row r="45" spans="1:57" s="60" customFormat="1" x14ac:dyDescent="0.2">
      <c r="A45" s="61">
        <f t="shared" si="24"/>
        <v>37</v>
      </c>
      <c r="B45" s="62" t="s">
        <v>81</v>
      </c>
      <c r="C45" s="33">
        <v>39</v>
      </c>
      <c r="D45" s="34">
        <v>45</v>
      </c>
      <c r="E45" s="35">
        <f t="shared" si="0"/>
        <v>1</v>
      </c>
      <c r="F45" s="33">
        <v>715</v>
      </c>
      <c r="G45" s="34">
        <v>717</v>
      </c>
      <c r="H45" s="36">
        <f t="shared" si="1"/>
        <v>1</v>
      </c>
      <c r="I45" s="33">
        <v>29</v>
      </c>
      <c r="J45" s="34">
        <v>29</v>
      </c>
      <c r="K45" s="37">
        <f t="shared" si="25"/>
        <v>1</v>
      </c>
      <c r="L45" s="34">
        <v>1099</v>
      </c>
      <c r="M45" s="34">
        <v>98</v>
      </c>
      <c r="N45" s="38">
        <f t="shared" si="3"/>
        <v>2</v>
      </c>
      <c r="O45" s="34">
        <v>450</v>
      </c>
      <c r="P45" s="38">
        <f t="shared" si="27"/>
        <v>1</v>
      </c>
      <c r="Q45" s="39">
        <v>1008</v>
      </c>
      <c r="R45" s="34">
        <v>971</v>
      </c>
      <c r="S45" s="40">
        <v>1148</v>
      </c>
      <c r="T45" s="40">
        <v>1148</v>
      </c>
      <c r="U45" s="40">
        <v>1148</v>
      </c>
      <c r="V45" s="41">
        <f t="shared" si="5"/>
        <v>96.329365079365076</v>
      </c>
      <c r="W45" s="38">
        <f t="shared" si="6"/>
        <v>2</v>
      </c>
      <c r="X45" s="42">
        <f t="shared" si="7"/>
        <v>8</v>
      </c>
      <c r="Y45" s="43">
        <v>98</v>
      </c>
      <c r="Z45" s="44">
        <f t="shared" si="8"/>
        <v>2</v>
      </c>
      <c r="AA45" s="43">
        <v>94</v>
      </c>
      <c r="AB45" s="45">
        <f t="shared" si="9"/>
        <v>2</v>
      </c>
      <c r="AC45" s="43">
        <v>19171</v>
      </c>
      <c r="AD45" s="44">
        <f t="shared" si="10"/>
        <v>1</v>
      </c>
      <c r="AE45" s="34">
        <v>8353</v>
      </c>
      <c r="AF45" s="46">
        <f t="shared" si="11"/>
        <v>1</v>
      </c>
      <c r="AG45" s="47">
        <v>99</v>
      </c>
      <c r="AH45" s="45">
        <f t="shared" si="12"/>
        <v>1</v>
      </c>
      <c r="AI45" s="48">
        <f t="shared" si="13"/>
        <v>7</v>
      </c>
      <c r="AJ45" s="34">
        <v>1444</v>
      </c>
      <c r="AK45" s="49">
        <f t="shared" si="14"/>
        <v>1.3139217470427662</v>
      </c>
      <c r="AL45" s="50">
        <f t="shared" si="15"/>
        <v>0</v>
      </c>
      <c r="AM45" s="34">
        <v>1039</v>
      </c>
      <c r="AN45" s="51">
        <f t="shared" si="16"/>
        <v>1.4490934449093444</v>
      </c>
      <c r="AO45" s="52">
        <f t="shared" si="26"/>
        <v>0</v>
      </c>
      <c r="AP45" s="34">
        <v>1139</v>
      </c>
      <c r="AQ45" s="51">
        <f t="shared" si="18"/>
        <v>25.31111111111111</v>
      </c>
      <c r="AR45" s="53">
        <f t="shared" si="19"/>
        <v>0</v>
      </c>
      <c r="AS45" s="54">
        <f t="shared" si="20"/>
        <v>0</v>
      </c>
      <c r="AT45" s="55">
        <v>1</v>
      </c>
      <c r="AU45" s="51">
        <v>1</v>
      </c>
      <c r="AV45" s="51">
        <v>1</v>
      </c>
      <c r="AW45" s="54">
        <f t="shared" si="21"/>
        <v>3</v>
      </c>
      <c r="AX45" s="57">
        <f t="shared" si="22"/>
        <v>18</v>
      </c>
      <c r="AY45" s="58">
        <f t="shared" si="23"/>
        <v>0.8571428571428571</v>
      </c>
      <c r="AZ45" s="150" t="s">
        <v>81</v>
      </c>
      <c r="BE45" s="59"/>
    </row>
    <row r="46" spans="1:57" s="59" customFormat="1" ht="16.5" customHeight="1" x14ac:dyDescent="0.2">
      <c r="A46" s="61">
        <f t="shared" si="24"/>
        <v>38</v>
      </c>
      <c r="B46" s="62" t="s">
        <v>82</v>
      </c>
      <c r="C46" s="33">
        <v>81</v>
      </c>
      <c r="D46" s="34">
        <v>90</v>
      </c>
      <c r="E46" s="35">
        <f t="shared" si="0"/>
        <v>1</v>
      </c>
      <c r="F46" s="33">
        <v>1943</v>
      </c>
      <c r="G46" s="34">
        <v>1940</v>
      </c>
      <c r="H46" s="36">
        <f t="shared" si="1"/>
        <v>1</v>
      </c>
      <c r="I46" s="33">
        <v>61</v>
      </c>
      <c r="J46" s="34">
        <v>61</v>
      </c>
      <c r="K46" s="37">
        <f t="shared" si="25"/>
        <v>1</v>
      </c>
      <c r="L46" s="34">
        <v>3015</v>
      </c>
      <c r="M46" s="34">
        <v>96</v>
      </c>
      <c r="N46" s="38">
        <f t="shared" si="3"/>
        <v>2</v>
      </c>
      <c r="O46" s="34">
        <v>956</v>
      </c>
      <c r="P46" s="38">
        <f t="shared" si="27"/>
        <v>1</v>
      </c>
      <c r="Q46" s="39">
        <v>2009</v>
      </c>
      <c r="R46" s="34">
        <v>2093</v>
      </c>
      <c r="S46" s="40">
        <v>2393</v>
      </c>
      <c r="T46" s="40">
        <v>2393</v>
      </c>
      <c r="U46" s="63">
        <v>1</v>
      </c>
      <c r="V46" s="41">
        <f t="shared" si="5"/>
        <v>104.18118466898954</v>
      </c>
      <c r="W46" s="38">
        <f t="shared" si="6"/>
        <v>2</v>
      </c>
      <c r="X46" s="42">
        <f t="shared" si="7"/>
        <v>8</v>
      </c>
      <c r="Y46" s="43">
        <v>90</v>
      </c>
      <c r="Z46" s="44">
        <f t="shared" si="8"/>
        <v>1</v>
      </c>
      <c r="AA46" s="43">
        <v>83</v>
      </c>
      <c r="AB46" s="45">
        <f t="shared" si="9"/>
        <v>1</v>
      </c>
      <c r="AC46" s="43">
        <v>60736</v>
      </c>
      <c r="AD46" s="44">
        <f t="shared" si="10"/>
        <v>1</v>
      </c>
      <c r="AE46" s="34">
        <v>32539</v>
      </c>
      <c r="AF46" s="46">
        <f t="shared" si="11"/>
        <v>1</v>
      </c>
      <c r="AG46" s="47">
        <v>98</v>
      </c>
      <c r="AH46" s="45">
        <f t="shared" si="12"/>
        <v>1</v>
      </c>
      <c r="AI46" s="48">
        <f t="shared" si="13"/>
        <v>5</v>
      </c>
      <c r="AJ46" s="34">
        <v>21283</v>
      </c>
      <c r="AK46" s="49">
        <f t="shared" si="14"/>
        <v>7.0590381426202322</v>
      </c>
      <c r="AL46" s="50">
        <f t="shared" si="15"/>
        <v>0</v>
      </c>
      <c r="AM46" s="34">
        <v>34131</v>
      </c>
      <c r="AN46" s="51">
        <f t="shared" si="16"/>
        <v>17.593298969072166</v>
      </c>
      <c r="AO46" s="52">
        <f t="shared" si="26"/>
        <v>1</v>
      </c>
      <c r="AP46" s="34">
        <v>3106</v>
      </c>
      <c r="AQ46" s="51">
        <f t="shared" si="18"/>
        <v>34.511111111111113</v>
      </c>
      <c r="AR46" s="53">
        <f t="shared" si="19"/>
        <v>1</v>
      </c>
      <c r="AS46" s="54">
        <f t="shared" si="20"/>
        <v>2</v>
      </c>
      <c r="AT46" s="55">
        <v>1</v>
      </c>
      <c r="AU46" s="51">
        <v>1</v>
      </c>
      <c r="AV46" s="51">
        <v>1</v>
      </c>
      <c r="AW46" s="54">
        <f t="shared" si="21"/>
        <v>3</v>
      </c>
      <c r="AX46" s="57">
        <f t="shared" si="22"/>
        <v>18</v>
      </c>
      <c r="AY46" s="58">
        <f t="shared" si="23"/>
        <v>0.8571428571428571</v>
      </c>
      <c r="AZ46" s="150" t="s">
        <v>82</v>
      </c>
    </row>
    <row r="47" spans="1:57" s="60" customFormat="1" x14ac:dyDescent="0.2">
      <c r="A47" s="61">
        <f t="shared" si="24"/>
        <v>39</v>
      </c>
      <c r="B47" s="62" t="s">
        <v>83</v>
      </c>
      <c r="C47" s="33">
        <v>16</v>
      </c>
      <c r="D47" s="34">
        <v>18</v>
      </c>
      <c r="E47" s="35">
        <f t="shared" si="0"/>
        <v>1</v>
      </c>
      <c r="F47" s="33">
        <v>479</v>
      </c>
      <c r="G47" s="34">
        <v>465</v>
      </c>
      <c r="H47" s="36">
        <f t="shared" si="1"/>
        <v>1</v>
      </c>
      <c r="I47" s="33">
        <v>22</v>
      </c>
      <c r="J47" s="34">
        <v>22</v>
      </c>
      <c r="K47" s="37">
        <f t="shared" si="25"/>
        <v>1</v>
      </c>
      <c r="L47" s="34">
        <v>402</v>
      </c>
      <c r="M47" s="34">
        <v>68</v>
      </c>
      <c r="N47" s="70">
        <v>2</v>
      </c>
      <c r="O47" s="34">
        <v>112</v>
      </c>
      <c r="P47" s="69">
        <v>1</v>
      </c>
      <c r="Q47" s="39">
        <v>476</v>
      </c>
      <c r="R47" s="34">
        <v>473</v>
      </c>
      <c r="S47" s="40">
        <v>580</v>
      </c>
      <c r="T47" s="40">
        <v>580</v>
      </c>
      <c r="U47" s="40">
        <v>580</v>
      </c>
      <c r="V47" s="41">
        <f t="shared" si="5"/>
        <v>99.369747899159663</v>
      </c>
      <c r="W47" s="38">
        <f t="shared" si="6"/>
        <v>2</v>
      </c>
      <c r="X47" s="42">
        <f t="shared" si="7"/>
        <v>8</v>
      </c>
      <c r="Y47" s="43">
        <v>90</v>
      </c>
      <c r="Z47" s="44">
        <f t="shared" si="8"/>
        <v>1</v>
      </c>
      <c r="AA47" s="43">
        <v>90</v>
      </c>
      <c r="AB47" s="45">
        <f t="shared" si="9"/>
        <v>2</v>
      </c>
      <c r="AC47" s="43">
        <v>11676</v>
      </c>
      <c r="AD47" s="44">
        <f t="shared" si="10"/>
        <v>1</v>
      </c>
      <c r="AE47" s="34">
        <v>4584</v>
      </c>
      <c r="AF47" s="46">
        <f t="shared" si="11"/>
        <v>1</v>
      </c>
      <c r="AG47" s="47">
        <v>100</v>
      </c>
      <c r="AH47" s="45">
        <f t="shared" si="12"/>
        <v>1</v>
      </c>
      <c r="AI47" s="48">
        <f t="shared" si="13"/>
        <v>6</v>
      </c>
      <c r="AJ47" s="34">
        <v>253</v>
      </c>
      <c r="AK47" s="49">
        <f t="shared" si="14"/>
        <v>0.62935323383084574</v>
      </c>
      <c r="AL47" s="71">
        <v>1</v>
      </c>
      <c r="AM47" s="34">
        <v>84</v>
      </c>
      <c r="AN47" s="51">
        <f t="shared" si="16"/>
        <v>0.18064516129032257</v>
      </c>
      <c r="AO47" s="52">
        <f t="shared" si="26"/>
        <v>0</v>
      </c>
      <c r="AP47" s="34">
        <v>322</v>
      </c>
      <c r="AQ47" s="51">
        <f t="shared" si="18"/>
        <v>17.888888888888889</v>
      </c>
      <c r="AR47" s="53">
        <f t="shared" si="19"/>
        <v>0</v>
      </c>
      <c r="AS47" s="54">
        <f t="shared" si="20"/>
        <v>1</v>
      </c>
      <c r="AT47" s="55">
        <v>1</v>
      </c>
      <c r="AU47" s="51">
        <v>1</v>
      </c>
      <c r="AV47" s="51">
        <v>1</v>
      </c>
      <c r="AW47" s="54">
        <f t="shared" si="21"/>
        <v>3</v>
      </c>
      <c r="AX47" s="57">
        <f t="shared" si="22"/>
        <v>18</v>
      </c>
      <c r="AY47" s="58">
        <f t="shared" si="23"/>
        <v>0.8571428571428571</v>
      </c>
      <c r="AZ47" s="150" t="s">
        <v>83</v>
      </c>
      <c r="BA47" s="59"/>
      <c r="BB47" s="59"/>
      <c r="BC47" s="59"/>
      <c r="BD47" s="59"/>
      <c r="BE47" s="59"/>
    </row>
    <row r="48" spans="1:57" s="60" customFormat="1" x14ac:dyDescent="0.2">
      <c r="A48" s="61">
        <f t="shared" si="24"/>
        <v>40</v>
      </c>
      <c r="B48" s="62" t="s">
        <v>84</v>
      </c>
      <c r="C48" s="33">
        <v>93</v>
      </c>
      <c r="D48" s="34">
        <v>107</v>
      </c>
      <c r="E48" s="35">
        <f t="shared" si="0"/>
        <v>1</v>
      </c>
      <c r="F48" s="33">
        <v>1957</v>
      </c>
      <c r="G48" s="34">
        <v>1968</v>
      </c>
      <c r="H48" s="36">
        <f t="shared" si="1"/>
        <v>1</v>
      </c>
      <c r="I48" s="33">
        <v>62</v>
      </c>
      <c r="J48" s="34">
        <v>62</v>
      </c>
      <c r="K48" s="37">
        <f t="shared" si="25"/>
        <v>1</v>
      </c>
      <c r="L48" s="34">
        <v>3404</v>
      </c>
      <c r="M48" s="34">
        <v>100</v>
      </c>
      <c r="N48" s="38">
        <f t="shared" ref="N48:N96" si="28">IF(M48&gt;=95,2,IF(M48&gt;=85,1,0))</f>
        <v>2</v>
      </c>
      <c r="O48" s="34">
        <v>657</v>
      </c>
      <c r="P48" s="38">
        <f t="shared" ref="P48:P77" si="29">IF(O48&gt;=200,1,0)</f>
        <v>1</v>
      </c>
      <c r="Q48" s="39">
        <v>2114.46</v>
      </c>
      <c r="R48" s="34">
        <v>2076</v>
      </c>
      <c r="S48" s="40">
        <v>2469</v>
      </c>
      <c r="T48" s="40">
        <v>2469</v>
      </c>
      <c r="U48" s="40">
        <v>2469</v>
      </c>
      <c r="V48" s="41">
        <f t="shared" si="5"/>
        <v>98.181095882636697</v>
      </c>
      <c r="W48" s="38">
        <f t="shared" si="6"/>
        <v>2</v>
      </c>
      <c r="X48" s="42">
        <f t="shared" si="7"/>
        <v>8</v>
      </c>
      <c r="Y48" s="43">
        <v>96</v>
      </c>
      <c r="Z48" s="44">
        <f t="shared" si="8"/>
        <v>2</v>
      </c>
      <c r="AA48" s="43">
        <v>92</v>
      </c>
      <c r="AB48" s="45">
        <f t="shared" si="9"/>
        <v>2</v>
      </c>
      <c r="AC48" s="43">
        <v>62929</v>
      </c>
      <c r="AD48" s="44">
        <f t="shared" si="10"/>
        <v>1</v>
      </c>
      <c r="AE48" s="34">
        <v>31807</v>
      </c>
      <c r="AF48" s="46">
        <f t="shared" si="11"/>
        <v>1</v>
      </c>
      <c r="AG48" s="47">
        <v>99</v>
      </c>
      <c r="AH48" s="45">
        <f t="shared" si="12"/>
        <v>1</v>
      </c>
      <c r="AI48" s="48">
        <f t="shared" si="13"/>
        <v>7</v>
      </c>
      <c r="AJ48" s="34">
        <v>16799</v>
      </c>
      <c r="AK48" s="49">
        <f t="shared" si="14"/>
        <v>4.9350763807285549</v>
      </c>
      <c r="AL48" s="50">
        <f t="shared" ref="AL48:AL96" si="30">IF(AK48&gt;=7.5,1,0)</f>
        <v>0</v>
      </c>
      <c r="AM48" s="34">
        <v>12576</v>
      </c>
      <c r="AN48" s="51">
        <f t="shared" si="16"/>
        <v>6.3902439024390247</v>
      </c>
      <c r="AO48" s="52">
        <f t="shared" si="26"/>
        <v>0</v>
      </c>
      <c r="AP48" s="34">
        <v>2883</v>
      </c>
      <c r="AQ48" s="51">
        <f t="shared" si="18"/>
        <v>26.943925233644858</v>
      </c>
      <c r="AR48" s="53">
        <f t="shared" si="19"/>
        <v>0</v>
      </c>
      <c r="AS48" s="54">
        <f t="shared" si="20"/>
        <v>0</v>
      </c>
      <c r="AT48" s="55">
        <v>1</v>
      </c>
      <c r="AU48" s="56">
        <v>0</v>
      </c>
      <c r="AV48" s="51">
        <v>1</v>
      </c>
      <c r="AW48" s="54">
        <f t="shared" si="21"/>
        <v>2</v>
      </c>
      <c r="AX48" s="57">
        <f t="shared" si="22"/>
        <v>17</v>
      </c>
      <c r="AY48" s="58">
        <f t="shared" si="23"/>
        <v>0.80952380952380953</v>
      </c>
      <c r="AZ48" s="150" t="s">
        <v>84</v>
      </c>
      <c r="BA48" s="59"/>
      <c r="BB48" s="59"/>
      <c r="BC48" s="59"/>
      <c r="BD48" s="59"/>
    </row>
    <row r="49" spans="1:57" s="60" customFormat="1" x14ac:dyDescent="0.2">
      <c r="A49" s="61">
        <f t="shared" si="24"/>
        <v>41</v>
      </c>
      <c r="B49" s="62" t="s">
        <v>85</v>
      </c>
      <c r="C49" s="33">
        <v>72</v>
      </c>
      <c r="D49" s="34">
        <v>76</v>
      </c>
      <c r="E49" s="35">
        <f t="shared" si="0"/>
        <v>1</v>
      </c>
      <c r="F49" s="33">
        <v>1341</v>
      </c>
      <c r="G49" s="34">
        <v>1344</v>
      </c>
      <c r="H49" s="36">
        <f t="shared" si="1"/>
        <v>1</v>
      </c>
      <c r="I49" s="33">
        <v>43</v>
      </c>
      <c r="J49" s="34">
        <v>43</v>
      </c>
      <c r="K49" s="37">
        <f t="shared" si="25"/>
        <v>1</v>
      </c>
      <c r="L49" s="34">
        <v>1758</v>
      </c>
      <c r="M49" s="34">
        <v>100</v>
      </c>
      <c r="N49" s="38">
        <f t="shared" si="28"/>
        <v>2</v>
      </c>
      <c r="O49" s="34">
        <v>779</v>
      </c>
      <c r="P49" s="38">
        <f t="shared" si="29"/>
        <v>1</v>
      </c>
      <c r="Q49" s="39">
        <v>1547</v>
      </c>
      <c r="R49" s="34">
        <v>1485</v>
      </c>
      <c r="S49" s="63">
        <v>529</v>
      </c>
      <c r="T49" s="40">
        <v>529</v>
      </c>
      <c r="U49" s="40">
        <v>529</v>
      </c>
      <c r="V49" s="41">
        <f t="shared" si="5"/>
        <v>95.992243051066581</v>
      </c>
      <c r="W49" s="38">
        <f t="shared" si="6"/>
        <v>2</v>
      </c>
      <c r="X49" s="42">
        <f t="shared" si="7"/>
        <v>8</v>
      </c>
      <c r="Y49" s="43">
        <v>96</v>
      </c>
      <c r="Z49" s="44">
        <f t="shared" si="8"/>
        <v>2</v>
      </c>
      <c r="AA49" s="43">
        <v>94</v>
      </c>
      <c r="AB49" s="45">
        <f t="shared" si="9"/>
        <v>2</v>
      </c>
      <c r="AC49" s="43">
        <v>29045</v>
      </c>
      <c r="AD49" s="44">
        <f t="shared" si="10"/>
        <v>1</v>
      </c>
      <c r="AE49" s="34">
        <v>17245</v>
      </c>
      <c r="AF49" s="46">
        <f t="shared" si="11"/>
        <v>1</v>
      </c>
      <c r="AG49" s="47">
        <v>99</v>
      </c>
      <c r="AH49" s="45">
        <f t="shared" si="12"/>
        <v>1</v>
      </c>
      <c r="AI49" s="48">
        <f t="shared" si="13"/>
        <v>7</v>
      </c>
      <c r="AJ49" s="34">
        <v>12005</v>
      </c>
      <c r="AK49" s="49">
        <f t="shared" si="14"/>
        <v>6.828782707622298</v>
      </c>
      <c r="AL49" s="50">
        <f t="shared" si="30"/>
        <v>0</v>
      </c>
      <c r="AM49" s="34">
        <v>5957</v>
      </c>
      <c r="AN49" s="51">
        <f t="shared" si="16"/>
        <v>4.432291666666667</v>
      </c>
      <c r="AO49" s="52">
        <f t="shared" si="26"/>
        <v>0</v>
      </c>
      <c r="AP49" s="34">
        <v>1828</v>
      </c>
      <c r="AQ49" s="51">
        <f t="shared" si="18"/>
        <v>24.05263157894737</v>
      </c>
      <c r="AR49" s="53">
        <f t="shared" si="19"/>
        <v>0</v>
      </c>
      <c r="AS49" s="54">
        <f t="shared" si="20"/>
        <v>0</v>
      </c>
      <c r="AT49" s="55">
        <v>1</v>
      </c>
      <c r="AU49" s="56">
        <v>0</v>
      </c>
      <c r="AV49" s="51">
        <v>1</v>
      </c>
      <c r="AW49" s="54">
        <f t="shared" si="21"/>
        <v>2</v>
      </c>
      <c r="AX49" s="57">
        <f t="shared" si="22"/>
        <v>17</v>
      </c>
      <c r="AY49" s="58">
        <f t="shared" si="23"/>
        <v>0.80952380952380953</v>
      </c>
      <c r="AZ49" s="150" t="s">
        <v>85</v>
      </c>
      <c r="BA49" s="59"/>
      <c r="BB49" s="59"/>
      <c r="BC49" s="59"/>
      <c r="BD49" s="59"/>
      <c r="BE49" s="59"/>
    </row>
    <row r="50" spans="1:57" s="60" customFormat="1" ht="16.5" customHeight="1" x14ac:dyDescent="0.2">
      <c r="A50" s="61">
        <f t="shared" si="24"/>
        <v>42</v>
      </c>
      <c r="B50" s="62" t="s">
        <v>86</v>
      </c>
      <c r="C50" s="33">
        <v>57</v>
      </c>
      <c r="D50" s="34">
        <v>57</v>
      </c>
      <c r="E50" s="35">
        <f t="shared" si="0"/>
        <v>1</v>
      </c>
      <c r="F50" s="33">
        <v>1097</v>
      </c>
      <c r="G50" s="34">
        <v>1110</v>
      </c>
      <c r="H50" s="36">
        <f t="shared" si="1"/>
        <v>1</v>
      </c>
      <c r="I50" s="33">
        <v>40</v>
      </c>
      <c r="J50" s="34">
        <v>40</v>
      </c>
      <c r="K50" s="37">
        <f t="shared" si="25"/>
        <v>1</v>
      </c>
      <c r="L50" s="34">
        <v>1515</v>
      </c>
      <c r="M50" s="34">
        <v>94</v>
      </c>
      <c r="N50" s="38">
        <f t="shared" si="28"/>
        <v>1</v>
      </c>
      <c r="O50" s="34">
        <v>1093</v>
      </c>
      <c r="P50" s="38">
        <f t="shared" si="29"/>
        <v>1</v>
      </c>
      <c r="Q50" s="39">
        <v>1354</v>
      </c>
      <c r="R50" s="34">
        <v>1380</v>
      </c>
      <c r="S50" s="40">
        <v>1617</v>
      </c>
      <c r="T50" s="40">
        <v>1617</v>
      </c>
      <c r="U50" s="63">
        <v>4</v>
      </c>
      <c r="V50" s="41">
        <f t="shared" si="5"/>
        <v>101.92023633677991</v>
      </c>
      <c r="W50" s="38">
        <f t="shared" si="6"/>
        <v>2</v>
      </c>
      <c r="X50" s="42">
        <f t="shared" si="7"/>
        <v>7</v>
      </c>
      <c r="Y50" s="43">
        <v>97</v>
      </c>
      <c r="Z50" s="44">
        <f t="shared" si="8"/>
        <v>2</v>
      </c>
      <c r="AA50" s="43">
        <v>92</v>
      </c>
      <c r="AB50" s="45">
        <f t="shared" si="9"/>
        <v>2</v>
      </c>
      <c r="AC50" s="43">
        <v>40836</v>
      </c>
      <c r="AD50" s="44">
        <f t="shared" si="10"/>
        <v>1</v>
      </c>
      <c r="AE50" s="34">
        <v>15394</v>
      </c>
      <c r="AF50" s="46">
        <f t="shared" si="11"/>
        <v>1</v>
      </c>
      <c r="AG50" s="47">
        <v>100</v>
      </c>
      <c r="AH50" s="45">
        <f t="shared" si="12"/>
        <v>1</v>
      </c>
      <c r="AI50" s="48">
        <f t="shared" si="13"/>
        <v>7</v>
      </c>
      <c r="AJ50" s="34">
        <v>8424</v>
      </c>
      <c r="AK50" s="49">
        <f t="shared" si="14"/>
        <v>5.56039603960396</v>
      </c>
      <c r="AL50" s="50">
        <f t="shared" si="30"/>
        <v>0</v>
      </c>
      <c r="AM50" s="34">
        <v>4718</v>
      </c>
      <c r="AN50" s="51">
        <f t="shared" si="16"/>
        <v>4.2504504504504501</v>
      </c>
      <c r="AO50" s="52">
        <f t="shared" si="26"/>
        <v>0</v>
      </c>
      <c r="AP50" s="34">
        <v>2422</v>
      </c>
      <c r="AQ50" s="51">
        <f t="shared" si="18"/>
        <v>42.491228070175438</v>
      </c>
      <c r="AR50" s="53">
        <f t="shared" si="19"/>
        <v>1</v>
      </c>
      <c r="AS50" s="54">
        <f t="shared" si="20"/>
        <v>1</v>
      </c>
      <c r="AT50" s="55">
        <v>1</v>
      </c>
      <c r="AU50" s="56">
        <v>0</v>
      </c>
      <c r="AV50" s="51">
        <v>1</v>
      </c>
      <c r="AW50" s="54">
        <f t="shared" si="21"/>
        <v>2</v>
      </c>
      <c r="AX50" s="57">
        <f t="shared" si="22"/>
        <v>17</v>
      </c>
      <c r="AY50" s="58">
        <f t="shared" si="23"/>
        <v>0.80952380952380953</v>
      </c>
      <c r="AZ50" s="150" t="s">
        <v>86</v>
      </c>
      <c r="BE50" s="59"/>
    </row>
    <row r="51" spans="1:57" s="60" customFormat="1" x14ac:dyDescent="0.2">
      <c r="A51" s="61">
        <f t="shared" si="24"/>
        <v>43</v>
      </c>
      <c r="B51" s="62" t="s">
        <v>87</v>
      </c>
      <c r="C51" s="33">
        <v>78</v>
      </c>
      <c r="D51" s="34">
        <v>82</v>
      </c>
      <c r="E51" s="35">
        <f t="shared" si="0"/>
        <v>1</v>
      </c>
      <c r="F51" s="33">
        <v>1582</v>
      </c>
      <c r="G51" s="34">
        <v>1566</v>
      </c>
      <c r="H51" s="36">
        <f t="shared" si="1"/>
        <v>1</v>
      </c>
      <c r="I51" s="33">
        <v>49</v>
      </c>
      <c r="J51" s="34">
        <v>49</v>
      </c>
      <c r="K51" s="37">
        <f t="shared" si="25"/>
        <v>1</v>
      </c>
      <c r="L51" s="34">
        <v>2559</v>
      </c>
      <c r="M51" s="34">
        <v>100</v>
      </c>
      <c r="N51" s="38">
        <f t="shared" si="28"/>
        <v>2</v>
      </c>
      <c r="O51" s="34">
        <v>721</v>
      </c>
      <c r="P51" s="38">
        <f t="shared" si="29"/>
        <v>1</v>
      </c>
      <c r="Q51" s="39">
        <v>1605</v>
      </c>
      <c r="R51" s="34">
        <v>1610</v>
      </c>
      <c r="S51" s="40">
        <v>1906</v>
      </c>
      <c r="T51" s="40">
        <v>1906</v>
      </c>
      <c r="U51" s="63">
        <v>7</v>
      </c>
      <c r="V51" s="41">
        <f t="shared" si="5"/>
        <v>100.31152647975078</v>
      </c>
      <c r="W51" s="38">
        <f t="shared" si="6"/>
        <v>2</v>
      </c>
      <c r="X51" s="42">
        <f t="shared" si="7"/>
        <v>8</v>
      </c>
      <c r="Y51" s="43">
        <v>95</v>
      </c>
      <c r="Z51" s="44">
        <f t="shared" si="8"/>
        <v>2</v>
      </c>
      <c r="AA51" s="43">
        <v>87</v>
      </c>
      <c r="AB51" s="45">
        <f t="shared" si="9"/>
        <v>1</v>
      </c>
      <c r="AC51" s="43">
        <v>47860</v>
      </c>
      <c r="AD51" s="44">
        <f t="shared" si="10"/>
        <v>1</v>
      </c>
      <c r="AE51" s="34">
        <v>23791</v>
      </c>
      <c r="AF51" s="46">
        <f t="shared" si="11"/>
        <v>1</v>
      </c>
      <c r="AG51" s="47">
        <v>100</v>
      </c>
      <c r="AH51" s="45">
        <f t="shared" si="12"/>
        <v>1</v>
      </c>
      <c r="AI51" s="48">
        <f t="shared" si="13"/>
        <v>6</v>
      </c>
      <c r="AJ51" s="34">
        <v>14149</v>
      </c>
      <c r="AK51" s="49">
        <f t="shared" si="14"/>
        <v>5.5291129347401329</v>
      </c>
      <c r="AL51" s="50">
        <f t="shared" si="30"/>
        <v>0</v>
      </c>
      <c r="AM51" s="34">
        <v>5444</v>
      </c>
      <c r="AN51" s="51">
        <f t="shared" si="16"/>
        <v>3.4763729246487869</v>
      </c>
      <c r="AO51" s="52">
        <f t="shared" si="26"/>
        <v>0</v>
      </c>
      <c r="AP51" s="34">
        <v>2480</v>
      </c>
      <c r="AQ51" s="51">
        <f t="shared" si="18"/>
        <v>30.243902439024389</v>
      </c>
      <c r="AR51" s="53">
        <f t="shared" si="19"/>
        <v>1</v>
      </c>
      <c r="AS51" s="54">
        <f t="shared" si="20"/>
        <v>1</v>
      </c>
      <c r="AT51" s="55">
        <v>0</v>
      </c>
      <c r="AU51" s="56">
        <v>1</v>
      </c>
      <c r="AV51" s="51">
        <v>1</v>
      </c>
      <c r="AW51" s="54">
        <f t="shared" si="21"/>
        <v>2</v>
      </c>
      <c r="AX51" s="57">
        <f t="shared" si="22"/>
        <v>17</v>
      </c>
      <c r="AY51" s="58">
        <f t="shared" si="23"/>
        <v>0.80952380952380953</v>
      </c>
      <c r="AZ51" s="150" t="s">
        <v>87</v>
      </c>
      <c r="BA51" s="59"/>
      <c r="BB51" s="59"/>
      <c r="BC51" s="59"/>
      <c r="BD51" s="59"/>
    </row>
    <row r="52" spans="1:57" s="60" customFormat="1" x14ac:dyDescent="0.2">
      <c r="A52" s="61">
        <f t="shared" si="24"/>
        <v>44</v>
      </c>
      <c r="B52" s="62" t="s">
        <v>88</v>
      </c>
      <c r="C52" s="33">
        <v>49</v>
      </c>
      <c r="D52" s="34">
        <v>53</v>
      </c>
      <c r="E52" s="35">
        <f t="shared" si="0"/>
        <v>1</v>
      </c>
      <c r="F52" s="33">
        <v>956</v>
      </c>
      <c r="G52" s="34">
        <v>954</v>
      </c>
      <c r="H52" s="36">
        <f t="shared" si="1"/>
        <v>1</v>
      </c>
      <c r="I52" s="33">
        <v>33</v>
      </c>
      <c r="J52" s="34">
        <v>33</v>
      </c>
      <c r="K52" s="37">
        <f t="shared" si="25"/>
        <v>1</v>
      </c>
      <c r="L52" s="34">
        <v>1315</v>
      </c>
      <c r="M52" s="34">
        <v>100</v>
      </c>
      <c r="N52" s="38">
        <f t="shared" si="28"/>
        <v>2</v>
      </c>
      <c r="O52" s="34">
        <v>535</v>
      </c>
      <c r="P52" s="38">
        <f t="shared" si="29"/>
        <v>1</v>
      </c>
      <c r="Q52" s="39">
        <v>1086</v>
      </c>
      <c r="R52" s="34">
        <v>1074</v>
      </c>
      <c r="S52" s="40">
        <v>1271</v>
      </c>
      <c r="T52" s="40">
        <v>1271</v>
      </c>
      <c r="U52" s="40">
        <v>1271</v>
      </c>
      <c r="V52" s="41">
        <f t="shared" si="5"/>
        <v>98.895027624309392</v>
      </c>
      <c r="W52" s="38">
        <f t="shared" si="6"/>
        <v>2</v>
      </c>
      <c r="X52" s="42">
        <f t="shared" si="7"/>
        <v>8</v>
      </c>
      <c r="Y52" s="43">
        <v>90</v>
      </c>
      <c r="Z52" s="44">
        <f t="shared" si="8"/>
        <v>1</v>
      </c>
      <c r="AA52" s="43">
        <v>83</v>
      </c>
      <c r="AB52" s="45">
        <f t="shared" si="9"/>
        <v>1</v>
      </c>
      <c r="AC52" s="43">
        <v>27225</v>
      </c>
      <c r="AD52" s="44">
        <f t="shared" si="10"/>
        <v>1</v>
      </c>
      <c r="AE52" s="34">
        <v>10482</v>
      </c>
      <c r="AF52" s="46">
        <f t="shared" si="11"/>
        <v>1</v>
      </c>
      <c r="AG52" s="47">
        <v>97</v>
      </c>
      <c r="AH52" s="45">
        <f t="shared" si="12"/>
        <v>1</v>
      </c>
      <c r="AI52" s="48">
        <f t="shared" si="13"/>
        <v>5</v>
      </c>
      <c r="AJ52" s="34">
        <v>7632</v>
      </c>
      <c r="AK52" s="49">
        <f t="shared" si="14"/>
        <v>5.8038022813688217</v>
      </c>
      <c r="AL52" s="50">
        <f t="shared" si="30"/>
        <v>0</v>
      </c>
      <c r="AM52" s="34">
        <v>1810</v>
      </c>
      <c r="AN52" s="51">
        <f t="shared" si="16"/>
        <v>1.8972746331236898</v>
      </c>
      <c r="AO52" s="52">
        <f t="shared" si="26"/>
        <v>0</v>
      </c>
      <c r="AP52" s="34">
        <v>1644</v>
      </c>
      <c r="AQ52" s="51">
        <f t="shared" si="18"/>
        <v>31.018867924528301</v>
      </c>
      <c r="AR52" s="53">
        <f t="shared" si="19"/>
        <v>1</v>
      </c>
      <c r="AS52" s="54">
        <f t="shared" si="20"/>
        <v>1</v>
      </c>
      <c r="AT52" s="55">
        <v>1</v>
      </c>
      <c r="AU52" s="56">
        <v>1</v>
      </c>
      <c r="AV52" s="51">
        <v>1</v>
      </c>
      <c r="AW52" s="54">
        <f t="shared" si="21"/>
        <v>3</v>
      </c>
      <c r="AX52" s="57">
        <f t="shared" si="22"/>
        <v>17</v>
      </c>
      <c r="AY52" s="58">
        <f t="shared" si="23"/>
        <v>0.80952380952380953</v>
      </c>
      <c r="AZ52" s="150" t="s">
        <v>88</v>
      </c>
      <c r="BA52" s="59"/>
      <c r="BB52" s="59"/>
      <c r="BC52" s="59"/>
      <c r="BD52" s="59"/>
      <c r="BE52" s="59"/>
    </row>
    <row r="53" spans="1:57" s="60" customFormat="1" ht="16.5" customHeight="1" x14ac:dyDescent="0.2">
      <c r="A53" s="61">
        <f t="shared" si="24"/>
        <v>45</v>
      </c>
      <c r="B53" s="62" t="s">
        <v>89</v>
      </c>
      <c r="C53" s="33">
        <v>71</v>
      </c>
      <c r="D53" s="34">
        <v>77</v>
      </c>
      <c r="E53" s="35">
        <f t="shared" si="0"/>
        <v>1</v>
      </c>
      <c r="F53" s="33">
        <v>1670</v>
      </c>
      <c r="G53" s="34">
        <v>1642</v>
      </c>
      <c r="H53" s="36">
        <f t="shared" si="1"/>
        <v>1</v>
      </c>
      <c r="I53" s="33">
        <v>50</v>
      </c>
      <c r="J53" s="34">
        <v>50</v>
      </c>
      <c r="K53" s="37">
        <f t="shared" si="25"/>
        <v>1</v>
      </c>
      <c r="L53" s="34">
        <v>1941</v>
      </c>
      <c r="M53" s="34">
        <v>99</v>
      </c>
      <c r="N53" s="38">
        <f t="shared" si="28"/>
        <v>2</v>
      </c>
      <c r="O53" s="34">
        <v>887</v>
      </c>
      <c r="P53" s="38">
        <f t="shared" si="29"/>
        <v>1</v>
      </c>
      <c r="Q53" s="39">
        <v>1610.46</v>
      </c>
      <c r="R53" s="34">
        <v>1656</v>
      </c>
      <c r="S53" s="40">
        <v>1984</v>
      </c>
      <c r="T53" s="40">
        <v>1984</v>
      </c>
      <c r="U53" s="40">
        <v>1984</v>
      </c>
      <c r="V53" s="41">
        <f t="shared" si="5"/>
        <v>102.82776349614396</v>
      </c>
      <c r="W53" s="38">
        <f t="shared" si="6"/>
        <v>2</v>
      </c>
      <c r="X53" s="42">
        <f t="shared" si="7"/>
        <v>8</v>
      </c>
      <c r="Y53" s="43">
        <v>94</v>
      </c>
      <c r="Z53" s="44">
        <f t="shared" si="8"/>
        <v>1</v>
      </c>
      <c r="AA53" s="43">
        <v>90</v>
      </c>
      <c r="AB53" s="45">
        <f t="shared" si="9"/>
        <v>2</v>
      </c>
      <c r="AC53" s="43">
        <v>53997</v>
      </c>
      <c r="AD53" s="44">
        <f t="shared" si="10"/>
        <v>1</v>
      </c>
      <c r="AE53" s="34">
        <v>24861</v>
      </c>
      <c r="AF53" s="46">
        <f t="shared" si="11"/>
        <v>1</v>
      </c>
      <c r="AG53" s="47">
        <v>98</v>
      </c>
      <c r="AH53" s="45">
        <f t="shared" si="12"/>
        <v>1</v>
      </c>
      <c r="AI53" s="48">
        <f t="shared" si="13"/>
        <v>6</v>
      </c>
      <c r="AJ53" s="34">
        <v>10417</v>
      </c>
      <c r="AK53" s="49">
        <f t="shared" si="14"/>
        <v>5.3668212261720765</v>
      </c>
      <c r="AL53" s="50">
        <f t="shared" si="30"/>
        <v>0</v>
      </c>
      <c r="AM53" s="34">
        <v>10623</v>
      </c>
      <c r="AN53" s="51">
        <f t="shared" si="16"/>
        <v>6.469549330085262</v>
      </c>
      <c r="AO53" s="52">
        <f t="shared" si="26"/>
        <v>0</v>
      </c>
      <c r="AP53" s="34">
        <v>3016</v>
      </c>
      <c r="AQ53" s="51">
        <f t="shared" si="18"/>
        <v>39.168831168831169</v>
      </c>
      <c r="AR53" s="53">
        <f t="shared" si="19"/>
        <v>1</v>
      </c>
      <c r="AS53" s="54">
        <f t="shared" si="20"/>
        <v>1</v>
      </c>
      <c r="AT53" s="55">
        <v>1</v>
      </c>
      <c r="AU53" s="56">
        <v>0</v>
      </c>
      <c r="AV53" s="51">
        <v>1</v>
      </c>
      <c r="AW53" s="54">
        <f t="shared" si="21"/>
        <v>2</v>
      </c>
      <c r="AX53" s="57">
        <f t="shared" si="22"/>
        <v>17</v>
      </c>
      <c r="AY53" s="58">
        <f t="shared" si="23"/>
        <v>0.80952380952380953</v>
      </c>
      <c r="AZ53" s="150" t="s">
        <v>89</v>
      </c>
      <c r="BA53" s="59"/>
      <c r="BB53" s="59"/>
      <c r="BC53" s="59"/>
      <c r="BD53" s="59"/>
      <c r="BE53" s="59"/>
    </row>
    <row r="54" spans="1:57" s="59" customFormat="1" x14ac:dyDescent="0.2">
      <c r="A54" s="61">
        <f t="shared" si="24"/>
        <v>46</v>
      </c>
      <c r="B54" s="62" t="s">
        <v>90</v>
      </c>
      <c r="C54" s="33">
        <v>32</v>
      </c>
      <c r="D54" s="34">
        <v>39</v>
      </c>
      <c r="E54" s="35">
        <f t="shared" si="0"/>
        <v>1</v>
      </c>
      <c r="F54" s="33">
        <v>675</v>
      </c>
      <c r="G54" s="34">
        <v>704</v>
      </c>
      <c r="H54" s="36">
        <v>1</v>
      </c>
      <c r="I54" s="33">
        <v>23</v>
      </c>
      <c r="J54" s="34">
        <v>23</v>
      </c>
      <c r="K54" s="37">
        <f t="shared" si="25"/>
        <v>1</v>
      </c>
      <c r="L54" s="34">
        <v>852</v>
      </c>
      <c r="M54" s="34">
        <v>98</v>
      </c>
      <c r="N54" s="38">
        <f t="shared" si="28"/>
        <v>2</v>
      </c>
      <c r="O54" s="34">
        <v>383</v>
      </c>
      <c r="P54" s="38">
        <f t="shared" si="29"/>
        <v>1</v>
      </c>
      <c r="Q54" s="39">
        <v>760</v>
      </c>
      <c r="R54" s="34">
        <v>747</v>
      </c>
      <c r="S54" s="40">
        <v>887</v>
      </c>
      <c r="T54" s="40">
        <v>887</v>
      </c>
      <c r="U54" s="40">
        <v>887</v>
      </c>
      <c r="V54" s="41">
        <f t="shared" si="5"/>
        <v>98.28947368421052</v>
      </c>
      <c r="W54" s="38">
        <f t="shared" si="6"/>
        <v>2</v>
      </c>
      <c r="X54" s="42">
        <f t="shared" si="7"/>
        <v>8</v>
      </c>
      <c r="Y54" s="43">
        <v>96</v>
      </c>
      <c r="Z54" s="44">
        <f t="shared" si="8"/>
        <v>2</v>
      </c>
      <c r="AA54" s="43">
        <v>84</v>
      </c>
      <c r="AB54" s="45">
        <f t="shared" si="9"/>
        <v>1</v>
      </c>
      <c r="AC54" s="43">
        <v>18441</v>
      </c>
      <c r="AD54" s="44">
        <f t="shared" si="10"/>
        <v>1</v>
      </c>
      <c r="AE54" s="34">
        <v>7901</v>
      </c>
      <c r="AF54" s="46">
        <f t="shared" si="11"/>
        <v>1</v>
      </c>
      <c r="AG54" s="47">
        <v>98</v>
      </c>
      <c r="AH54" s="45">
        <f t="shared" si="12"/>
        <v>1</v>
      </c>
      <c r="AI54" s="48">
        <f t="shared" si="13"/>
        <v>6</v>
      </c>
      <c r="AJ54" s="34">
        <v>2061</v>
      </c>
      <c r="AK54" s="49">
        <f t="shared" si="14"/>
        <v>2.4190140845070425</v>
      </c>
      <c r="AL54" s="50">
        <f t="shared" si="30"/>
        <v>0</v>
      </c>
      <c r="AM54" s="34">
        <v>519</v>
      </c>
      <c r="AN54" s="51">
        <f t="shared" si="16"/>
        <v>0.73721590909090906</v>
      </c>
      <c r="AO54" s="52">
        <f t="shared" si="26"/>
        <v>0</v>
      </c>
      <c r="AP54" s="34">
        <v>838</v>
      </c>
      <c r="AQ54" s="51">
        <f t="shared" si="18"/>
        <v>21.487179487179485</v>
      </c>
      <c r="AR54" s="53">
        <f t="shared" si="19"/>
        <v>0</v>
      </c>
      <c r="AS54" s="54">
        <f t="shared" si="20"/>
        <v>0</v>
      </c>
      <c r="AT54" s="55">
        <v>1</v>
      </c>
      <c r="AU54" s="51">
        <v>1</v>
      </c>
      <c r="AV54" s="51">
        <v>1</v>
      </c>
      <c r="AW54" s="54">
        <f t="shared" si="21"/>
        <v>3</v>
      </c>
      <c r="AX54" s="57">
        <f t="shared" si="22"/>
        <v>17</v>
      </c>
      <c r="AY54" s="58">
        <f t="shared" si="23"/>
        <v>0.80952380952380953</v>
      </c>
      <c r="AZ54" s="150" t="s">
        <v>90</v>
      </c>
    </row>
    <row r="55" spans="1:57" s="59" customFormat="1" x14ac:dyDescent="0.2">
      <c r="A55" s="61">
        <f t="shared" si="24"/>
        <v>47</v>
      </c>
      <c r="B55" s="62" t="s">
        <v>91</v>
      </c>
      <c r="C55" s="33">
        <v>60</v>
      </c>
      <c r="D55" s="34">
        <v>62</v>
      </c>
      <c r="E55" s="35">
        <f t="shared" si="0"/>
        <v>1</v>
      </c>
      <c r="F55" s="33">
        <v>1142</v>
      </c>
      <c r="G55" s="34">
        <v>1144</v>
      </c>
      <c r="H55" s="36">
        <f t="shared" ref="H55:H96" si="31">IF(OR(0.04&gt;=(F55-G55)/F55),(-0.04&lt;=(F55-G55)/F55)*1,0)</f>
        <v>1</v>
      </c>
      <c r="I55" s="33">
        <v>39</v>
      </c>
      <c r="J55" s="34">
        <v>39</v>
      </c>
      <c r="K55" s="37">
        <f t="shared" si="25"/>
        <v>1</v>
      </c>
      <c r="L55" s="34">
        <v>1576</v>
      </c>
      <c r="M55" s="34">
        <v>100</v>
      </c>
      <c r="N55" s="38">
        <f t="shared" si="28"/>
        <v>2</v>
      </c>
      <c r="O55" s="34">
        <v>631</v>
      </c>
      <c r="P55" s="38">
        <f t="shared" si="29"/>
        <v>1</v>
      </c>
      <c r="Q55" s="39">
        <v>1256</v>
      </c>
      <c r="R55" s="34">
        <v>1256</v>
      </c>
      <c r="S55" s="40">
        <v>1490</v>
      </c>
      <c r="T55" s="40">
        <v>1490</v>
      </c>
      <c r="U55" s="63">
        <v>1</v>
      </c>
      <c r="V55" s="41">
        <f t="shared" si="5"/>
        <v>100</v>
      </c>
      <c r="W55" s="38">
        <f t="shared" si="6"/>
        <v>2</v>
      </c>
      <c r="X55" s="42">
        <f t="shared" si="7"/>
        <v>8</v>
      </c>
      <c r="Y55" s="43">
        <v>99</v>
      </c>
      <c r="Z55" s="44">
        <f t="shared" si="8"/>
        <v>2</v>
      </c>
      <c r="AA55" s="43">
        <v>95</v>
      </c>
      <c r="AB55" s="45">
        <f t="shared" si="9"/>
        <v>2</v>
      </c>
      <c r="AC55" s="43">
        <v>31977</v>
      </c>
      <c r="AD55" s="44">
        <f t="shared" si="10"/>
        <v>1</v>
      </c>
      <c r="AE55" s="34">
        <v>17658</v>
      </c>
      <c r="AF55" s="46">
        <f t="shared" si="11"/>
        <v>1</v>
      </c>
      <c r="AG55" s="47">
        <v>100</v>
      </c>
      <c r="AH55" s="45">
        <f t="shared" si="12"/>
        <v>1</v>
      </c>
      <c r="AI55" s="48">
        <f t="shared" si="13"/>
        <v>7</v>
      </c>
      <c r="AJ55" s="34">
        <v>7708</v>
      </c>
      <c r="AK55" s="49">
        <f t="shared" si="14"/>
        <v>4.8908629441624365</v>
      </c>
      <c r="AL55" s="50">
        <f t="shared" si="30"/>
        <v>0</v>
      </c>
      <c r="AM55" s="34">
        <v>7461</v>
      </c>
      <c r="AN55" s="51">
        <f t="shared" si="16"/>
        <v>6.5218531468531467</v>
      </c>
      <c r="AO55" s="52">
        <f t="shared" si="26"/>
        <v>0</v>
      </c>
      <c r="AP55" s="34">
        <v>1842</v>
      </c>
      <c r="AQ55" s="51">
        <f t="shared" si="18"/>
        <v>29.70967741935484</v>
      </c>
      <c r="AR55" s="53">
        <f t="shared" si="19"/>
        <v>0</v>
      </c>
      <c r="AS55" s="54">
        <f t="shared" si="20"/>
        <v>0</v>
      </c>
      <c r="AT55" s="55">
        <v>1</v>
      </c>
      <c r="AU55" s="51">
        <v>0</v>
      </c>
      <c r="AV55" s="51">
        <v>1</v>
      </c>
      <c r="AW55" s="54">
        <f t="shared" si="21"/>
        <v>2</v>
      </c>
      <c r="AX55" s="57">
        <f t="shared" si="22"/>
        <v>17</v>
      </c>
      <c r="AY55" s="58">
        <f t="shared" si="23"/>
        <v>0.80952380952380953</v>
      </c>
      <c r="AZ55" s="150" t="s">
        <v>91</v>
      </c>
      <c r="BE55" s="60"/>
    </row>
    <row r="56" spans="1:57" s="67" customFormat="1" ht="16.5" customHeight="1" x14ac:dyDescent="0.2">
      <c r="A56" s="61">
        <f t="shared" si="24"/>
        <v>48</v>
      </c>
      <c r="B56" s="62" t="s">
        <v>92</v>
      </c>
      <c r="C56" s="33">
        <v>58</v>
      </c>
      <c r="D56" s="34">
        <v>67</v>
      </c>
      <c r="E56" s="35">
        <f t="shared" si="0"/>
        <v>1</v>
      </c>
      <c r="F56" s="33">
        <v>1359</v>
      </c>
      <c r="G56" s="34">
        <v>1345</v>
      </c>
      <c r="H56" s="36">
        <f t="shared" si="31"/>
        <v>1</v>
      </c>
      <c r="I56" s="33">
        <v>47</v>
      </c>
      <c r="J56" s="34">
        <v>47</v>
      </c>
      <c r="K56" s="37">
        <f t="shared" si="25"/>
        <v>1</v>
      </c>
      <c r="L56" s="34">
        <v>2215</v>
      </c>
      <c r="M56" s="34">
        <v>100</v>
      </c>
      <c r="N56" s="38">
        <f t="shared" si="28"/>
        <v>2</v>
      </c>
      <c r="O56" s="34">
        <v>243</v>
      </c>
      <c r="P56" s="38">
        <f t="shared" si="29"/>
        <v>1</v>
      </c>
      <c r="Q56" s="39">
        <v>1574.5</v>
      </c>
      <c r="R56" s="34">
        <v>1460</v>
      </c>
      <c r="S56" s="63">
        <v>581</v>
      </c>
      <c r="T56" s="40">
        <v>581</v>
      </c>
      <c r="U56" s="40">
        <v>581</v>
      </c>
      <c r="V56" s="41">
        <f t="shared" si="5"/>
        <v>92.727850111146395</v>
      </c>
      <c r="W56" s="38">
        <f t="shared" si="6"/>
        <v>1</v>
      </c>
      <c r="X56" s="42">
        <f t="shared" si="7"/>
        <v>7</v>
      </c>
      <c r="Y56" s="43">
        <v>99</v>
      </c>
      <c r="Z56" s="44">
        <f t="shared" si="8"/>
        <v>2</v>
      </c>
      <c r="AA56" s="43">
        <v>93</v>
      </c>
      <c r="AB56" s="45">
        <f t="shared" si="9"/>
        <v>2</v>
      </c>
      <c r="AC56" s="43">
        <v>41997</v>
      </c>
      <c r="AD56" s="44">
        <f t="shared" si="10"/>
        <v>1</v>
      </c>
      <c r="AE56" s="34">
        <v>23176</v>
      </c>
      <c r="AF56" s="46">
        <f t="shared" si="11"/>
        <v>1</v>
      </c>
      <c r="AG56" s="47">
        <v>99</v>
      </c>
      <c r="AH56" s="45">
        <f t="shared" si="12"/>
        <v>1</v>
      </c>
      <c r="AI56" s="48">
        <f t="shared" si="13"/>
        <v>7</v>
      </c>
      <c r="AJ56" s="34">
        <v>10587</v>
      </c>
      <c r="AK56" s="49">
        <f t="shared" si="14"/>
        <v>4.7796839729119638</v>
      </c>
      <c r="AL56" s="50">
        <f t="shared" si="30"/>
        <v>0</v>
      </c>
      <c r="AM56" s="34">
        <v>2142</v>
      </c>
      <c r="AN56" s="51">
        <f t="shared" si="16"/>
        <v>1.5925650557620818</v>
      </c>
      <c r="AO56" s="52">
        <f t="shared" si="26"/>
        <v>0</v>
      </c>
      <c r="AP56" s="34">
        <v>2342</v>
      </c>
      <c r="AQ56" s="51">
        <f t="shared" si="18"/>
        <v>34.955223880597018</v>
      </c>
      <c r="AR56" s="53">
        <f t="shared" si="19"/>
        <v>1</v>
      </c>
      <c r="AS56" s="54">
        <f t="shared" si="20"/>
        <v>1</v>
      </c>
      <c r="AT56" s="55">
        <v>1</v>
      </c>
      <c r="AU56" s="51">
        <v>0</v>
      </c>
      <c r="AV56" s="51">
        <v>1</v>
      </c>
      <c r="AW56" s="54">
        <f t="shared" si="21"/>
        <v>2</v>
      </c>
      <c r="AX56" s="57">
        <f t="shared" si="22"/>
        <v>17</v>
      </c>
      <c r="AY56" s="58">
        <f t="shared" si="23"/>
        <v>0.80952380952380953</v>
      </c>
      <c r="AZ56" s="150" t="s">
        <v>92</v>
      </c>
      <c r="BA56" s="59"/>
      <c r="BB56" s="59"/>
      <c r="BC56" s="59"/>
      <c r="BD56" s="59"/>
      <c r="BE56" s="59"/>
    </row>
    <row r="57" spans="1:57" s="59" customFormat="1" x14ac:dyDescent="0.2">
      <c r="A57" s="61">
        <f t="shared" si="24"/>
        <v>49</v>
      </c>
      <c r="B57" s="62" t="s">
        <v>93</v>
      </c>
      <c r="C57" s="33">
        <v>70</v>
      </c>
      <c r="D57" s="34">
        <v>70</v>
      </c>
      <c r="E57" s="35">
        <f t="shared" si="0"/>
        <v>1</v>
      </c>
      <c r="F57" s="33">
        <v>2006</v>
      </c>
      <c r="G57" s="34">
        <v>2066</v>
      </c>
      <c r="H57" s="36">
        <f t="shared" si="31"/>
        <v>1</v>
      </c>
      <c r="I57" s="33">
        <v>60</v>
      </c>
      <c r="J57" s="34">
        <v>60</v>
      </c>
      <c r="K57" s="37">
        <f t="shared" si="25"/>
        <v>1</v>
      </c>
      <c r="L57" s="34">
        <v>3042</v>
      </c>
      <c r="M57" s="34">
        <v>97</v>
      </c>
      <c r="N57" s="38">
        <f t="shared" si="28"/>
        <v>2</v>
      </c>
      <c r="O57" s="34">
        <v>429</v>
      </c>
      <c r="P57" s="38">
        <f t="shared" si="29"/>
        <v>1</v>
      </c>
      <c r="Q57" s="39">
        <v>1904</v>
      </c>
      <c r="R57" s="34">
        <v>1862</v>
      </c>
      <c r="S57" s="40">
        <v>2217</v>
      </c>
      <c r="T57" s="40">
        <v>2217</v>
      </c>
      <c r="U57" s="40">
        <v>2217</v>
      </c>
      <c r="V57" s="41">
        <f t="shared" si="5"/>
        <v>97.794117647058826</v>
      </c>
      <c r="W57" s="38">
        <f t="shared" si="6"/>
        <v>2</v>
      </c>
      <c r="X57" s="42">
        <f t="shared" si="7"/>
        <v>8</v>
      </c>
      <c r="Y57" s="43">
        <v>92</v>
      </c>
      <c r="Z57" s="44">
        <f t="shared" si="8"/>
        <v>1</v>
      </c>
      <c r="AA57" s="43">
        <v>90</v>
      </c>
      <c r="AB57" s="45">
        <f t="shared" si="9"/>
        <v>2</v>
      </c>
      <c r="AC57" s="43">
        <v>67489</v>
      </c>
      <c r="AD57" s="44">
        <f t="shared" si="10"/>
        <v>1</v>
      </c>
      <c r="AE57" s="34">
        <v>27472</v>
      </c>
      <c r="AF57" s="46">
        <f t="shared" si="11"/>
        <v>1</v>
      </c>
      <c r="AG57" s="47">
        <v>97</v>
      </c>
      <c r="AH57" s="45">
        <f t="shared" si="12"/>
        <v>1</v>
      </c>
      <c r="AI57" s="48">
        <f t="shared" si="13"/>
        <v>6</v>
      </c>
      <c r="AJ57" s="34">
        <v>5043</v>
      </c>
      <c r="AK57" s="49">
        <f t="shared" si="14"/>
        <v>1.6577909270216962</v>
      </c>
      <c r="AL57" s="50">
        <f t="shared" si="30"/>
        <v>0</v>
      </c>
      <c r="AM57" s="34">
        <v>4352</v>
      </c>
      <c r="AN57" s="51">
        <f t="shared" si="16"/>
        <v>2.1064859632139399</v>
      </c>
      <c r="AO57" s="52">
        <f t="shared" si="26"/>
        <v>0</v>
      </c>
      <c r="AP57" s="34">
        <v>2172</v>
      </c>
      <c r="AQ57" s="51">
        <f t="shared" si="18"/>
        <v>31.028571428571428</v>
      </c>
      <c r="AR57" s="53">
        <f t="shared" si="19"/>
        <v>1</v>
      </c>
      <c r="AS57" s="54">
        <f t="shared" si="20"/>
        <v>1</v>
      </c>
      <c r="AT57" s="55">
        <v>1</v>
      </c>
      <c r="AU57" s="51">
        <v>0</v>
      </c>
      <c r="AV57" s="51">
        <v>1</v>
      </c>
      <c r="AW57" s="54">
        <f t="shared" si="21"/>
        <v>2</v>
      </c>
      <c r="AX57" s="57">
        <f t="shared" si="22"/>
        <v>17</v>
      </c>
      <c r="AY57" s="58">
        <f t="shared" si="23"/>
        <v>0.80952380952380953</v>
      </c>
      <c r="AZ57" s="150" t="s">
        <v>93</v>
      </c>
    </row>
    <row r="58" spans="1:57" s="59" customFormat="1" x14ac:dyDescent="0.2">
      <c r="A58" s="61">
        <f t="shared" si="24"/>
        <v>50</v>
      </c>
      <c r="B58" s="62" t="s">
        <v>94</v>
      </c>
      <c r="C58" s="33">
        <v>49</v>
      </c>
      <c r="D58" s="34">
        <v>52</v>
      </c>
      <c r="E58" s="35">
        <f t="shared" si="0"/>
        <v>1</v>
      </c>
      <c r="F58" s="33">
        <v>1167</v>
      </c>
      <c r="G58" s="34">
        <v>1182</v>
      </c>
      <c r="H58" s="36">
        <f t="shared" si="31"/>
        <v>1</v>
      </c>
      <c r="I58" s="33">
        <v>37</v>
      </c>
      <c r="J58" s="34">
        <v>37</v>
      </c>
      <c r="K58" s="37">
        <f t="shared" si="25"/>
        <v>1</v>
      </c>
      <c r="L58" s="34">
        <v>1384</v>
      </c>
      <c r="M58" s="34">
        <v>98</v>
      </c>
      <c r="N58" s="38">
        <f t="shared" si="28"/>
        <v>2</v>
      </c>
      <c r="O58" s="34">
        <v>917</v>
      </c>
      <c r="P58" s="38">
        <f t="shared" si="29"/>
        <v>1</v>
      </c>
      <c r="Q58" s="39">
        <v>1245</v>
      </c>
      <c r="R58" s="34">
        <v>1216</v>
      </c>
      <c r="S58" s="40">
        <v>1447</v>
      </c>
      <c r="T58" s="40">
        <v>1447</v>
      </c>
      <c r="U58" s="40">
        <v>1447</v>
      </c>
      <c r="V58" s="41">
        <f t="shared" si="5"/>
        <v>97.670682730923701</v>
      </c>
      <c r="W58" s="38">
        <f t="shared" si="6"/>
        <v>2</v>
      </c>
      <c r="X58" s="42">
        <f t="shared" si="7"/>
        <v>8</v>
      </c>
      <c r="Y58" s="43">
        <v>97</v>
      </c>
      <c r="Z58" s="44">
        <f t="shared" si="8"/>
        <v>2</v>
      </c>
      <c r="AA58" s="43">
        <v>94</v>
      </c>
      <c r="AB58" s="45">
        <f t="shared" si="9"/>
        <v>2</v>
      </c>
      <c r="AC58" s="43">
        <v>30155</v>
      </c>
      <c r="AD58" s="44">
        <f t="shared" si="10"/>
        <v>1</v>
      </c>
      <c r="AE58" s="34">
        <v>17707</v>
      </c>
      <c r="AF58" s="46">
        <f t="shared" si="11"/>
        <v>1</v>
      </c>
      <c r="AG58" s="47">
        <v>99</v>
      </c>
      <c r="AH58" s="45">
        <f t="shared" si="12"/>
        <v>1</v>
      </c>
      <c r="AI58" s="48">
        <f t="shared" si="13"/>
        <v>7</v>
      </c>
      <c r="AJ58" s="34">
        <v>5880</v>
      </c>
      <c r="AK58" s="49">
        <f t="shared" si="14"/>
        <v>4.2485549132947975</v>
      </c>
      <c r="AL58" s="50">
        <f t="shared" si="30"/>
        <v>0</v>
      </c>
      <c r="AM58" s="34">
        <v>2408</v>
      </c>
      <c r="AN58" s="51">
        <f t="shared" si="16"/>
        <v>2.0372250423011846</v>
      </c>
      <c r="AO58" s="52">
        <f t="shared" si="26"/>
        <v>0</v>
      </c>
      <c r="AP58" s="34">
        <v>1346</v>
      </c>
      <c r="AQ58" s="51">
        <f t="shared" si="18"/>
        <v>25.884615384615383</v>
      </c>
      <c r="AR58" s="53">
        <f t="shared" si="19"/>
        <v>0</v>
      </c>
      <c r="AS58" s="54">
        <f t="shared" si="20"/>
        <v>0</v>
      </c>
      <c r="AT58" s="55">
        <v>1</v>
      </c>
      <c r="AU58" s="51">
        <v>0</v>
      </c>
      <c r="AV58" s="51">
        <v>1</v>
      </c>
      <c r="AW58" s="54">
        <f t="shared" si="21"/>
        <v>2</v>
      </c>
      <c r="AX58" s="57">
        <f t="shared" si="22"/>
        <v>17</v>
      </c>
      <c r="AY58" s="58">
        <f t="shared" si="23"/>
        <v>0.80952380952380953</v>
      </c>
      <c r="AZ58" s="150" t="s">
        <v>94</v>
      </c>
      <c r="BA58" s="60"/>
      <c r="BB58" s="60"/>
      <c r="BC58" s="60"/>
      <c r="BD58" s="60"/>
      <c r="BE58" s="60"/>
    </row>
    <row r="59" spans="1:57" s="59" customFormat="1" ht="16.5" customHeight="1" x14ac:dyDescent="0.2">
      <c r="A59" s="61">
        <f t="shared" si="24"/>
        <v>51</v>
      </c>
      <c r="B59" s="62" t="s">
        <v>95</v>
      </c>
      <c r="C59" s="33">
        <v>60</v>
      </c>
      <c r="D59" s="34">
        <v>69</v>
      </c>
      <c r="E59" s="35">
        <f t="shared" si="0"/>
        <v>1</v>
      </c>
      <c r="F59" s="33">
        <v>1266</v>
      </c>
      <c r="G59" s="34">
        <v>1264</v>
      </c>
      <c r="H59" s="36">
        <f t="shared" si="31"/>
        <v>1</v>
      </c>
      <c r="I59" s="33">
        <v>43</v>
      </c>
      <c r="J59" s="34">
        <v>43</v>
      </c>
      <c r="K59" s="37">
        <f t="shared" si="25"/>
        <v>1</v>
      </c>
      <c r="L59" s="34">
        <v>1831</v>
      </c>
      <c r="M59" s="34">
        <v>100</v>
      </c>
      <c r="N59" s="38">
        <f t="shared" si="28"/>
        <v>2</v>
      </c>
      <c r="O59" s="34">
        <v>512</v>
      </c>
      <c r="P59" s="38">
        <f t="shared" si="29"/>
        <v>1</v>
      </c>
      <c r="Q59" s="39">
        <v>1398.06</v>
      </c>
      <c r="R59" s="34">
        <v>1407</v>
      </c>
      <c r="S59" s="40">
        <v>1668</v>
      </c>
      <c r="T59" s="40">
        <v>1668</v>
      </c>
      <c r="U59" s="40">
        <v>1668</v>
      </c>
      <c r="V59" s="41">
        <f t="shared" si="5"/>
        <v>100.63945753401141</v>
      </c>
      <c r="W59" s="38">
        <f t="shared" si="6"/>
        <v>2</v>
      </c>
      <c r="X59" s="42">
        <f t="shared" si="7"/>
        <v>8</v>
      </c>
      <c r="Y59" s="43">
        <v>98</v>
      </c>
      <c r="Z59" s="44">
        <f t="shared" si="8"/>
        <v>2</v>
      </c>
      <c r="AA59" s="43">
        <v>96</v>
      </c>
      <c r="AB59" s="45">
        <f t="shared" si="9"/>
        <v>2</v>
      </c>
      <c r="AC59" s="43">
        <v>42329</v>
      </c>
      <c r="AD59" s="44">
        <f t="shared" si="10"/>
        <v>1</v>
      </c>
      <c r="AE59" s="34">
        <v>18250</v>
      </c>
      <c r="AF59" s="46">
        <f t="shared" si="11"/>
        <v>1</v>
      </c>
      <c r="AG59" s="47">
        <v>99</v>
      </c>
      <c r="AH59" s="45">
        <f t="shared" si="12"/>
        <v>1</v>
      </c>
      <c r="AI59" s="48">
        <f t="shared" si="13"/>
        <v>7</v>
      </c>
      <c r="AJ59" s="34">
        <v>10508</v>
      </c>
      <c r="AK59" s="49">
        <f t="shared" si="14"/>
        <v>5.7389404696886945</v>
      </c>
      <c r="AL59" s="50">
        <f t="shared" si="30"/>
        <v>0</v>
      </c>
      <c r="AM59" s="34">
        <v>6719</v>
      </c>
      <c r="AN59" s="51">
        <f t="shared" si="16"/>
        <v>5.3156645569620249</v>
      </c>
      <c r="AO59" s="52">
        <f t="shared" si="26"/>
        <v>0</v>
      </c>
      <c r="AP59" s="34">
        <v>2055</v>
      </c>
      <c r="AQ59" s="51">
        <f t="shared" si="18"/>
        <v>29.782608695652176</v>
      </c>
      <c r="AR59" s="53">
        <f t="shared" si="19"/>
        <v>0</v>
      </c>
      <c r="AS59" s="54">
        <f t="shared" si="20"/>
        <v>0</v>
      </c>
      <c r="AT59" s="55">
        <v>1</v>
      </c>
      <c r="AU59" s="51">
        <v>0</v>
      </c>
      <c r="AV59" s="51">
        <v>1</v>
      </c>
      <c r="AW59" s="54">
        <f t="shared" si="21"/>
        <v>2</v>
      </c>
      <c r="AX59" s="57">
        <f t="shared" si="22"/>
        <v>17</v>
      </c>
      <c r="AY59" s="58">
        <f t="shared" si="23"/>
        <v>0.80952380952380953</v>
      </c>
      <c r="AZ59" s="150" t="s">
        <v>95</v>
      </c>
      <c r="BE59" s="60"/>
    </row>
    <row r="60" spans="1:57" s="59" customFormat="1" ht="16.5" customHeight="1" x14ac:dyDescent="0.2">
      <c r="A60" s="61">
        <f t="shared" si="24"/>
        <v>52</v>
      </c>
      <c r="B60" s="62" t="s">
        <v>96</v>
      </c>
      <c r="C60" s="33">
        <v>52</v>
      </c>
      <c r="D60" s="34">
        <v>59</v>
      </c>
      <c r="E60" s="35">
        <f t="shared" si="0"/>
        <v>1</v>
      </c>
      <c r="F60" s="33">
        <v>997</v>
      </c>
      <c r="G60" s="34">
        <v>1009</v>
      </c>
      <c r="H60" s="36">
        <f t="shared" si="31"/>
        <v>1</v>
      </c>
      <c r="I60" s="33">
        <v>37</v>
      </c>
      <c r="J60" s="34">
        <v>37</v>
      </c>
      <c r="K60" s="37">
        <f t="shared" si="25"/>
        <v>1</v>
      </c>
      <c r="L60" s="34">
        <v>1625</v>
      </c>
      <c r="M60" s="34">
        <v>100</v>
      </c>
      <c r="N60" s="38">
        <f t="shared" si="28"/>
        <v>2</v>
      </c>
      <c r="O60" s="34">
        <v>457</v>
      </c>
      <c r="P60" s="38">
        <f t="shared" si="29"/>
        <v>1</v>
      </c>
      <c r="Q60" s="39">
        <v>1300</v>
      </c>
      <c r="R60" s="34">
        <v>1337</v>
      </c>
      <c r="S60" s="63">
        <v>518</v>
      </c>
      <c r="T60" s="40">
        <v>518</v>
      </c>
      <c r="U60" s="40">
        <v>518</v>
      </c>
      <c r="V60" s="41">
        <f t="shared" si="5"/>
        <v>102.84615384615384</v>
      </c>
      <c r="W60" s="38">
        <f t="shared" si="6"/>
        <v>2</v>
      </c>
      <c r="X60" s="42">
        <f t="shared" si="7"/>
        <v>8</v>
      </c>
      <c r="Y60" s="43">
        <v>96</v>
      </c>
      <c r="Z60" s="44">
        <f t="shared" si="8"/>
        <v>2</v>
      </c>
      <c r="AA60" s="43">
        <v>93</v>
      </c>
      <c r="AB60" s="45">
        <f t="shared" si="9"/>
        <v>2</v>
      </c>
      <c r="AC60" s="43">
        <v>32176</v>
      </c>
      <c r="AD60" s="44">
        <f t="shared" si="10"/>
        <v>1</v>
      </c>
      <c r="AE60" s="34">
        <v>13342</v>
      </c>
      <c r="AF60" s="46">
        <f t="shared" si="11"/>
        <v>1</v>
      </c>
      <c r="AG60" s="47">
        <v>93</v>
      </c>
      <c r="AH60" s="45">
        <f t="shared" si="12"/>
        <v>1</v>
      </c>
      <c r="AI60" s="48">
        <f t="shared" si="13"/>
        <v>7</v>
      </c>
      <c r="AJ60" s="34">
        <v>3036</v>
      </c>
      <c r="AK60" s="49">
        <f t="shared" si="14"/>
        <v>1.8683076923076922</v>
      </c>
      <c r="AL60" s="50">
        <f t="shared" si="30"/>
        <v>0</v>
      </c>
      <c r="AM60" s="34">
        <v>3618</v>
      </c>
      <c r="AN60" s="51">
        <f t="shared" si="16"/>
        <v>3.5857284440039643</v>
      </c>
      <c r="AO60" s="52">
        <f t="shared" si="26"/>
        <v>0</v>
      </c>
      <c r="AP60" s="34">
        <v>1521</v>
      </c>
      <c r="AQ60" s="51">
        <f t="shared" si="18"/>
        <v>25.779661016949152</v>
      </c>
      <c r="AR60" s="53">
        <f t="shared" si="19"/>
        <v>0</v>
      </c>
      <c r="AS60" s="54">
        <f t="shared" si="20"/>
        <v>0</v>
      </c>
      <c r="AT60" s="55">
        <v>1</v>
      </c>
      <c r="AU60" s="51">
        <v>0</v>
      </c>
      <c r="AV60" s="51">
        <v>1</v>
      </c>
      <c r="AW60" s="54">
        <f t="shared" si="21"/>
        <v>2</v>
      </c>
      <c r="AX60" s="57">
        <f t="shared" si="22"/>
        <v>17</v>
      </c>
      <c r="AY60" s="58">
        <f t="shared" si="23"/>
        <v>0.80952380952380953</v>
      </c>
      <c r="AZ60" s="150" t="s">
        <v>96</v>
      </c>
      <c r="BA60" s="60"/>
      <c r="BB60" s="60"/>
      <c r="BC60" s="60"/>
      <c r="BD60" s="60"/>
      <c r="BE60" s="60"/>
    </row>
    <row r="61" spans="1:57" s="59" customFormat="1" x14ac:dyDescent="0.2">
      <c r="A61" s="61">
        <f t="shared" si="24"/>
        <v>53</v>
      </c>
      <c r="B61" s="62" t="s">
        <v>97</v>
      </c>
      <c r="C61" s="33">
        <v>38</v>
      </c>
      <c r="D61" s="34">
        <v>43</v>
      </c>
      <c r="E61" s="35">
        <f t="shared" si="0"/>
        <v>1</v>
      </c>
      <c r="F61" s="33">
        <v>796</v>
      </c>
      <c r="G61" s="34">
        <v>789</v>
      </c>
      <c r="H61" s="36">
        <f t="shared" si="31"/>
        <v>1</v>
      </c>
      <c r="I61" s="33">
        <v>28</v>
      </c>
      <c r="J61" s="34">
        <v>28</v>
      </c>
      <c r="K61" s="37">
        <f t="shared" si="25"/>
        <v>1</v>
      </c>
      <c r="L61" s="34">
        <v>1279</v>
      </c>
      <c r="M61" s="34">
        <v>100</v>
      </c>
      <c r="N61" s="38">
        <f t="shared" si="28"/>
        <v>2</v>
      </c>
      <c r="O61" s="34">
        <v>411</v>
      </c>
      <c r="P61" s="38">
        <f t="shared" si="29"/>
        <v>1</v>
      </c>
      <c r="Q61" s="39">
        <v>936</v>
      </c>
      <c r="R61" s="34">
        <v>899</v>
      </c>
      <c r="S61" s="40">
        <v>1066</v>
      </c>
      <c r="T61" s="40">
        <v>1066</v>
      </c>
      <c r="U61" s="40">
        <v>1066</v>
      </c>
      <c r="V61" s="41">
        <f t="shared" si="5"/>
        <v>96.047008547008545</v>
      </c>
      <c r="W61" s="38">
        <f t="shared" si="6"/>
        <v>2</v>
      </c>
      <c r="X61" s="42">
        <f t="shared" si="7"/>
        <v>8</v>
      </c>
      <c r="Y61" s="43">
        <v>94</v>
      </c>
      <c r="Z61" s="44">
        <f t="shared" si="8"/>
        <v>1</v>
      </c>
      <c r="AA61" s="43">
        <v>90</v>
      </c>
      <c r="AB61" s="45">
        <f t="shared" si="9"/>
        <v>2</v>
      </c>
      <c r="AC61" s="43">
        <v>24493</v>
      </c>
      <c r="AD61" s="44">
        <f t="shared" si="10"/>
        <v>1</v>
      </c>
      <c r="AE61" s="34">
        <v>9824</v>
      </c>
      <c r="AF61" s="46">
        <f t="shared" si="11"/>
        <v>1</v>
      </c>
      <c r="AG61" s="47">
        <v>98</v>
      </c>
      <c r="AH61" s="45">
        <f t="shared" si="12"/>
        <v>1</v>
      </c>
      <c r="AI61" s="48">
        <f t="shared" si="13"/>
        <v>6</v>
      </c>
      <c r="AJ61" s="34">
        <v>5383</v>
      </c>
      <c r="AK61" s="49">
        <f t="shared" si="14"/>
        <v>4.208756841282252</v>
      </c>
      <c r="AL61" s="50">
        <f t="shared" si="30"/>
        <v>0</v>
      </c>
      <c r="AM61" s="34">
        <v>5689</v>
      </c>
      <c r="AN61" s="51">
        <f t="shared" si="16"/>
        <v>7.2103929024081115</v>
      </c>
      <c r="AO61" s="52">
        <f t="shared" si="26"/>
        <v>0</v>
      </c>
      <c r="AP61" s="34">
        <v>1457</v>
      </c>
      <c r="AQ61" s="51">
        <f t="shared" si="18"/>
        <v>33.883720930232556</v>
      </c>
      <c r="AR61" s="53">
        <f t="shared" si="19"/>
        <v>1</v>
      </c>
      <c r="AS61" s="54">
        <f t="shared" si="20"/>
        <v>1</v>
      </c>
      <c r="AT61" s="55">
        <v>1</v>
      </c>
      <c r="AU61" s="51">
        <v>0</v>
      </c>
      <c r="AV61" s="51">
        <v>1</v>
      </c>
      <c r="AW61" s="54">
        <f t="shared" si="21"/>
        <v>2</v>
      </c>
      <c r="AX61" s="57">
        <f t="shared" si="22"/>
        <v>17</v>
      </c>
      <c r="AY61" s="58">
        <f t="shared" si="23"/>
        <v>0.80952380952380953</v>
      </c>
      <c r="AZ61" s="150" t="s">
        <v>97</v>
      </c>
      <c r="BA61" s="60"/>
      <c r="BB61" s="60"/>
      <c r="BC61" s="60"/>
      <c r="BD61" s="60"/>
    </row>
    <row r="62" spans="1:57" s="59" customFormat="1" x14ac:dyDescent="0.2">
      <c r="A62" s="61">
        <f t="shared" si="24"/>
        <v>54</v>
      </c>
      <c r="B62" s="62" t="s">
        <v>98</v>
      </c>
      <c r="C62" s="33">
        <v>56</v>
      </c>
      <c r="D62" s="34">
        <v>62</v>
      </c>
      <c r="E62" s="35">
        <f t="shared" si="0"/>
        <v>1</v>
      </c>
      <c r="F62" s="33">
        <v>1199</v>
      </c>
      <c r="G62" s="34">
        <v>1209</v>
      </c>
      <c r="H62" s="36">
        <f t="shared" si="31"/>
        <v>1</v>
      </c>
      <c r="I62" s="33">
        <v>41</v>
      </c>
      <c r="J62" s="34">
        <v>41</v>
      </c>
      <c r="K62" s="37">
        <f t="shared" si="25"/>
        <v>1</v>
      </c>
      <c r="L62" s="34">
        <v>1790</v>
      </c>
      <c r="M62" s="34">
        <v>99</v>
      </c>
      <c r="N62" s="38">
        <f t="shared" si="28"/>
        <v>2</v>
      </c>
      <c r="O62" s="34">
        <v>530</v>
      </c>
      <c r="P62" s="38">
        <f t="shared" si="29"/>
        <v>1</v>
      </c>
      <c r="Q62" s="39">
        <v>1295</v>
      </c>
      <c r="R62" s="34">
        <v>1247</v>
      </c>
      <c r="S62" s="40">
        <v>1485</v>
      </c>
      <c r="T62" s="40">
        <v>1485</v>
      </c>
      <c r="U62" s="63">
        <v>2</v>
      </c>
      <c r="V62" s="41">
        <f t="shared" si="5"/>
        <v>96.293436293436287</v>
      </c>
      <c r="W62" s="38">
        <f t="shared" si="6"/>
        <v>2</v>
      </c>
      <c r="X62" s="42">
        <f t="shared" si="7"/>
        <v>8</v>
      </c>
      <c r="Y62" s="43">
        <v>99</v>
      </c>
      <c r="Z62" s="44">
        <f t="shared" si="8"/>
        <v>2</v>
      </c>
      <c r="AA62" s="43">
        <v>96</v>
      </c>
      <c r="AB62" s="45">
        <f t="shared" si="9"/>
        <v>2</v>
      </c>
      <c r="AC62" s="43">
        <v>33266</v>
      </c>
      <c r="AD62" s="44">
        <f t="shared" si="10"/>
        <v>1</v>
      </c>
      <c r="AE62" s="34">
        <v>14194</v>
      </c>
      <c r="AF62" s="46">
        <f t="shared" si="11"/>
        <v>1</v>
      </c>
      <c r="AG62" s="47">
        <v>98</v>
      </c>
      <c r="AH62" s="45">
        <f t="shared" si="12"/>
        <v>1</v>
      </c>
      <c r="AI62" s="48">
        <f t="shared" si="13"/>
        <v>7</v>
      </c>
      <c r="AJ62" s="34">
        <v>8262</v>
      </c>
      <c r="AK62" s="49">
        <f t="shared" si="14"/>
        <v>4.6156424581005586</v>
      </c>
      <c r="AL62" s="50">
        <f t="shared" si="30"/>
        <v>0</v>
      </c>
      <c r="AM62" s="34">
        <v>7888</v>
      </c>
      <c r="AN62" s="51">
        <f t="shared" si="16"/>
        <v>6.524400330851944</v>
      </c>
      <c r="AO62" s="52">
        <f t="shared" si="26"/>
        <v>0</v>
      </c>
      <c r="AP62" s="34">
        <v>1439</v>
      </c>
      <c r="AQ62" s="51">
        <f t="shared" si="18"/>
        <v>23.20967741935484</v>
      </c>
      <c r="AR62" s="53">
        <f t="shared" si="19"/>
        <v>0</v>
      </c>
      <c r="AS62" s="54">
        <f t="shared" si="20"/>
        <v>0</v>
      </c>
      <c r="AT62" s="55">
        <v>1</v>
      </c>
      <c r="AU62" s="51">
        <v>0</v>
      </c>
      <c r="AV62" s="51">
        <v>1</v>
      </c>
      <c r="AW62" s="54">
        <f t="shared" si="21"/>
        <v>2</v>
      </c>
      <c r="AX62" s="57">
        <f t="shared" si="22"/>
        <v>17</v>
      </c>
      <c r="AY62" s="58">
        <f t="shared" si="23"/>
        <v>0.80952380952380953</v>
      </c>
      <c r="AZ62" s="150" t="s">
        <v>98</v>
      </c>
      <c r="BA62" s="60"/>
      <c r="BB62" s="60"/>
      <c r="BC62" s="60"/>
      <c r="BD62" s="60"/>
    </row>
    <row r="63" spans="1:57" s="59" customFormat="1" x14ac:dyDescent="0.2">
      <c r="A63" s="61">
        <f t="shared" si="24"/>
        <v>55</v>
      </c>
      <c r="B63" s="62" t="s">
        <v>99</v>
      </c>
      <c r="C63" s="33">
        <v>80</v>
      </c>
      <c r="D63" s="34">
        <v>83</v>
      </c>
      <c r="E63" s="35">
        <f t="shared" si="0"/>
        <v>1</v>
      </c>
      <c r="F63" s="33">
        <v>1833</v>
      </c>
      <c r="G63" s="34">
        <v>1856</v>
      </c>
      <c r="H63" s="36">
        <f t="shared" si="31"/>
        <v>1</v>
      </c>
      <c r="I63" s="33">
        <v>60</v>
      </c>
      <c r="J63" s="34">
        <v>60</v>
      </c>
      <c r="K63" s="37">
        <f t="shared" si="25"/>
        <v>1</v>
      </c>
      <c r="L63" s="34">
        <v>2778</v>
      </c>
      <c r="M63" s="34">
        <v>99</v>
      </c>
      <c r="N63" s="38">
        <f t="shared" si="28"/>
        <v>2</v>
      </c>
      <c r="O63" s="34">
        <v>1111</v>
      </c>
      <c r="P63" s="38">
        <f t="shared" si="29"/>
        <v>1</v>
      </c>
      <c r="Q63" s="39">
        <v>1921</v>
      </c>
      <c r="R63" s="34">
        <v>1976</v>
      </c>
      <c r="S63" s="40">
        <v>2340</v>
      </c>
      <c r="T63" s="40">
        <v>2340</v>
      </c>
      <c r="U63" s="40">
        <v>2340</v>
      </c>
      <c r="V63" s="41">
        <f t="shared" si="5"/>
        <v>102.86309213951067</v>
      </c>
      <c r="W63" s="38">
        <f t="shared" si="6"/>
        <v>2</v>
      </c>
      <c r="X63" s="42">
        <f t="shared" si="7"/>
        <v>8</v>
      </c>
      <c r="Y63" s="43">
        <v>97</v>
      </c>
      <c r="Z63" s="44">
        <f t="shared" si="8"/>
        <v>2</v>
      </c>
      <c r="AA63" s="43">
        <v>94</v>
      </c>
      <c r="AB63" s="45">
        <f t="shared" si="9"/>
        <v>2</v>
      </c>
      <c r="AC63" s="43">
        <v>64443</v>
      </c>
      <c r="AD63" s="44">
        <f t="shared" si="10"/>
        <v>1</v>
      </c>
      <c r="AE63" s="34">
        <v>30212</v>
      </c>
      <c r="AF63" s="46">
        <f t="shared" si="11"/>
        <v>1</v>
      </c>
      <c r="AG63" s="47">
        <v>99</v>
      </c>
      <c r="AH63" s="45">
        <f t="shared" si="12"/>
        <v>1</v>
      </c>
      <c r="AI63" s="48">
        <f t="shared" si="13"/>
        <v>7</v>
      </c>
      <c r="AJ63" s="34">
        <v>10083</v>
      </c>
      <c r="AK63" s="49">
        <f t="shared" si="14"/>
        <v>3.6295896328293735</v>
      </c>
      <c r="AL63" s="50">
        <f t="shared" si="30"/>
        <v>0</v>
      </c>
      <c r="AM63" s="34">
        <v>6201</v>
      </c>
      <c r="AN63" s="51">
        <f t="shared" si="16"/>
        <v>3.3410560344827585</v>
      </c>
      <c r="AO63" s="52">
        <f t="shared" si="26"/>
        <v>0</v>
      </c>
      <c r="AP63" s="34">
        <v>2481</v>
      </c>
      <c r="AQ63" s="51">
        <f t="shared" si="18"/>
        <v>29.891566265060241</v>
      </c>
      <c r="AR63" s="53">
        <f t="shared" si="19"/>
        <v>0</v>
      </c>
      <c r="AS63" s="54">
        <f t="shared" si="20"/>
        <v>0</v>
      </c>
      <c r="AT63" s="55">
        <v>1</v>
      </c>
      <c r="AU63" s="51">
        <v>0</v>
      </c>
      <c r="AV63" s="51">
        <v>1</v>
      </c>
      <c r="AW63" s="54">
        <f t="shared" si="21"/>
        <v>2</v>
      </c>
      <c r="AX63" s="57">
        <f t="shared" si="22"/>
        <v>17</v>
      </c>
      <c r="AY63" s="58">
        <f t="shared" si="23"/>
        <v>0.80952380952380953</v>
      </c>
      <c r="AZ63" s="150" t="s">
        <v>99</v>
      </c>
    </row>
    <row r="64" spans="1:57" s="59" customFormat="1" x14ac:dyDescent="0.2">
      <c r="A64" s="61">
        <f t="shared" si="24"/>
        <v>56</v>
      </c>
      <c r="B64" s="62" t="s">
        <v>100</v>
      </c>
      <c r="C64" s="33">
        <v>89</v>
      </c>
      <c r="D64" s="34">
        <v>87</v>
      </c>
      <c r="E64" s="35">
        <f t="shared" si="0"/>
        <v>1</v>
      </c>
      <c r="F64" s="33">
        <v>2119</v>
      </c>
      <c r="G64" s="34">
        <v>2135</v>
      </c>
      <c r="H64" s="36">
        <f t="shared" si="31"/>
        <v>1</v>
      </c>
      <c r="I64" s="33">
        <v>66</v>
      </c>
      <c r="J64" s="34">
        <v>66</v>
      </c>
      <c r="K64" s="37">
        <f t="shared" si="25"/>
        <v>1</v>
      </c>
      <c r="L64" s="34">
        <v>2293</v>
      </c>
      <c r="M64" s="34">
        <v>98</v>
      </c>
      <c r="N64" s="38">
        <f t="shared" si="28"/>
        <v>2</v>
      </c>
      <c r="O64" s="34">
        <v>1174</v>
      </c>
      <c r="P64" s="38">
        <f t="shared" si="29"/>
        <v>1</v>
      </c>
      <c r="Q64" s="39">
        <v>2170.98</v>
      </c>
      <c r="R64" s="34">
        <v>2043</v>
      </c>
      <c r="S64" s="40">
        <v>2456</v>
      </c>
      <c r="T64" s="40">
        <v>2456</v>
      </c>
      <c r="U64" s="40">
        <v>2456</v>
      </c>
      <c r="V64" s="41">
        <f t="shared" si="5"/>
        <v>94.104966420694794</v>
      </c>
      <c r="W64" s="38">
        <f t="shared" si="6"/>
        <v>1</v>
      </c>
      <c r="X64" s="42">
        <f t="shared" si="7"/>
        <v>7</v>
      </c>
      <c r="Y64" s="43">
        <v>98</v>
      </c>
      <c r="Z64" s="44">
        <f t="shared" si="8"/>
        <v>2</v>
      </c>
      <c r="AA64" s="43">
        <v>97</v>
      </c>
      <c r="AB64" s="45">
        <f t="shared" si="9"/>
        <v>2</v>
      </c>
      <c r="AC64" s="43">
        <v>63233</v>
      </c>
      <c r="AD64" s="44">
        <f t="shared" si="10"/>
        <v>1</v>
      </c>
      <c r="AE64" s="34">
        <v>27265</v>
      </c>
      <c r="AF64" s="46">
        <f t="shared" si="11"/>
        <v>1</v>
      </c>
      <c r="AG64" s="47">
        <v>98</v>
      </c>
      <c r="AH64" s="45">
        <f t="shared" si="12"/>
        <v>1</v>
      </c>
      <c r="AI64" s="48">
        <f t="shared" si="13"/>
        <v>7</v>
      </c>
      <c r="AJ64" s="34">
        <v>9951</v>
      </c>
      <c r="AK64" s="49">
        <f t="shared" si="14"/>
        <v>4.3397296118621895</v>
      </c>
      <c r="AL64" s="50">
        <f t="shared" si="30"/>
        <v>0</v>
      </c>
      <c r="AM64" s="34">
        <v>11787</v>
      </c>
      <c r="AN64" s="51">
        <f t="shared" si="16"/>
        <v>5.5208430913348945</v>
      </c>
      <c r="AO64" s="52">
        <f t="shared" si="26"/>
        <v>0</v>
      </c>
      <c r="AP64" s="34">
        <v>2719</v>
      </c>
      <c r="AQ64" s="51">
        <f t="shared" si="18"/>
        <v>31.25287356321839</v>
      </c>
      <c r="AR64" s="53">
        <f t="shared" si="19"/>
        <v>1</v>
      </c>
      <c r="AS64" s="54">
        <f t="shared" si="20"/>
        <v>1</v>
      </c>
      <c r="AT64" s="55">
        <v>1</v>
      </c>
      <c r="AU64" s="51">
        <v>0</v>
      </c>
      <c r="AV64" s="51">
        <v>1</v>
      </c>
      <c r="AW64" s="54">
        <f t="shared" si="21"/>
        <v>2</v>
      </c>
      <c r="AX64" s="57">
        <f t="shared" si="22"/>
        <v>17</v>
      </c>
      <c r="AY64" s="58">
        <f t="shared" si="23"/>
        <v>0.80952380952380953</v>
      </c>
      <c r="AZ64" s="150" t="s">
        <v>100</v>
      </c>
    </row>
    <row r="65" spans="1:57" s="59" customFormat="1" ht="16.5" customHeight="1" x14ac:dyDescent="0.2">
      <c r="A65" s="61">
        <f t="shared" si="24"/>
        <v>57</v>
      </c>
      <c r="B65" s="62" t="s">
        <v>101</v>
      </c>
      <c r="C65" s="33">
        <v>81</v>
      </c>
      <c r="D65" s="34">
        <v>91</v>
      </c>
      <c r="E65" s="35">
        <f t="shared" si="0"/>
        <v>1</v>
      </c>
      <c r="F65" s="33">
        <v>2019</v>
      </c>
      <c r="G65" s="34">
        <v>2014</v>
      </c>
      <c r="H65" s="36">
        <f t="shared" si="31"/>
        <v>1</v>
      </c>
      <c r="I65" s="33">
        <v>63</v>
      </c>
      <c r="J65" s="34">
        <v>63</v>
      </c>
      <c r="K65" s="37">
        <f t="shared" si="25"/>
        <v>1</v>
      </c>
      <c r="L65" s="34">
        <v>3038</v>
      </c>
      <c r="M65" s="34">
        <v>100</v>
      </c>
      <c r="N65" s="38">
        <f t="shared" si="28"/>
        <v>2</v>
      </c>
      <c r="O65" s="34">
        <v>521</v>
      </c>
      <c r="P65" s="38">
        <f t="shared" si="29"/>
        <v>1</v>
      </c>
      <c r="Q65" s="39">
        <v>2065.5</v>
      </c>
      <c r="R65" s="34">
        <v>2135</v>
      </c>
      <c r="S65" s="40">
        <v>2490</v>
      </c>
      <c r="T65" s="40">
        <v>2490</v>
      </c>
      <c r="U65" s="40">
        <v>2490</v>
      </c>
      <c r="V65" s="41">
        <f t="shared" si="5"/>
        <v>103.36480271120794</v>
      </c>
      <c r="W65" s="38">
        <f t="shared" si="6"/>
        <v>2</v>
      </c>
      <c r="X65" s="42">
        <f t="shared" si="7"/>
        <v>8</v>
      </c>
      <c r="Y65" s="43">
        <v>91</v>
      </c>
      <c r="Z65" s="44">
        <f t="shared" si="8"/>
        <v>1</v>
      </c>
      <c r="AA65" s="43">
        <v>91</v>
      </c>
      <c r="AB65" s="45">
        <f t="shared" si="9"/>
        <v>2</v>
      </c>
      <c r="AC65" s="43">
        <v>55244</v>
      </c>
      <c r="AD65" s="44">
        <f t="shared" si="10"/>
        <v>1</v>
      </c>
      <c r="AE65" s="34">
        <v>27788</v>
      </c>
      <c r="AF65" s="46">
        <f t="shared" si="11"/>
        <v>1</v>
      </c>
      <c r="AG65" s="47">
        <v>99</v>
      </c>
      <c r="AH65" s="45">
        <f t="shared" si="12"/>
        <v>1</v>
      </c>
      <c r="AI65" s="48">
        <f t="shared" si="13"/>
        <v>6</v>
      </c>
      <c r="AJ65" s="34">
        <v>20806</v>
      </c>
      <c r="AK65" s="49">
        <f t="shared" si="14"/>
        <v>6.8485845951283739</v>
      </c>
      <c r="AL65" s="50">
        <f t="shared" si="30"/>
        <v>0</v>
      </c>
      <c r="AM65" s="34">
        <v>14456</v>
      </c>
      <c r="AN65" s="51">
        <f t="shared" si="16"/>
        <v>7.1777557100297917</v>
      </c>
      <c r="AO65" s="52">
        <f t="shared" si="26"/>
        <v>0</v>
      </c>
      <c r="AP65" s="34">
        <v>3926</v>
      </c>
      <c r="AQ65" s="51">
        <f t="shared" si="18"/>
        <v>43.142857142857146</v>
      </c>
      <c r="AR65" s="53">
        <f t="shared" si="19"/>
        <v>1</v>
      </c>
      <c r="AS65" s="54">
        <f t="shared" si="20"/>
        <v>1</v>
      </c>
      <c r="AT65" s="55">
        <v>1</v>
      </c>
      <c r="AU65" s="51">
        <v>0</v>
      </c>
      <c r="AV65" s="51">
        <v>1</v>
      </c>
      <c r="AW65" s="54">
        <f t="shared" si="21"/>
        <v>2</v>
      </c>
      <c r="AX65" s="57">
        <f t="shared" si="22"/>
        <v>17</v>
      </c>
      <c r="AY65" s="58">
        <f t="shared" si="23"/>
        <v>0.80952380952380953</v>
      </c>
      <c r="AZ65" s="150" t="s">
        <v>101</v>
      </c>
    </row>
    <row r="66" spans="1:57" s="59" customFormat="1" x14ac:dyDescent="0.2">
      <c r="A66" s="61">
        <f t="shared" si="24"/>
        <v>58</v>
      </c>
      <c r="B66" s="62" t="s">
        <v>102</v>
      </c>
      <c r="C66" s="33">
        <v>160</v>
      </c>
      <c r="D66" s="34">
        <v>175</v>
      </c>
      <c r="E66" s="35">
        <f t="shared" si="0"/>
        <v>1</v>
      </c>
      <c r="F66" s="33">
        <v>4030</v>
      </c>
      <c r="G66" s="34">
        <v>4053</v>
      </c>
      <c r="H66" s="36">
        <f t="shared" si="31"/>
        <v>1</v>
      </c>
      <c r="I66" s="33">
        <v>115</v>
      </c>
      <c r="J66" s="34">
        <v>115</v>
      </c>
      <c r="K66" s="37">
        <f t="shared" si="25"/>
        <v>1</v>
      </c>
      <c r="L66" s="34">
        <v>5955</v>
      </c>
      <c r="M66" s="34">
        <v>98</v>
      </c>
      <c r="N66" s="38">
        <f t="shared" si="28"/>
        <v>2</v>
      </c>
      <c r="O66" s="34">
        <v>405</v>
      </c>
      <c r="P66" s="38">
        <f t="shared" si="29"/>
        <v>1</v>
      </c>
      <c r="Q66" s="39">
        <v>3710</v>
      </c>
      <c r="R66" s="34">
        <v>3618</v>
      </c>
      <c r="S66" s="40">
        <v>4273</v>
      </c>
      <c r="T66" s="40">
        <v>4273</v>
      </c>
      <c r="U66" s="40">
        <v>4273</v>
      </c>
      <c r="V66" s="41">
        <f t="shared" si="5"/>
        <v>97.520215633423177</v>
      </c>
      <c r="W66" s="38">
        <f t="shared" si="6"/>
        <v>2</v>
      </c>
      <c r="X66" s="42">
        <f t="shared" si="7"/>
        <v>8</v>
      </c>
      <c r="Y66" s="43">
        <v>97</v>
      </c>
      <c r="Z66" s="44">
        <f t="shared" si="8"/>
        <v>2</v>
      </c>
      <c r="AA66" s="43">
        <v>90</v>
      </c>
      <c r="AB66" s="45">
        <f t="shared" si="9"/>
        <v>2</v>
      </c>
      <c r="AC66" s="43">
        <v>119130</v>
      </c>
      <c r="AD66" s="44">
        <f t="shared" si="10"/>
        <v>1</v>
      </c>
      <c r="AE66" s="34">
        <v>61237</v>
      </c>
      <c r="AF66" s="46">
        <f t="shared" si="11"/>
        <v>1</v>
      </c>
      <c r="AG66" s="47">
        <v>99</v>
      </c>
      <c r="AH66" s="45">
        <f t="shared" si="12"/>
        <v>1</v>
      </c>
      <c r="AI66" s="48">
        <f t="shared" si="13"/>
        <v>7</v>
      </c>
      <c r="AJ66" s="34">
        <v>40935</v>
      </c>
      <c r="AK66" s="49">
        <f t="shared" si="14"/>
        <v>6.8740554156171285</v>
      </c>
      <c r="AL66" s="50">
        <f t="shared" si="30"/>
        <v>0</v>
      </c>
      <c r="AM66" s="34">
        <v>25792</v>
      </c>
      <c r="AN66" s="51">
        <f t="shared" si="16"/>
        <v>6.3636812237848508</v>
      </c>
      <c r="AO66" s="52">
        <f t="shared" si="26"/>
        <v>0</v>
      </c>
      <c r="AP66" s="34">
        <v>5051</v>
      </c>
      <c r="AQ66" s="51">
        <f t="shared" si="18"/>
        <v>28.862857142857141</v>
      </c>
      <c r="AR66" s="53">
        <f t="shared" si="19"/>
        <v>0</v>
      </c>
      <c r="AS66" s="54">
        <f t="shared" si="20"/>
        <v>0</v>
      </c>
      <c r="AT66" s="55">
        <v>1</v>
      </c>
      <c r="AU66" s="51">
        <v>0</v>
      </c>
      <c r="AV66" s="51">
        <v>1</v>
      </c>
      <c r="AW66" s="54">
        <f t="shared" si="21"/>
        <v>2</v>
      </c>
      <c r="AX66" s="57">
        <f t="shared" si="22"/>
        <v>17</v>
      </c>
      <c r="AY66" s="58">
        <f t="shared" si="23"/>
        <v>0.80952380952380953</v>
      </c>
      <c r="AZ66" s="150" t="s">
        <v>102</v>
      </c>
    </row>
    <row r="67" spans="1:57" s="59" customFormat="1" ht="16.5" customHeight="1" x14ac:dyDescent="0.2">
      <c r="A67" s="61">
        <f t="shared" si="24"/>
        <v>59</v>
      </c>
      <c r="B67" s="62" t="s">
        <v>103</v>
      </c>
      <c r="C67" s="33">
        <v>60</v>
      </c>
      <c r="D67" s="34">
        <v>71</v>
      </c>
      <c r="E67" s="35">
        <f t="shared" si="0"/>
        <v>1</v>
      </c>
      <c r="F67" s="33">
        <v>1688</v>
      </c>
      <c r="G67" s="34">
        <v>1694</v>
      </c>
      <c r="H67" s="36">
        <f t="shared" si="31"/>
        <v>1</v>
      </c>
      <c r="I67" s="33">
        <v>48</v>
      </c>
      <c r="J67" s="34">
        <v>48</v>
      </c>
      <c r="K67" s="37">
        <f t="shared" si="25"/>
        <v>1</v>
      </c>
      <c r="L67" s="34">
        <v>2939</v>
      </c>
      <c r="M67" s="34">
        <v>100</v>
      </c>
      <c r="N67" s="38">
        <f t="shared" si="28"/>
        <v>2</v>
      </c>
      <c r="O67" s="34">
        <v>1182</v>
      </c>
      <c r="P67" s="38">
        <f t="shared" si="29"/>
        <v>1</v>
      </c>
      <c r="Q67" s="39">
        <v>1611</v>
      </c>
      <c r="R67" s="34">
        <v>1656</v>
      </c>
      <c r="S67" s="40">
        <v>1950</v>
      </c>
      <c r="T67" s="40">
        <v>1950</v>
      </c>
      <c r="U67" s="40">
        <v>1950</v>
      </c>
      <c r="V67" s="41">
        <f t="shared" si="5"/>
        <v>102.79329608938548</v>
      </c>
      <c r="W67" s="38">
        <f t="shared" si="6"/>
        <v>2</v>
      </c>
      <c r="X67" s="42">
        <f t="shared" si="7"/>
        <v>8</v>
      </c>
      <c r="Y67" s="43">
        <v>93</v>
      </c>
      <c r="Z67" s="44">
        <f t="shared" si="8"/>
        <v>1</v>
      </c>
      <c r="AA67" s="43">
        <v>89</v>
      </c>
      <c r="AB67" s="45">
        <f t="shared" si="9"/>
        <v>1</v>
      </c>
      <c r="AC67" s="43">
        <v>56267</v>
      </c>
      <c r="AD67" s="44">
        <f t="shared" si="10"/>
        <v>1</v>
      </c>
      <c r="AE67" s="34">
        <v>26389</v>
      </c>
      <c r="AF67" s="46">
        <f t="shared" si="11"/>
        <v>1</v>
      </c>
      <c r="AG67" s="47">
        <v>99</v>
      </c>
      <c r="AH67" s="45">
        <f t="shared" si="12"/>
        <v>1</v>
      </c>
      <c r="AI67" s="48">
        <f t="shared" si="13"/>
        <v>5</v>
      </c>
      <c r="AJ67" s="34">
        <v>21356</v>
      </c>
      <c r="AK67" s="49">
        <f t="shared" si="14"/>
        <v>7.2664171486900306</v>
      </c>
      <c r="AL67" s="50">
        <f t="shared" si="30"/>
        <v>0</v>
      </c>
      <c r="AM67" s="34">
        <v>20093</v>
      </c>
      <c r="AN67" s="51">
        <f t="shared" si="16"/>
        <v>11.861275088547815</v>
      </c>
      <c r="AO67" s="52">
        <f t="shared" si="26"/>
        <v>1</v>
      </c>
      <c r="AP67" s="34">
        <v>3970</v>
      </c>
      <c r="AQ67" s="51">
        <f t="shared" si="18"/>
        <v>55.91549295774648</v>
      </c>
      <c r="AR67" s="53">
        <f t="shared" si="19"/>
        <v>1</v>
      </c>
      <c r="AS67" s="54">
        <f t="shared" si="20"/>
        <v>2</v>
      </c>
      <c r="AT67" s="55">
        <v>1</v>
      </c>
      <c r="AU67" s="51">
        <v>0</v>
      </c>
      <c r="AV67" s="51">
        <v>1</v>
      </c>
      <c r="AW67" s="54">
        <f t="shared" si="21"/>
        <v>2</v>
      </c>
      <c r="AX67" s="57">
        <f t="shared" si="22"/>
        <v>17</v>
      </c>
      <c r="AY67" s="58">
        <f t="shared" si="23"/>
        <v>0.80952380952380953</v>
      </c>
      <c r="AZ67" s="150" t="s">
        <v>103</v>
      </c>
    </row>
    <row r="68" spans="1:57" s="59" customFormat="1" ht="16.5" customHeight="1" x14ac:dyDescent="0.2">
      <c r="A68" s="61">
        <f t="shared" si="24"/>
        <v>60</v>
      </c>
      <c r="B68" s="62" t="s">
        <v>104</v>
      </c>
      <c r="C68" s="33">
        <v>46</v>
      </c>
      <c r="D68" s="34">
        <v>56</v>
      </c>
      <c r="E68" s="35">
        <f t="shared" si="0"/>
        <v>1</v>
      </c>
      <c r="F68" s="33">
        <v>1056</v>
      </c>
      <c r="G68" s="34">
        <v>1064</v>
      </c>
      <c r="H68" s="36">
        <f t="shared" si="31"/>
        <v>1</v>
      </c>
      <c r="I68" s="33">
        <v>37</v>
      </c>
      <c r="J68" s="34">
        <v>37</v>
      </c>
      <c r="K68" s="37">
        <f t="shared" si="25"/>
        <v>1</v>
      </c>
      <c r="L68" s="34">
        <v>1370</v>
      </c>
      <c r="M68" s="34">
        <v>100</v>
      </c>
      <c r="N68" s="38">
        <f t="shared" si="28"/>
        <v>2</v>
      </c>
      <c r="O68" s="34">
        <v>588</v>
      </c>
      <c r="P68" s="38">
        <f t="shared" si="29"/>
        <v>1</v>
      </c>
      <c r="Q68" s="39">
        <v>1187.5</v>
      </c>
      <c r="R68" s="34">
        <v>1159</v>
      </c>
      <c r="S68" s="63">
        <v>1135</v>
      </c>
      <c r="T68" s="40">
        <v>1135</v>
      </c>
      <c r="U68" s="40">
        <v>1135</v>
      </c>
      <c r="V68" s="41">
        <f t="shared" si="5"/>
        <v>97.6</v>
      </c>
      <c r="W68" s="38">
        <f t="shared" si="6"/>
        <v>2</v>
      </c>
      <c r="X68" s="42">
        <f t="shared" si="7"/>
        <v>8</v>
      </c>
      <c r="Y68" s="43">
        <v>100</v>
      </c>
      <c r="Z68" s="44">
        <f t="shared" si="8"/>
        <v>2</v>
      </c>
      <c r="AA68" s="43">
        <v>100</v>
      </c>
      <c r="AB68" s="45">
        <f t="shared" si="9"/>
        <v>2</v>
      </c>
      <c r="AC68" s="43">
        <v>27925</v>
      </c>
      <c r="AD68" s="44">
        <f t="shared" si="10"/>
        <v>1</v>
      </c>
      <c r="AE68" s="34">
        <v>18336</v>
      </c>
      <c r="AF68" s="46">
        <f t="shared" si="11"/>
        <v>1</v>
      </c>
      <c r="AG68" s="47">
        <v>99</v>
      </c>
      <c r="AH68" s="45">
        <f t="shared" si="12"/>
        <v>1</v>
      </c>
      <c r="AI68" s="48">
        <f t="shared" si="13"/>
        <v>7</v>
      </c>
      <c r="AJ68" s="34">
        <v>10122</v>
      </c>
      <c r="AK68" s="49">
        <f t="shared" si="14"/>
        <v>7.3883211678832117</v>
      </c>
      <c r="AL68" s="50">
        <f t="shared" si="30"/>
        <v>0</v>
      </c>
      <c r="AM68" s="34">
        <v>5209</v>
      </c>
      <c r="AN68" s="51">
        <f t="shared" si="16"/>
        <v>4.8956766917293235</v>
      </c>
      <c r="AO68" s="52">
        <f t="shared" si="26"/>
        <v>0</v>
      </c>
      <c r="AP68" s="34">
        <v>1268</v>
      </c>
      <c r="AQ68" s="51">
        <f t="shared" si="18"/>
        <v>22.642857142857142</v>
      </c>
      <c r="AR68" s="53">
        <f t="shared" si="19"/>
        <v>0</v>
      </c>
      <c r="AS68" s="54">
        <f t="shared" si="20"/>
        <v>0</v>
      </c>
      <c r="AT68" s="55">
        <v>1</v>
      </c>
      <c r="AU68" s="56">
        <v>0</v>
      </c>
      <c r="AV68" s="51">
        <v>0</v>
      </c>
      <c r="AW68" s="54">
        <f t="shared" si="21"/>
        <v>1</v>
      </c>
      <c r="AX68" s="57">
        <f t="shared" si="22"/>
        <v>16</v>
      </c>
      <c r="AY68" s="58">
        <f t="shared" si="23"/>
        <v>0.76190476190476186</v>
      </c>
      <c r="AZ68" s="150" t="s">
        <v>104</v>
      </c>
      <c r="BA68" s="67"/>
      <c r="BB68" s="67"/>
      <c r="BC68" s="67"/>
      <c r="BD68" s="67"/>
    </row>
    <row r="69" spans="1:57" s="59" customFormat="1" x14ac:dyDescent="0.2">
      <c r="A69" s="61">
        <f t="shared" si="24"/>
        <v>61</v>
      </c>
      <c r="B69" s="62" t="s">
        <v>105</v>
      </c>
      <c r="C69" s="33">
        <v>56</v>
      </c>
      <c r="D69" s="34">
        <v>66</v>
      </c>
      <c r="E69" s="35">
        <f t="shared" ref="E69:E96" si="32">IF(OR(0.25&gt;=(C69-D69)/C69),(-0.25&lt;=(C69-D69)/C69)*1,0)</f>
        <v>1</v>
      </c>
      <c r="F69" s="33">
        <v>1339</v>
      </c>
      <c r="G69" s="34">
        <v>1334</v>
      </c>
      <c r="H69" s="36">
        <f t="shared" si="31"/>
        <v>1</v>
      </c>
      <c r="I69" s="33">
        <v>43</v>
      </c>
      <c r="J69" s="34">
        <v>43</v>
      </c>
      <c r="K69" s="37">
        <f t="shared" si="25"/>
        <v>1</v>
      </c>
      <c r="L69" s="34">
        <v>1941</v>
      </c>
      <c r="M69" s="34">
        <v>100</v>
      </c>
      <c r="N69" s="38">
        <f t="shared" si="28"/>
        <v>2</v>
      </c>
      <c r="O69" s="34">
        <v>312</v>
      </c>
      <c r="P69" s="38">
        <f t="shared" si="29"/>
        <v>1</v>
      </c>
      <c r="Q69" s="39">
        <v>1459.5</v>
      </c>
      <c r="R69" s="34">
        <v>1415</v>
      </c>
      <c r="S69" s="40">
        <v>1685</v>
      </c>
      <c r="T69" s="40">
        <v>1685</v>
      </c>
      <c r="U69" s="40">
        <v>1685</v>
      </c>
      <c r="V69" s="41">
        <f t="shared" ref="V69:V96" si="33">R69*100/Q69</f>
        <v>96.951010620075365</v>
      </c>
      <c r="W69" s="38">
        <f t="shared" ref="W69:W96" si="34">IF((R69/Q69)&gt;=0.95,2,IF((R69/Q69)&gt;=0.9,1,0))</f>
        <v>2</v>
      </c>
      <c r="X69" s="42">
        <f t="shared" ref="X69:X96" si="35">E69+H69+K69+N69+P69+W69</f>
        <v>8</v>
      </c>
      <c r="Y69" s="43">
        <v>99</v>
      </c>
      <c r="Z69" s="44">
        <f t="shared" ref="Z69:Z96" si="36">IF(Y69&gt;=95,2,IF(Y69&gt;=85,1,0))</f>
        <v>2</v>
      </c>
      <c r="AA69" s="43">
        <v>98</v>
      </c>
      <c r="AB69" s="45">
        <f t="shared" ref="AB69:AB96" si="37">IF(AA69&gt;=90,2,IF(AA69&gt;=80,1,0))</f>
        <v>2</v>
      </c>
      <c r="AC69" s="43">
        <v>30992</v>
      </c>
      <c r="AD69" s="44">
        <f t="shared" ref="AD69:AD94" si="38">IF((AC69/G69/13)&gt;1.4,1,0)</f>
        <v>1</v>
      </c>
      <c r="AE69" s="34">
        <v>17783</v>
      </c>
      <c r="AF69" s="46">
        <f t="shared" ref="AF69:AF96" si="39">IF(AE69&gt;G69*3,1,0)</f>
        <v>1</v>
      </c>
      <c r="AG69" s="47">
        <v>99</v>
      </c>
      <c r="AH69" s="45">
        <f t="shared" ref="AH69:AH96" si="40">IF(AG69&gt;=90,1,0)</f>
        <v>1</v>
      </c>
      <c r="AI69" s="48">
        <f t="shared" ref="AI69:AI96" si="41">Z69+AB69+AD69+AF69+AH69</f>
        <v>7</v>
      </c>
      <c r="AJ69" s="34">
        <v>12711</v>
      </c>
      <c r="AK69" s="49">
        <f t="shared" ref="AK69:AK96" si="42">AJ69/L69</f>
        <v>6.5486862442040188</v>
      </c>
      <c r="AL69" s="50">
        <f t="shared" si="30"/>
        <v>0</v>
      </c>
      <c r="AM69" s="34">
        <v>7892</v>
      </c>
      <c r="AN69" s="51">
        <f t="shared" ref="AN69:AN96" si="43">AM69/G69</f>
        <v>5.9160419790104948</v>
      </c>
      <c r="AO69" s="52">
        <f t="shared" si="26"/>
        <v>0</v>
      </c>
      <c r="AP69" s="34">
        <v>2038</v>
      </c>
      <c r="AQ69" s="51">
        <f t="shared" ref="AQ69:AQ96" si="44">AP69/D69</f>
        <v>30.878787878787879</v>
      </c>
      <c r="AR69" s="53">
        <f t="shared" ref="AR69:AR96" si="45">IF(AQ69&gt;=29.9,1,0)</f>
        <v>1</v>
      </c>
      <c r="AS69" s="54">
        <f t="shared" ref="AS69:AS96" si="46">AL69+AO69+AR69</f>
        <v>1</v>
      </c>
      <c r="AT69" s="55">
        <v>0</v>
      </c>
      <c r="AU69" s="51">
        <v>0</v>
      </c>
      <c r="AV69" s="51">
        <v>0</v>
      </c>
      <c r="AW69" s="54">
        <f t="shared" ref="AW69:AW96" si="47">AT69+AU69+AV69</f>
        <v>0</v>
      </c>
      <c r="AX69" s="57">
        <f t="shared" ref="AX69:AX96" si="48">X69+AI69+AS69+AW69</f>
        <v>16</v>
      </c>
      <c r="AY69" s="58">
        <f t="shared" ref="AY69:AY96" si="49">AX69/21</f>
        <v>0.76190476190476186</v>
      </c>
      <c r="AZ69" s="150" t="s">
        <v>105</v>
      </c>
    </row>
    <row r="70" spans="1:57" s="59" customFormat="1" x14ac:dyDescent="0.2">
      <c r="A70" s="61">
        <f t="shared" si="24"/>
        <v>62</v>
      </c>
      <c r="B70" s="62" t="s">
        <v>106</v>
      </c>
      <c r="C70" s="33">
        <v>26</v>
      </c>
      <c r="D70" s="34">
        <v>33</v>
      </c>
      <c r="E70" s="35">
        <f t="shared" si="32"/>
        <v>0</v>
      </c>
      <c r="F70" s="33">
        <v>720</v>
      </c>
      <c r="G70" s="34">
        <v>713</v>
      </c>
      <c r="H70" s="36">
        <f t="shared" si="31"/>
        <v>1</v>
      </c>
      <c r="I70" s="33">
        <v>24</v>
      </c>
      <c r="J70" s="34">
        <v>24</v>
      </c>
      <c r="K70" s="37">
        <f t="shared" si="25"/>
        <v>1</v>
      </c>
      <c r="L70" s="34">
        <v>936</v>
      </c>
      <c r="M70" s="34">
        <v>100</v>
      </c>
      <c r="N70" s="38">
        <f t="shared" si="28"/>
        <v>2</v>
      </c>
      <c r="O70" s="34">
        <v>329</v>
      </c>
      <c r="P70" s="38">
        <f t="shared" si="29"/>
        <v>1</v>
      </c>
      <c r="Q70" s="39">
        <v>818</v>
      </c>
      <c r="R70" s="34">
        <v>845</v>
      </c>
      <c r="S70" s="40">
        <v>974</v>
      </c>
      <c r="T70" s="40">
        <v>974</v>
      </c>
      <c r="U70" s="40">
        <v>974</v>
      </c>
      <c r="V70" s="41">
        <f t="shared" si="33"/>
        <v>103.30073349633251</v>
      </c>
      <c r="W70" s="38">
        <f t="shared" si="34"/>
        <v>2</v>
      </c>
      <c r="X70" s="42">
        <f t="shared" si="35"/>
        <v>7</v>
      </c>
      <c r="Y70" s="43">
        <v>94</v>
      </c>
      <c r="Z70" s="44">
        <f t="shared" si="36"/>
        <v>1</v>
      </c>
      <c r="AA70" s="43">
        <v>92</v>
      </c>
      <c r="AB70" s="45">
        <f t="shared" si="37"/>
        <v>2</v>
      </c>
      <c r="AC70" s="43">
        <v>17894</v>
      </c>
      <c r="AD70" s="44">
        <f t="shared" si="38"/>
        <v>1</v>
      </c>
      <c r="AE70" s="34">
        <v>11680</v>
      </c>
      <c r="AF70" s="46">
        <f t="shared" si="39"/>
        <v>1</v>
      </c>
      <c r="AG70" s="47">
        <v>98</v>
      </c>
      <c r="AH70" s="45">
        <f t="shared" si="40"/>
        <v>1</v>
      </c>
      <c r="AI70" s="48">
        <f t="shared" si="41"/>
        <v>6</v>
      </c>
      <c r="AJ70" s="34">
        <v>3660</v>
      </c>
      <c r="AK70" s="49">
        <f t="shared" si="42"/>
        <v>3.9102564102564101</v>
      </c>
      <c r="AL70" s="50">
        <f t="shared" si="30"/>
        <v>0</v>
      </c>
      <c r="AM70" s="34">
        <v>1116</v>
      </c>
      <c r="AN70" s="51">
        <f t="shared" si="43"/>
        <v>1.5652173913043479</v>
      </c>
      <c r="AO70" s="52">
        <f t="shared" si="26"/>
        <v>0</v>
      </c>
      <c r="AP70" s="34">
        <v>1230</v>
      </c>
      <c r="AQ70" s="51">
        <f t="shared" si="44"/>
        <v>37.272727272727273</v>
      </c>
      <c r="AR70" s="53">
        <f t="shared" si="45"/>
        <v>1</v>
      </c>
      <c r="AS70" s="54">
        <f t="shared" si="46"/>
        <v>1</v>
      </c>
      <c r="AT70" s="55">
        <v>1</v>
      </c>
      <c r="AU70" s="51">
        <v>0</v>
      </c>
      <c r="AV70" s="51">
        <v>1</v>
      </c>
      <c r="AW70" s="54">
        <f t="shared" si="47"/>
        <v>2</v>
      </c>
      <c r="AX70" s="57">
        <f t="shared" si="48"/>
        <v>16</v>
      </c>
      <c r="AY70" s="58">
        <f t="shared" si="49"/>
        <v>0.76190476190476186</v>
      </c>
      <c r="AZ70" s="150" t="s">
        <v>106</v>
      </c>
      <c r="BA70" s="60"/>
      <c r="BB70" s="60"/>
      <c r="BC70" s="60"/>
      <c r="BD70" s="60"/>
    </row>
    <row r="71" spans="1:57" s="59" customFormat="1" x14ac:dyDescent="0.2">
      <c r="A71" s="61">
        <f t="shared" si="24"/>
        <v>63</v>
      </c>
      <c r="B71" s="62" t="s">
        <v>107</v>
      </c>
      <c r="C71" s="33">
        <v>35</v>
      </c>
      <c r="D71" s="34">
        <v>41</v>
      </c>
      <c r="E71" s="35">
        <f t="shared" si="32"/>
        <v>1</v>
      </c>
      <c r="F71" s="33">
        <v>843</v>
      </c>
      <c r="G71" s="34">
        <v>858</v>
      </c>
      <c r="H71" s="36">
        <f t="shared" si="31"/>
        <v>1</v>
      </c>
      <c r="I71" s="33">
        <v>32</v>
      </c>
      <c r="J71" s="34">
        <v>32</v>
      </c>
      <c r="K71" s="37">
        <f t="shared" si="25"/>
        <v>1</v>
      </c>
      <c r="L71" s="34">
        <v>1046</v>
      </c>
      <c r="M71" s="34">
        <v>98</v>
      </c>
      <c r="N71" s="38">
        <f t="shared" si="28"/>
        <v>2</v>
      </c>
      <c r="O71" s="34">
        <v>383</v>
      </c>
      <c r="P71" s="38">
        <f t="shared" si="29"/>
        <v>1</v>
      </c>
      <c r="Q71" s="39">
        <v>1024</v>
      </c>
      <c r="R71" s="34">
        <v>1016</v>
      </c>
      <c r="S71" s="40">
        <v>1216</v>
      </c>
      <c r="T71" s="40">
        <v>1216</v>
      </c>
      <c r="U71" s="40">
        <v>1216</v>
      </c>
      <c r="V71" s="41">
        <f t="shared" si="33"/>
        <v>99.21875</v>
      </c>
      <c r="W71" s="38">
        <f t="shared" si="34"/>
        <v>2</v>
      </c>
      <c r="X71" s="42">
        <f t="shared" si="35"/>
        <v>8</v>
      </c>
      <c r="Y71" s="43">
        <v>94</v>
      </c>
      <c r="Z71" s="44">
        <f t="shared" si="36"/>
        <v>1</v>
      </c>
      <c r="AA71" s="43">
        <v>86</v>
      </c>
      <c r="AB71" s="45">
        <f t="shared" si="37"/>
        <v>1</v>
      </c>
      <c r="AC71" s="43">
        <v>21614</v>
      </c>
      <c r="AD71" s="44">
        <f t="shared" si="38"/>
        <v>1</v>
      </c>
      <c r="AE71" s="34">
        <v>15267</v>
      </c>
      <c r="AF71" s="46">
        <f t="shared" si="39"/>
        <v>1</v>
      </c>
      <c r="AG71" s="47">
        <v>98</v>
      </c>
      <c r="AH71" s="45">
        <f t="shared" si="40"/>
        <v>1</v>
      </c>
      <c r="AI71" s="48">
        <f t="shared" si="41"/>
        <v>5</v>
      </c>
      <c r="AJ71" s="34">
        <v>2856</v>
      </c>
      <c r="AK71" s="49">
        <f t="shared" si="42"/>
        <v>2.7304015296367115</v>
      </c>
      <c r="AL71" s="50">
        <f t="shared" si="30"/>
        <v>0</v>
      </c>
      <c r="AM71" s="34">
        <v>5845</v>
      </c>
      <c r="AN71" s="51">
        <f t="shared" si="43"/>
        <v>6.8123543123543122</v>
      </c>
      <c r="AO71" s="52">
        <f t="shared" si="26"/>
        <v>0</v>
      </c>
      <c r="AP71" s="34">
        <v>1280</v>
      </c>
      <c r="AQ71" s="51">
        <f t="shared" si="44"/>
        <v>31.219512195121951</v>
      </c>
      <c r="AR71" s="53">
        <f t="shared" si="45"/>
        <v>1</v>
      </c>
      <c r="AS71" s="54">
        <f t="shared" si="46"/>
        <v>1</v>
      </c>
      <c r="AT71" s="55">
        <v>1</v>
      </c>
      <c r="AU71" s="51">
        <v>0</v>
      </c>
      <c r="AV71" s="51">
        <v>1</v>
      </c>
      <c r="AW71" s="54">
        <f t="shared" si="47"/>
        <v>2</v>
      </c>
      <c r="AX71" s="57">
        <f t="shared" si="48"/>
        <v>16</v>
      </c>
      <c r="AY71" s="58">
        <f t="shared" si="49"/>
        <v>0.76190476190476186</v>
      </c>
      <c r="AZ71" s="150" t="s">
        <v>107</v>
      </c>
    </row>
    <row r="72" spans="1:57" s="59" customFormat="1" x14ac:dyDescent="0.2">
      <c r="A72" s="61">
        <f t="shared" si="24"/>
        <v>64</v>
      </c>
      <c r="B72" s="62" t="s">
        <v>108</v>
      </c>
      <c r="C72" s="33">
        <v>116</v>
      </c>
      <c r="D72" s="34">
        <v>128</v>
      </c>
      <c r="E72" s="35">
        <f t="shared" si="32"/>
        <v>1</v>
      </c>
      <c r="F72" s="33">
        <v>2887</v>
      </c>
      <c r="G72" s="34">
        <v>2924</v>
      </c>
      <c r="H72" s="36">
        <f t="shared" si="31"/>
        <v>1</v>
      </c>
      <c r="I72" s="33">
        <v>81</v>
      </c>
      <c r="J72" s="34">
        <v>81</v>
      </c>
      <c r="K72" s="37">
        <f t="shared" si="25"/>
        <v>1</v>
      </c>
      <c r="L72" s="34">
        <v>3782</v>
      </c>
      <c r="M72" s="34">
        <v>97</v>
      </c>
      <c r="N72" s="38">
        <f t="shared" si="28"/>
        <v>2</v>
      </c>
      <c r="O72" s="34">
        <v>382</v>
      </c>
      <c r="P72" s="38">
        <f t="shared" si="29"/>
        <v>1</v>
      </c>
      <c r="Q72" s="39">
        <v>2714.04</v>
      </c>
      <c r="R72" s="34">
        <v>2517</v>
      </c>
      <c r="S72" s="40">
        <v>3005</v>
      </c>
      <c r="T72" s="40">
        <v>3005</v>
      </c>
      <c r="U72" s="40">
        <v>3005</v>
      </c>
      <c r="V72" s="41">
        <f t="shared" si="33"/>
        <v>92.739974355573239</v>
      </c>
      <c r="W72" s="38">
        <f t="shared" si="34"/>
        <v>1</v>
      </c>
      <c r="X72" s="42">
        <f t="shared" si="35"/>
        <v>7</v>
      </c>
      <c r="Y72" s="43">
        <v>97</v>
      </c>
      <c r="Z72" s="44">
        <f t="shared" si="36"/>
        <v>2</v>
      </c>
      <c r="AA72" s="43">
        <v>93</v>
      </c>
      <c r="AB72" s="45">
        <f t="shared" si="37"/>
        <v>2</v>
      </c>
      <c r="AC72" s="43">
        <v>89623</v>
      </c>
      <c r="AD72" s="44">
        <f t="shared" si="38"/>
        <v>1</v>
      </c>
      <c r="AE72" s="34">
        <v>46209</v>
      </c>
      <c r="AF72" s="46">
        <f t="shared" si="39"/>
        <v>1</v>
      </c>
      <c r="AG72" s="47">
        <v>98</v>
      </c>
      <c r="AH72" s="45">
        <f t="shared" si="40"/>
        <v>1</v>
      </c>
      <c r="AI72" s="48">
        <f t="shared" si="41"/>
        <v>7</v>
      </c>
      <c r="AJ72" s="34">
        <v>23560</v>
      </c>
      <c r="AK72" s="49">
        <f t="shared" si="42"/>
        <v>6.2295081967213113</v>
      </c>
      <c r="AL72" s="50">
        <f t="shared" si="30"/>
        <v>0</v>
      </c>
      <c r="AM72" s="34">
        <v>12745</v>
      </c>
      <c r="AN72" s="51">
        <f t="shared" si="43"/>
        <v>4.3587551299589604</v>
      </c>
      <c r="AO72" s="52">
        <f t="shared" si="26"/>
        <v>0</v>
      </c>
      <c r="AP72" s="34">
        <v>3998</v>
      </c>
      <c r="AQ72" s="51">
        <f t="shared" si="44"/>
        <v>31.234375</v>
      </c>
      <c r="AR72" s="53">
        <f t="shared" si="45"/>
        <v>1</v>
      </c>
      <c r="AS72" s="54">
        <f t="shared" si="46"/>
        <v>1</v>
      </c>
      <c r="AT72" s="55">
        <v>1</v>
      </c>
      <c r="AU72" s="51">
        <v>0</v>
      </c>
      <c r="AV72" s="51">
        <v>0</v>
      </c>
      <c r="AW72" s="54">
        <f t="shared" si="47"/>
        <v>1</v>
      </c>
      <c r="AX72" s="57">
        <f t="shared" si="48"/>
        <v>16</v>
      </c>
      <c r="AY72" s="58">
        <f t="shared" si="49"/>
        <v>0.76190476190476186</v>
      </c>
      <c r="AZ72" s="150" t="s">
        <v>108</v>
      </c>
    </row>
    <row r="73" spans="1:57" s="59" customFormat="1" x14ac:dyDescent="0.2">
      <c r="A73" s="61">
        <f t="shared" si="24"/>
        <v>65</v>
      </c>
      <c r="B73" s="62" t="s">
        <v>109</v>
      </c>
      <c r="C73" s="33">
        <v>28</v>
      </c>
      <c r="D73" s="34">
        <v>33</v>
      </c>
      <c r="E73" s="35">
        <f t="shared" si="32"/>
        <v>1</v>
      </c>
      <c r="F73" s="33">
        <v>608</v>
      </c>
      <c r="G73" s="34">
        <v>619</v>
      </c>
      <c r="H73" s="36">
        <f t="shared" si="31"/>
        <v>1</v>
      </c>
      <c r="I73" s="33">
        <v>24</v>
      </c>
      <c r="J73" s="34">
        <v>24</v>
      </c>
      <c r="K73" s="37">
        <f t="shared" si="25"/>
        <v>1</v>
      </c>
      <c r="L73" s="34">
        <v>934</v>
      </c>
      <c r="M73" s="34">
        <v>97</v>
      </c>
      <c r="N73" s="38">
        <f t="shared" si="28"/>
        <v>2</v>
      </c>
      <c r="O73" s="34">
        <v>360</v>
      </c>
      <c r="P73" s="38">
        <f t="shared" si="29"/>
        <v>1</v>
      </c>
      <c r="Q73" s="39">
        <v>734</v>
      </c>
      <c r="R73" s="34">
        <v>729</v>
      </c>
      <c r="S73" s="40">
        <v>871</v>
      </c>
      <c r="T73" s="40">
        <v>871</v>
      </c>
      <c r="U73" s="40">
        <v>871</v>
      </c>
      <c r="V73" s="41">
        <f t="shared" si="33"/>
        <v>99.318801089918253</v>
      </c>
      <c r="W73" s="38">
        <f t="shared" si="34"/>
        <v>2</v>
      </c>
      <c r="X73" s="42">
        <f t="shared" si="35"/>
        <v>8</v>
      </c>
      <c r="Y73" s="43">
        <v>92</v>
      </c>
      <c r="Z73" s="44">
        <f t="shared" si="36"/>
        <v>1</v>
      </c>
      <c r="AA73" s="43">
        <v>87</v>
      </c>
      <c r="AB73" s="45">
        <f t="shared" si="37"/>
        <v>1</v>
      </c>
      <c r="AC73" s="43">
        <v>16945</v>
      </c>
      <c r="AD73" s="44">
        <f t="shared" si="38"/>
        <v>1</v>
      </c>
      <c r="AE73" s="34">
        <v>7457</v>
      </c>
      <c r="AF73" s="46">
        <f t="shared" si="39"/>
        <v>1</v>
      </c>
      <c r="AG73" s="47">
        <v>100</v>
      </c>
      <c r="AH73" s="45">
        <f t="shared" si="40"/>
        <v>1</v>
      </c>
      <c r="AI73" s="48">
        <f t="shared" si="41"/>
        <v>5</v>
      </c>
      <c r="AJ73" s="34">
        <v>2525</v>
      </c>
      <c r="AK73" s="49">
        <f t="shared" si="42"/>
        <v>2.7034261241970023</v>
      </c>
      <c r="AL73" s="50">
        <f t="shared" si="30"/>
        <v>0</v>
      </c>
      <c r="AM73" s="34">
        <v>1252</v>
      </c>
      <c r="AN73" s="51">
        <f t="shared" si="43"/>
        <v>2.0226171243941842</v>
      </c>
      <c r="AO73" s="52">
        <f t="shared" si="26"/>
        <v>0</v>
      </c>
      <c r="AP73" s="34">
        <v>1037</v>
      </c>
      <c r="AQ73" s="51">
        <f t="shared" si="44"/>
        <v>31.424242424242426</v>
      </c>
      <c r="AR73" s="53">
        <f t="shared" si="45"/>
        <v>1</v>
      </c>
      <c r="AS73" s="54">
        <f t="shared" si="46"/>
        <v>1</v>
      </c>
      <c r="AT73" s="55">
        <v>1</v>
      </c>
      <c r="AU73" s="51">
        <v>0</v>
      </c>
      <c r="AV73" s="51">
        <v>1</v>
      </c>
      <c r="AW73" s="54">
        <f t="shared" si="47"/>
        <v>2</v>
      </c>
      <c r="AX73" s="57">
        <f t="shared" si="48"/>
        <v>16</v>
      </c>
      <c r="AY73" s="58">
        <f t="shared" si="49"/>
        <v>0.76190476190476186</v>
      </c>
      <c r="AZ73" s="150" t="s">
        <v>109</v>
      </c>
    </row>
    <row r="74" spans="1:57" s="59" customFormat="1" ht="16.5" customHeight="1" x14ac:dyDescent="0.2">
      <c r="A74" s="61">
        <f t="shared" ref="A74:A96" si="50">A73+1</f>
        <v>66</v>
      </c>
      <c r="B74" s="62" t="s">
        <v>110</v>
      </c>
      <c r="C74" s="33">
        <v>78</v>
      </c>
      <c r="D74" s="34">
        <v>88</v>
      </c>
      <c r="E74" s="35">
        <f t="shared" si="32"/>
        <v>1</v>
      </c>
      <c r="F74" s="33">
        <v>1797</v>
      </c>
      <c r="G74" s="34">
        <v>1807</v>
      </c>
      <c r="H74" s="36">
        <f t="shared" si="31"/>
        <v>1</v>
      </c>
      <c r="I74" s="33">
        <v>61</v>
      </c>
      <c r="J74" s="34">
        <v>61</v>
      </c>
      <c r="K74" s="37">
        <f t="shared" si="25"/>
        <v>1</v>
      </c>
      <c r="L74" s="34">
        <v>2297</v>
      </c>
      <c r="M74" s="34">
        <v>99</v>
      </c>
      <c r="N74" s="38">
        <f t="shared" si="28"/>
        <v>2</v>
      </c>
      <c r="O74" s="34">
        <v>1387</v>
      </c>
      <c r="P74" s="38">
        <f t="shared" si="29"/>
        <v>1</v>
      </c>
      <c r="Q74" s="39">
        <v>1972</v>
      </c>
      <c r="R74" s="34">
        <v>2000</v>
      </c>
      <c r="S74" s="40">
        <v>2367</v>
      </c>
      <c r="T74" s="40">
        <v>2367</v>
      </c>
      <c r="U74" s="40">
        <v>2367</v>
      </c>
      <c r="V74" s="41">
        <f t="shared" si="33"/>
        <v>101.41987829614604</v>
      </c>
      <c r="W74" s="38">
        <f t="shared" si="34"/>
        <v>2</v>
      </c>
      <c r="X74" s="42">
        <f t="shared" si="35"/>
        <v>8</v>
      </c>
      <c r="Y74" s="43">
        <v>91</v>
      </c>
      <c r="Z74" s="44">
        <f t="shared" si="36"/>
        <v>1</v>
      </c>
      <c r="AA74" s="43">
        <v>83</v>
      </c>
      <c r="AB74" s="45">
        <f t="shared" si="37"/>
        <v>1</v>
      </c>
      <c r="AC74" s="43">
        <v>46131</v>
      </c>
      <c r="AD74" s="44">
        <f t="shared" si="38"/>
        <v>1</v>
      </c>
      <c r="AE74" s="34">
        <v>29175</v>
      </c>
      <c r="AF74" s="46">
        <f t="shared" si="39"/>
        <v>1</v>
      </c>
      <c r="AG74" s="47">
        <v>97</v>
      </c>
      <c r="AH74" s="45">
        <f t="shared" si="40"/>
        <v>1</v>
      </c>
      <c r="AI74" s="48">
        <f t="shared" si="41"/>
        <v>5</v>
      </c>
      <c r="AJ74" s="34">
        <v>11568</v>
      </c>
      <c r="AK74" s="49">
        <f t="shared" si="42"/>
        <v>5.0361340879407921</v>
      </c>
      <c r="AL74" s="50">
        <f t="shared" si="30"/>
        <v>0</v>
      </c>
      <c r="AM74" s="34">
        <v>791</v>
      </c>
      <c r="AN74" s="51">
        <f t="shared" si="43"/>
        <v>0.4377421140011068</v>
      </c>
      <c r="AO74" s="52">
        <f t="shared" si="26"/>
        <v>0</v>
      </c>
      <c r="AP74" s="34">
        <v>2087</v>
      </c>
      <c r="AQ74" s="51">
        <f t="shared" si="44"/>
        <v>23.71590909090909</v>
      </c>
      <c r="AR74" s="53">
        <f t="shared" si="45"/>
        <v>0</v>
      </c>
      <c r="AS74" s="54">
        <f t="shared" si="46"/>
        <v>0</v>
      </c>
      <c r="AT74" s="55">
        <v>1</v>
      </c>
      <c r="AU74" s="51">
        <v>1</v>
      </c>
      <c r="AV74" s="51">
        <v>1</v>
      </c>
      <c r="AW74" s="54">
        <f t="shared" si="47"/>
        <v>3</v>
      </c>
      <c r="AX74" s="57">
        <f t="shared" si="48"/>
        <v>16</v>
      </c>
      <c r="AY74" s="58">
        <f t="shared" si="49"/>
        <v>0.76190476190476186</v>
      </c>
      <c r="AZ74" s="150" t="s">
        <v>110</v>
      </c>
      <c r="BE74" s="60"/>
    </row>
    <row r="75" spans="1:57" s="59" customFormat="1" ht="16.5" customHeight="1" x14ac:dyDescent="0.2">
      <c r="A75" s="61">
        <f t="shared" si="50"/>
        <v>67</v>
      </c>
      <c r="B75" s="62" t="s">
        <v>111</v>
      </c>
      <c r="C75" s="33">
        <v>90</v>
      </c>
      <c r="D75" s="34">
        <v>98</v>
      </c>
      <c r="E75" s="35">
        <f t="shared" si="32"/>
        <v>1</v>
      </c>
      <c r="F75" s="33">
        <v>1758</v>
      </c>
      <c r="G75" s="34">
        <v>1769</v>
      </c>
      <c r="H75" s="36">
        <f t="shared" si="31"/>
        <v>1</v>
      </c>
      <c r="I75" s="33">
        <v>59</v>
      </c>
      <c r="J75" s="34">
        <v>59</v>
      </c>
      <c r="K75" s="37">
        <f t="shared" si="25"/>
        <v>1</v>
      </c>
      <c r="L75" s="34">
        <v>1966</v>
      </c>
      <c r="M75" s="34">
        <v>100</v>
      </c>
      <c r="N75" s="38">
        <f t="shared" si="28"/>
        <v>2</v>
      </c>
      <c r="O75" s="34">
        <v>407</v>
      </c>
      <c r="P75" s="38">
        <f t="shared" si="29"/>
        <v>1</v>
      </c>
      <c r="Q75" s="39">
        <v>2011</v>
      </c>
      <c r="R75" s="34">
        <v>1892</v>
      </c>
      <c r="S75" s="40">
        <v>2245</v>
      </c>
      <c r="T75" s="40">
        <v>2245</v>
      </c>
      <c r="U75" s="40">
        <v>2245</v>
      </c>
      <c r="V75" s="41">
        <f t="shared" si="33"/>
        <v>94.08254599701641</v>
      </c>
      <c r="W75" s="38">
        <f t="shared" si="34"/>
        <v>1</v>
      </c>
      <c r="X75" s="42">
        <f t="shared" si="35"/>
        <v>7</v>
      </c>
      <c r="Y75" s="43">
        <v>99</v>
      </c>
      <c r="Z75" s="44">
        <f t="shared" si="36"/>
        <v>2</v>
      </c>
      <c r="AA75" s="43">
        <v>93</v>
      </c>
      <c r="AB75" s="45">
        <f t="shared" si="37"/>
        <v>2</v>
      </c>
      <c r="AC75" s="43">
        <v>49303</v>
      </c>
      <c r="AD75" s="44">
        <f t="shared" si="38"/>
        <v>1</v>
      </c>
      <c r="AE75" s="34">
        <v>25416</v>
      </c>
      <c r="AF75" s="46">
        <f t="shared" si="39"/>
        <v>1</v>
      </c>
      <c r="AG75" s="47">
        <v>99</v>
      </c>
      <c r="AH75" s="45">
        <f t="shared" si="40"/>
        <v>1</v>
      </c>
      <c r="AI75" s="48">
        <f t="shared" si="41"/>
        <v>7</v>
      </c>
      <c r="AJ75" s="34">
        <v>14422</v>
      </c>
      <c r="AK75" s="49">
        <f t="shared" si="42"/>
        <v>7.335707019328586</v>
      </c>
      <c r="AL75" s="50">
        <f t="shared" si="30"/>
        <v>0</v>
      </c>
      <c r="AM75" s="34">
        <v>4339</v>
      </c>
      <c r="AN75" s="51">
        <f t="shared" si="43"/>
        <v>2.4527981910684002</v>
      </c>
      <c r="AO75" s="52">
        <f t="shared" si="26"/>
        <v>0</v>
      </c>
      <c r="AP75" s="34">
        <v>2368</v>
      </c>
      <c r="AQ75" s="51">
        <f t="shared" si="44"/>
        <v>24.163265306122447</v>
      </c>
      <c r="AR75" s="53">
        <f t="shared" si="45"/>
        <v>0</v>
      </c>
      <c r="AS75" s="54">
        <f t="shared" si="46"/>
        <v>0</v>
      </c>
      <c r="AT75" s="55">
        <v>1</v>
      </c>
      <c r="AU75" s="51">
        <v>0</v>
      </c>
      <c r="AV75" s="51">
        <v>1</v>
      </c>
      <c r="AW75" s="54">
        <f t="shared" si="47"/>
        <v>2</v>
      </c>
      <c r="AX75" s="57">
        <f t="shared" si="48"/>
        <v>16</v>
      </c>
      <c r="AY75" s="58">
        <f t="shared" si="49"/>
        <v>0.76190476190476186</v>
      </c>
      <c r="AZ75" s="150" t="s">
        <v>111</v>
      </c>
      <c r="BA75" s="60"/>
      <c r="BB75" s="60"/>
      <c r="BC75" s="60"/>
      <c r="BD75" s="60"/>
    </row>
    <row r="76" spans="1:57" s="59" customFormat="1" x14ac:dyDescent="0.2">
      <c r="A76" s="61">
        <f t="shared" si="50"/>
        <v>68</v>
      </c>
      <c r="B76" s="62" t="s">
        <v>112</v>
      </c>
      <c r="C76" s="33">
        <v>64</v>
      </c>
      <c r="D76" s="34">
        <v>66</v>
      </c>
      <c r="E76" s="35">
        <f t="shared" si="32"/>
        <v>1</v>
      </c>
      <c r="F76" s="33">
        <v>1528</v>
      </c>
      <c r="G76" s="34">
        <v>1556</v>
      </c>
      <c r="H76" s="36">
        <f t="shared" si="31"/>
        <v>1</v>
      </c>
      <c r="I76" s="33">
        <v>50</v>
      </c>
      <c r="J76" s="34">
        <v>50</v>
      </c>
      <c r="K76" s="37">
        <f t="shared" si="25"/>
        <v>1</v>
      </c>
      <c r="L76" s="34">
        <v>1997</v>
      </c>
      <c r="M76" s="34">
        <v>95</v>
      </c>
      <c r="N76" s="38">
        <f t="shared" si="28"/>
        <v>2</v>
      </c>
      <c r="O76" s="34">
        <v>577</v>
      </c>
      <c r="P76" s="38">
        <f t="shared" si="29"/>
        <v>1</v>
      </c>
      <c r="Q76" s="39">
        <v>1658</v>
      </c>
      <c r="R76" s="34">
        <v>1557</v>
      </c>
      <c r="S76" s="40">
        <v>1842</v>
      </c>
      <c r="T76" s="40">
        <v>1842</v>
      </c>
      <c r="U76" s="40">
        <v>1842</v>
      </c>
      <c r="V76" s="41">
        <f t="shared" si="33"/>
        <v>93.908323281061513</v>
      </c>
      <c r="W76" s="38">
        <f t="shared" si="34"/>
        <v>1</v>
      </c>
      <c r="X76" s="42">
        <f t="shared" si="35"/>
        <v>7</v>
      </c>
      <c r="Y76" s="43">
        <v>96</v>
      </c>
      <c r="Z76" s="44">
        <f t="shared" si="36"/>
        <v>2</v>
      </c>
      <c r="AA76" s="43">
        <v>93</v>
      </c>
      <c r="AB76" s="45">
        <f t="shared" si="37"/>
        <v>2</v>
      </c>
      <c r="AC76" s="43">
        <v>54142</v>
      </c>
      <c r="AD76" s="44">
        <f t="shared" si="38"/>
        <v>1</v>
      </c>
      <c r="AE76" s="34">
        <v>25614</v>
      </c>
      <c r="AF76" s="46">
        <f t="shared" si="39"/>
        <v>1</v>
      </c>
      <c r="AG76" s="47">
        <v>96</v>
      </c>
      <c r="AH76" s="45">
        <f t="shared" si="40"/>
        <v>1</v>
      </c>
      <c r="AI76" s="48">
        <f t="shared" si="41"/>
        <v>7</v>
      </c>
      <c r="AJ76" s="34">
        <v>9194</v>
      </c>
      <c r="AK76" s="49">
        <f t="shared" si="42"/>
        <v>4.603905858788182</v>
      </c>
      <c r="AL76" s="50">
        <f t="shared" si="30"/>
        <v>0</v>
      </c>
      <c r="AM76" s="34">
        <v>3803</v>
      </c>
      <c r="AN76" s="51">
        <f t="shared" si="43"/>
        <v>2.4440874035989717</v>
      </c>
      <c r="AO76" s="52">
        <f t="shared" si="26"/>
        <v>0</v>
      </c>
      <c r="AP76" s="34">
        <v>1852</v>
      </c>
      <c r="AQ76" s="51">
        <f t="shared" si="44"/>
        <v>28.060606060606062</v>
      </c>
      <c r="AR76" s="53">
        <f t="shared" si="45"/>
        <v>0</v>
      </c>
      <c r="AS76" s="54">
        <f t="shared" si="46"/>
        <v>0</v>
      </c>
      <c r="AT76" s="55">
        <v>1</v>
      </c>
      <c r="AU76" s="51">
        <v>0</v>
      </c>
      <c r="AV76" s="51">
        <v>1</v>
      </c>
      <c r="AW76" s="54">
        <f t="shared" si="47"/>
        <v>2</v>
      </c>
      <c r="AX76" s="57">
        <f t="shared" si="48"/>
        <v>16</v>
      </c>
      <c r="AY76" s="58">
        <f t="shared" si="49"/>
        <v>0.76190476190476186</v>
      </c>
      <c r="AZ76" s="150" t="s">
        <v>112</v>
      </c>
      <c r="BE76" s="60"/>
    </row>
    <row r="77" spans="1:57" s="59" customFormat="1" x14ac:dyDescent="0.2">
      <c r="A77" s="61">
        <f t="shared" si="50"/>
        <v>69</v>
      </c>
      <c r="B77" s="62" t="s">
        <v>113</v>
      </c>
      <c r="C77" s="33">
        <v>34</v>
      </c>
      <c r="D77" s="34">
        <v>38</v>
      </c>
      <c r="E77" s="35">
        <f t="shared" si="32"/>
        <v>1</v>
      </c>
      <c r="F77" s="33">
        <v>719</v>
      </c>
      <c r="G77" s="34">
        <v>715</v>
      </c>
      <c r="H77" s="36">
        <f t="shared" si="31"/>
        <v>1</v>
      </c>
      <c r="I77" s="33">
        <v>26</v>
      </c>
      <c r="J77" s="34">
        <v>26</v>
      </c>
      <c r="K77" s="37">
        <f t="shared" si="25"/>
        <v>1</v>
      </c>
      <c r="L77" s="34">
        <v>1055</v>
      </c>
      <c r="M77" s="34">
        <v>97</v>
      </c>
      <c r="N77" s="38">
        <f t="shared" si="28"/>
        <v>2</v>
      </c>
      <c r="O77" s="34">
        <v>444</v>
      </c>
      <c r="P77" s="38">
        <f t="shared" si="29"/>
        <v>1</v>
      </c>
      <c r="Q77" s="39">
        <v>837.5</v>
      </c>
      <c r="R77" s="34">
        <v>866</v>
      </c>
      <c r="S77" s="63">
        <v>353</v>
      </c>
      <c r="T77" s="40">
        <v>353</v>
      </c>
      <c r="U77" s="63">
        <v>1</v>
      </c>
      <c r="V77" s="41">
        <f t="shared" si="33"/>
        <v>103.40298507462687</v>
      </c>
      <c r="W77" s="38">
        <f t="shared" si="34"/>
        <v>2</v>
      </c>
      <c r="X77" s="42">
        <f t="shared" si="35"/>
        <v>8</v>
      </c>
      <c r="Y77" s="43">
        <v>92</v>
      </c>
      <c r="Z77" s="44">
        <f t="shared" si="36"/>
        <v>1</v>
      </c>
      <c r="AA77" s="43">
        <v>91</v>
      </c>
      <c r="AB77" s="45">
        <f t="shared" si="37"/>
        <v>2</v>
      </c>
      <c r="AC77" s="43">
        <v>26064</v>
      </c>
      <c r="AD77" s="44">
        <f t="shared" si="38"/>
        <v>1</v>
      </c>
      <c r="AE77" s="34">
        <v>12135</v>
      </c>
      <c r="AF77" s="46">
        <f t="shared" si="39"/>
        <v>1</v>
      </c>
      <c r="AG77" s="47">
        <v>98</v>
      </c>
      <c r="AH77" s="45">
        <f t="shared" si="40"/>
        <v>1</v>
      </c>
      <c r="AI77" s="48">
        <f t="shared" si="41"/>
        <v>6</v>
      </c>
      <c r="AJ77" s="34">
        <v>3711</v>
      </c>
      <c r="AK77" s="49">
        <f t="shared" si="42"/>
        <v>3.5175355450236965</v>
      </c>
      <c r="AL77" s="50">
        <f t="shared" si="30"/>
        <v>0</v>
      </c>
      <c r="AM77" s="34">
        <v>2522</v>
      </c>
      <c r="AN77" s="51">
        <f t="shared" si="43"/>
        <v>3.5272727272727273</v>
      </c>
      <c r="AO77" s="52">
        <f t="shared" si="26"/>
        <v>0</v>
      </c>
      <c r="AP77" s="34">
        <v>908</v>
      </c>
      <c r="AQ77" s="51">
        <f t="shared" si="44"/>
        <v>23.894736842105264</v>
      </c>
      <c r="AR77" s="53">
        <f t="shared" si="45"/>
        <v>0</v>
      </c>
      <c r="AS77" s="54">
        <f t="shared" si="46"/>
        <v>0</v>
      </c>
      <c r="AT77" s="55">
        <v>1</v>
      </c>
      <c r="AU77" s="51">
        <v>0</v>
      </c>
      <c r="AV77" s="51">
        <v>1</v>
      </c>
      <c r="AW77" s="54">
        <f t="shared" si="47"/>
        <v>2</v>
      </c>
      <c r="AX77" s="57">
        <f t="shared" si="48"/>
        <v>16</v>
      </c>
      <c r="AY77" s="58">
        <f t="shared" si="49"/>
        <v>0.76190476190476186</v>
      </c>
      <c r="AZ77" s="150" t="s">
        <v>113</v>
      </c>
    </row>
    <row r="78" spans="1:57" s="59" customFormat="1" x14ac:dyDescent="0.2">
      <c r="A78" s="61">
        <f t="shared" si="50"/>
        <v>70</v>
      </c>
      <c r="B78" s="62" t="s">
        <v>114</v>
      </c>
      <c r="C78" s="33">
        <v>16</v>
      </c>
      <c r="D78" s="34">
        <v>20</v>
      </c>
      <c r="E78" s="35">
        <f t="shared" si="32"/>
        <v>1</v>
      </c>
      <c r="F78" s="33">
        <v>212</v>
      </c>
      <c r="G78" s="34">
        <v>212</v>
      </c>
      <c r="H78" s="36">
        <f t="shared" si="31"/>
        <v>1</v>
      </c>
      <c r="I78" s="33">
        <v>11</v>
      </c>
      <c r="J78" s="34">
        <v>11</v>
      </c>
      <c r="K78" s="37">
        <f t="shared" si="25"/>
        <v>1</v>
      </c>
      <c r="L78" s="34">
        <v>283</v>
      </c>
      <c r="M78" s="34">
        <v>99</v>
      </c>
      <c r="N78" s="38">
        <f t="shared" si="28"/>
        <v>2</v>
      </c>
      <c r="O78" s="34">
        <v>176</v>
      </c>
      <c r="P78" s="69">
        <v>1</v>
      </c>
      <c r="Q78" s="39">
        <v>294</v>
      </c>
      <c r="R78" s="34">
        <v>293</v>
      </c>
      <c r="S78" s="40">
        <v>368</v>
      </c>
      <c r="T78" s="40">
        <v>368</v>
      </c>
      <c r="U78" s="40">
        <v>368</v>
      </c>
      <c r="V78" s="41">
        <f t="shared" si="33"/>
        <v>99.659863945578238</v>
      </c>
      <c r="W78" s="38">
        <f t="shared" si="34"/>
        <v>2</v>
      </c>
      <c r="X78" s="42">
        <f t="shared" si="35"/>
        <v>8</v>
      </c>
      <c r="Y78" s="43">
        <v>95</v>
      </c>
      <c r="Z78" s="44">
        <f t="shared" si="36"/>
        <v>2</v>
      </c>
      <c r="AA78" s="43">
        <v>96</v>
      </c>
      <c r="AB78" s="45">
        <f t="shared" si="37"/>
        <v>2</v>
      </c>
      <c r="AC78" s="43">
        <v>7644</v>
      </c>
      <c r="AD78" s="44">
        <f t="shared" si="38"/>
        <v>1</v>
      </c>
      <c r="AE78" s="34">
        <v>2875</v>
      </c>
      <c r="AF78" s="46">
        <f t="shared" si="39"/>
        <v>1</v>
      </c>
      <c r="AG78" s="47">
        <v>99</v>
      </c>
      <c r="AH78" s="45">
        <f t="shared" si="40"/>
        <v>1</v>
      </c>
      <c r="AI78" s="48">
        <f t="shared" si="41"/>
        <v>7</v>
      </c>
      <c r="AJ78" s="34">
        <v>238</v>
      </c>
      <c r="AK78" s="49">
        <f t="shared" si="42"/>
        <v>0.8409893992932862</v>
      </c>
      <c r="AL78" s="50">
        <f t="shared" si="30"/>
        <v>0</v>
      </c>
      <c r="AM78" s="34">
        <v>35</v>
      </c>
      <c r="AN78" s="51">
        <f t="shared" si="43"/>
        <v>0.1650943396226415</v>
      </c>
      <c r="AO78" s="52">
        <f t="shared" si="26"/>
        <v>0</v>
      </c>
      <c r="AP78" s="34">
        <v>235</v>
      </c>
      <c r="AQ78" s="51">
        <f t="shared" si="44"/>
        <v>11.75</v>
      </c>
      <c r="AR78" s="53">
        <f t="shared" si="45"/>
        <v>0</v>
      </c>
      <c r="AS78" s="54">
        <f t="shared" si="46"/>
        <v>0</v>
      </c>
      <c r="AT78" s="55">
        <v>0</v>
      </c>
      <c r="AU78" s="51">
        <v>0</v>
      </c>
      <c r="AV78" s="51">
        <v>1</v>
      </c>
      <c r="AW78" s="54">
        <f t="shared" si="47"/>
        <v>1</v>
      </c>
      <c r="AX78" s="57">
        <f t="shared" si="48"/>
        <v>16</v>
      </c>
      <c r="AY78" s="58">
        <f t="shared" si="49"/>
        <v>0.76190476190476186</v>
      </c>
      <c r="AZ78" s="150" t="s">
        <v>114</v>
      </c>
    </row>
    <row r="79" spans="1:57" s="59" customFormat="1" x14ac:dyDescent="0.2">
      <c r="A79" s="61">
        <f t="shared" si="50"/>
        <v>71</v>
      </c>
      <c r="B79" s="62" t="s">
        <v>115</v>
      </c>
      <c r="C79" s="33">
        <v>49</v>
      </c>
      <c r="D79" s="34">
        <v>52</v>
      </c>
      <c r="E79" s="35">
        <f t="shared" si="32"/>
        <v>1</v>
      </c>
      <c r="F79" s="33">
        <v>962</v>
      </c>
      <c r="G79" s="34">
        <v>953</v>
      </c>
      <c r="H79" s="36">
        <f t="shared" si="31"/>
        <v>1</v>
      </c>
      <c r="I79" s="33">
        <v>35</v>
      </c>
      <c r="J79" s="34">
        <v>35</v>
      </c>
      <c r="K79" s="37">
        <f t="shared" si="25"/>
        <v>1</v>
      </c>
      <c r="L79" s="34">
        <v>1380</v>
      </c>
      <c r="M79" s="34">
        <v>97</v>
      </c>
      <c r="N79" s="38">
        <f t="shared" si="28"/>
        <v>2</v>
      </c>
      <c r="O79" s="34">
        <v>602</v>
      </c>
      <c r="P79" s="38">
        <f t="shared" ref="P79:P96" si="51">IF(O79&gt;=200,1,0)</f>
        <v>1</v>
      </c>
      <c r="Q79" s="39">
        <v>1096</v>
      </c>
      <c r="R79" s="34">
        <v>1071</v>
      </c>
      <c r="S79" s="40">
        <v>1285</v>
      </c>
      <c r="T79" s="40">
        <v>1285</v>
      </c>
      <c r="U79" s="40">
        <v>1285</v>
      </c>
      <c r="V79" s="41">
        <f t="shared" si="33"/>
        <v>97.71897810218978</v>
      </c>
      <c r="W79" s="38">
        <f t="shared" si="34"/>
        <v>2</v>
      </c>
      <c r="X79" s="42">
        <f t="shared" si="35"/>
        <v>8</v>
      </c>
      <c r="Y79" s="43">
        <v>92</v>
      </c>
      <c r="Z79" s="44">
        <f t="shared" si="36"/>
        <v>1</v>
      </c>
      <c r="AA79" s="43">
        <v>91</v>
      </c>
      <c r="AB79" s="45">
        <f t="shared" si="37"/>
        <v>2</v>
      </c>
      <c r="AC79" s="43">
        <v>30423</v>
      </c>
      <c r="AD79" s="44">
        <f t="shared" si="38"/>
        <v>1</v>
      </c>
      <c r="AE79" s="34">
        <v>14250</v>
      </c>
      <c r="AF79" s="46">
        <f t="shared" si="39"/>
        <v>1</v>
      </c>
      <c r="AG79" s="47">
        <v>100</v>
      </c>
      <c r="AH79" s="45">
        <f t="shared" si="40"/>
        <v>1</v>
      </c>
      <c r="AI79" s="48">
        <f t="shared" si="41"/>
        <v>6</v>
      </c>
      <c r="AJ79" s="34">
        <v>2335</v>
      </c>
      <c r="AK79" s="49">
        <f t="shared" si="42"/>
        <v>1.6920289855072463</v>
      </c>
      <c r="AL79" s="50">
        <f t="shared" si="30"/>
        <v>0</v>
      </c>
      <c r="AM79" s="34">
        <v>2136</v>
      </c>
      <c r="AN79" s="51">
        <f t="shared" si="43"/>
        <v>2.2413431269674713</v>
      </c>
      <c r="AO79" s="52">
        <f t="shared" si="26"/>
        <v>0</v>
      </c>
      <c r="AP79" s="34">
        <v>1280</v>
      </c>
      <c r="AQ79" s="51">
        <f t="shared" si="44"/>
        <v>24.615384615384617</v>
      </c>
      <c r="AR79" s="53">
        <f t="shared" si="45"/>
        <v>0</v>
      </c>
      <c r="AS79" s="54">
        <f t="shared" si="46"/>
        <v>0</v>
      </c>
      <c r="AT79" s="55">
        <v>1</v>
      </c>
      <c r="AU79" s="51">
        <v>0</v>
      </c>
      <c r="AV79" s="51">
        <v>1</v>
      </c>
      <c r="AW79" s="54">
        <f t="shared" si="47"/>
        <v>2</v>
      </c>
      <c r="AX79" s="57">
        <f t="shared" si="48"/>
        <v>16</v>
      </c>
      <c r="AY79" s="58">
        <f t="shared" si="49"/>
        <v>0.76190476190476186</v>
      </c>
      <c r="AZ79" s="150" t="s">
        <v>115</v>
      </c>
    </row>
    <row r="80" spans="1:57" s="59" customFormat="1" x14ac:dyDescent="0.2">
      <c r="A80" s="61">
        <f t="shared" si="50"/>
        <v>72</v>
      </c>
      <c r="B80" s="62" t="s">
        <v>116</v>
      </c>
      <c r="C80" s="33">
        <v>88</v>
      </c>
      <c r="D80" s="34">
        <v>89</v>
      </c>
      <c r="E80" s="35">
        <f t="shared" si="32"/>
        <v>1</v>
      </c>
      <c r="F80" s="33">
        <v>1147</v>
      </c>
      <c r="G80" s="34">
        <v>1126</v>
      </c>
      <c r="H80" s="36">
        <f t="shared" si="31"/>
        <v>1</v>
      </c>
      <c r="I80" s="33">
        <v>40</v>
      </c>
      <c r="J80" s="34">
        <v>40</v>
      </c>
      <c r="K80" s="37">
        <f t="shared" si="25"/>
        <v>1</v>
      </c>
      <c r="L80" s="34">
        <v>1256</v>
      </c>
      <c r="M80" s="34">
        <v>100</v>
      </c>
      <c r="N80" s="38">
        <f t="shared" si="28"/>
        <v>2</v>
      </c>
      <c r="O80" s="34">
        <v>542</v>
      </c>
      <c r="P80" s="68">
        <f t="shared" si="51"/>
        <v>1</v>
      </c>
      <c r="Q80" s="39">
        <v>1327</v>
      </c>
      <c r="R80" s="34">
        <v>1330</v>
      </c>
      <c r="S80" s="40">
        <v>1566</v>
      </c>
      <c r="T80" s="40">
        <v>1566</v>
      </c>
      <c r="U80" s="40">
        <v>1566</v>
      </c>
      <c r="V80" s="41">
        <f t="shared" si="33"/>
        <v>100.22607385079125</v>
      </c>
      <c r="W80" s="38">
        <f t="shared" si="34"/>
        <v>2</v>
      </c>
      <c r="X80" s="42">
        <f t="shared" si="35"/>
        <v>8</v>
      </c>
      <c r="Y80" s="43">
        <v>90</v>
      </c>
      <c r="Z80" s="44">
        <f t="shared" si="36"/>
        <v>1</v>
      </c>
      <c r="AA80" s="43">
        <v>88</v>
      </c>
      <c r="AB80" s="45">
        <f t="shared" si="37"/>
        <v>1</v>
      </c>
      <c r="AC80" s="43">
        <v>35889</v>
      </c>
      <c r="AD80" s="44">
        <f t="shared" si="38"/>
        <v>1</v>
      </c>
      <c r="AE80" s="34">
        <v>16166</v>
      </c>
      <c r="AF80" s="46">
        <f t="shared" si="39"/>
        <v>1</v>
      </c>
      <c r="AG80" s="47">
        <v>98</v>
      </c>
      <c r="AH80" s="45">
        <f t="shared" si="40"/>
        <v>1</v>
      </c>
      <c r="AI80" s="48">
        <f t="shared" si="41"/>
        <v>5</v>
      </c>
      <c r="AJ80" s="34">
        <v>15459</v>
      </c>
      <c r="AK80" s="49">
        <f t="shared" si="42"/>
        <v>12.308121019108281</v>
      </c>
      <c r="AL80" s="50">
        <f t="shared" si="30"/>
        <v>1</v>
      </c>
      <c r="AM80" s="34">
        <v>2160</v>
      </c>
      <c r="AN80" s="51">
        <f t="shared" si="43"/>
        <v>1.9182948490230907</v>
      </c>
      <c r="AO80" s="52">
        <f t="shared" si="26"/>
        <v>0</v>
      </c>
      <c r="AP80" s="34">
        <v>2399</v>
      </c>
      <c r="AQ80" s="51">
        <f t="shared" si="44"/>
        <v>26.95505617977528</v>
      </c>
      <c r="AR80" s="53">
        <f t="shared" si="45"/>
        <v>0</v>
      </c>
      <c r="AS80" s="54">
        <f t="shared" si="46"/>
        <v>1</v>
      </c>
      <c r="AT80" s="55">
        <v>1</v>
      </c>
      <c r="AU80" s="56">
        <v>0</v>
      </c>
      <c r="AV80" s="51">
        <v>0</v>
      </c>
      <c r="AW80" s="54">
        <f t="shared" si="47"/>
        <v>1</v>
      </c>
      <c r="AX80" s="57">
        <f t="shared" si="48"/>
        <v>15</v>
      </c>
      <c r="AY80" s="58">
        <f t="shared" si="49"/>
        <v>0.7142857142857143</v>
      </c>
      <c r="AZ80" s="150" t="s">
        <v>116</v>
      </c>
      <c r="BA80" s="60"/>
      <c r="BB80" s="60"/>
      <c r="BC80" s="60"/>
      <c r="BD80" s="60"/>
    </row>
    <row r="81" spans="1:57" s="59" customFormat="1" x14ac:dyDescent="0.2">
      <c r="A81" s="61">
        <f t="shared" si="50"/>
        <v>73</v>
      </c>
      <c r="B81" s="62" t="s">
        <v>117</v>
      </c>
      <c r="C81" s="33">
        <v>56</v>
      </c>
      <c r="D81" s="34">
        <v>65</v>
      </c>
      <c r="E81" s="35">
        <f t="shared" si="32"/>
        <v>1</v>
      </c>
      <c r="F81" s="33">
        <v>1089</v>
      </c>
      <c r="G81" s="34">
        <v>1090</v>
      </c>
      <c r="H81" s="36">
        <f t="shared" si="31"/>
        <v>1</v>
      </c>
      <c r="I81" s="33">
        <v>39</v>
      </c>
      <c r="J81" s="34">
        <v>39</v>
      </c>
      <c r="K81" s="37">
        <f t="shared" si="25"/>
        <v>1</v>
      </c>
      <c r="L81" s="34">
        <v>1275</v>
      </c>
      <c r="M81" s="34">
        <v>100</v>
      </c>
      <c r="N81" s="38">
        <f t="shared" si="28"/>
        <v>2</v>
      </c>
      <c r="O81" s="34">
        <v>644</v>
      </c>
      <c r="P81" s="38">
        <f t="shared" si="51"/>
        <v>1</v>
      </c>
      <c r="Q81" s="39">
        <v>1261.08</v>
      </c>
      <c r="R81" s="34">
        <v>1227</v>
      </c>
      <c r="S81" s="40">
        <v>1498</v>
      </c>
      <c r="T81" s="40">
        <v>1498</v>
      </c>
      <c r="U81" s="40">
        <v>1498</v>
      </c>
      <c r="V81" s="41">
        <f t="shared" si="33"/>
        <v>97.297554477114858</v>
      </c>
      <c r="W81" s="38">
        <f t="shared" si="34"/>
        <v>2</v>
      </c>
      <c r="X81" s="42">
        <f t="shared" si="35"/>
        <v>8</v>
      </c>
      <c r="Y81" s="43">
        <v>89</v>
      </c>
      <c r="Z81" s="44">
        <f t="shared" si="36"/>
        <v>1</v>
      </c>
      <c r="AA81" s="43">
        <v>88</v>
      </c>
      <c r="AB81" s="45">
        <f t="shared" si="37"/>
        <v>1</v>
      </c>
      <c r="AC81" s="43">
        <v>36583</v>
      </c>
      <c r="AD81" s="44">
        <f t="shared" si="38"/>
        <v>1</v>
      </c>
      <c r="AE81" s="34">
        <v>18296</v>
      </c>
      <c r="AF81" s="46">
        <f t="shared" si="39"/>
        <v>1</v>
      </c>
      <c r="AG81" s="47">
        <v>98</v>
      </c>
      <c r="AH81" s="45">
        <f t="shared" si="40"/>
        <v>1</v>
      </c>
      <c r="AI81" s="48">
        <f t="shared" si="41"/>
        <v>5</v>
      </c>
      <c r="AJ81" s="34">
        <v>7314</v>
      </c>
      <c r="AK81" s="49">
        <f t="shared" si="42"/>
        <v>5.736470588235294</v>
      </c>
      <c r="AL81" s="50">
        <f t="shared" si="30"/>
        <v>0</v>
      </c>
      <c r="AM81" s="34">
        <v>3693</v>
      </c>
      <c r="AN81" s="51">
        <f t="shared" si="43"/>
        <v>3.3880733944954127</v>
      </c>
      <c r="AO81" s="52">
        <f t="shared" si="26"/>
        <v>0</v>
      </c>
      <c r="AP81" s="34">
        <v>1695</v>
      </c>
      <c r="AQ81" s="51">
        <f t="shared" si="44"/>
        <v>26.076923076923077</v>
      </c>
      <c r="AR81" s="53">
        <f t="shared" si="45"/>
        <v>0</v>
      </c>
      <c r="AS81" s="54">
        <f t="shared" si="46"/>
        <v>0</v>
      </c>
      <c r="AT81" s="55">
        <v>1</v>
      </c>
      <c r="AU81" s="56">
        <v>0</v>
      </c>
      <c r="AV81" s="51">
        <v>1</v>
      </c>
      <c r="AW81" s="54">
        <f t="shared" si="47"/>
        <v>2</v>
      </c>
      <c r="AX81" s="57">
        <f t="shared" si="48"/>
        <v>15</v>
      </c>
      <c r="AY81" s="58">
        <f t="shared" si="49"/>
        <v>0.7142857142857143</v>
      </c>
      <c r="AZ81" s="150" t="s">
        <v>117</v>
      </c>
    </row>
    <row r="82" spans="1:57" s="59" customFormat="1" x14ac:dyDescent="0.2">
      <c r="A82" s="61">
        <f t="shared" si="50"/>
        <v>74</v>
      </c>
      <c r="B82" s="62" t="s">
        <v>118</v>
      </c>
      <c r="C82" s="33">
        <v>64</v>
      </c>
      <c r="D82" s="34">
        <v>65</v>
      </c>
      <c r="E82" s="35">
        <f t="shared" si="32"/>
        <v>1</v>
      </c>
      <c r="F82" s="33">
        <v>1320</v>
      </c>
      <c r="G82" s="34">
        <v>1346</v>
      </c>
      <c r="H82" s="36">
        <f t="shared" si="31"/>
        <v>1</v>
      </c>
      <c r="I82" s="33">
        <v>45</v>
      </c>
      <c r="J82" s="34">
        <v>45</v>
      </c>
      <c r="K82" s="37">
        <f t="shared" si="25"/>
        <v>1</v>
      </c>
      <c r="L82" s="34">
        <v>1902</v>
      </c>
      <c r="M82" s="34">
        <v>96</v>
      </c>
      <c r="N82" s="38">
        <f t="shared" si="28"/>
        <v>2</v>
      </c>
      <c r="O82" s="34">
        <v>1456</v>
      </c>
      <c r="P82" s="38">
        <f t="shared" si="51"/>
        <v>1</v>
      </c>
      <c r="Q82" s="39">
        <v>1460</v>
      </c>
      <c r="R82" s="34">
        <v>1499</v>
      </c>
      <c r="S82" s="40">
        <v>1809</v>
      </c>
      <c r="T82" s="40">
        <v>1809</v>
      </c>
      <c r="U82" s="40">
        <v>1809</v>
      </c>
      <c r="V82" s="41">
        <f t="shared" si="33"/>
        <v>102.67123287671232</v>
      </c>
      <c r="W82" s="38">
        <f t="shared" si="34"/>
        <v>2</v>
      </c>
      <c r="X82" s="42">
        <f t="shared" si="35"/>
        <v>8</v>
      </c>
      <c r="Y82" s="43">
        <v>91</v>
      </c>
      <c r="Z82" s="44">
        <f t="shared" si="36"/>
        <v>1</v>
      </c>
      <c r="AA82" s="43">
        <v>87</v>
      </c>
      <c r="AB82" s="45">
        <f t="shared" si="37"/>
        <v>1</v>
      </c>
      <c r="AC82" s="43">
        <v>32412</v>
      </c>
      <c r="AD82" s="44">
        <f t="shared" si="38"/>
        <v>1</v>
      </c>
      <c r="AE82" s="34">
        <v>15639</v>
      </c>
      <c r="AF82" s="46">
        <f t="shared" si="39"/>
        <v>1</v>
      </c>
      <c r="AG82" s="47">
        <v>96</v>
      </c>
      <c r="AH82" s="45">
        <f t="shared" si="40"/>
        <v>1</v>
      </c>
      <c r="AI82" s="48">
        <f t="shared" si="41"/>
        <v>5</v>
      </c>
      <c r="AJ82" s="34">
        <v>5685</v>
      </c>
      <c r="AK82" s="49">
        <f t="shared" si="42"/>
        <v>2.9889589905362777</v>
      </c>
      <c r="AL82" s="50">
        <f t="shared" si="30"/>
        <v>0</v>
      </c>
      <c r="AM82" s="34">
        <v>5600</v>
      </c>
      <c r="AN82" s="51">
        <f t="shared" si="43"/>
        <v>4.1604754829123332</v>
      </c>
      <c r="AO82" s="52">
        <f t="shared" si="26"/>
        <v>0</v>
      </c>
      <c r="AP82" s="34">
        <v>1492</v>
      </c>
      <c r="AQ82" s="51">
        <f t="shared" si="44"/>
        <v>22.953846153846154</v>
      </c>
      <c r="AR82" s="53">
        <f t="shared" si="45"/>
        <v>0</v>
      </c>
      <c r="AS82" s="54">
        <f t="shared" si="46"/>
        <v>0</v>
      </c>
      <c r="AT82" s="55">
        <v>1</v>
      </c>
      <c r="AU82" s="51">
        <v>0</v>
      </c>
      <c r="AV82" s="51">
        <v>1</v>
      </c>
      <c r="AW82" s="54">
        <f t="shared" si="47"/>
        <v>2</v>
      </c>
      <c r="AX82" s="57">
        <f t="shared" si="48"/>
        <v>15</v>
      </c>
      <c r="AY82" s="58">
        <f t="shared" si="49"/>
        <v>0.7142857142857143</v>
      </c>
      <c r="AZ82" s="150" t="s">
        <v>118</v>
      </c>
      <c r="BA82" s="60"/>
      <c r="BB82" s="60"/>
      <c r="BC82" s="60"/>
      <c r="BD82" s="60"/>
      <c r="BE82" s="60"/>
    </row>
    <row r="83" spans="1:57" s="59" customFormat="1" x14ac:dyDescent="0.2">
      <c r="A83" s="61">
        <f t="shared" si="50"/>
        <v>75</v>
      </c>
      <c r="B83" s="62" t="s">
        <v>119</v>
      </c>
      <c r="C83" s="33">
        <v>33</v>
      </c>
      <c r="D83" s="34">
        <v>36</v>
      </c>
      <c r="E83" s="35">
        <f t="shared" si="32"/>
        <v>1</v>
      </c>
      <c r="F83" s="33">
        <v>625</v>
      </c>
      <c r="G83" s="34">
        <v>615</v>
      </c>
      <c r="H83" s="36">
        <f t="shared" si="31"/>
        <v>1</v>
      </c>
      <c r="I83" s="33">
        <v>26</v>
      </c>
      <c r="J83" s="34">
        <v>26</v>
      </c>
      <c r="K83" s="37">
        <f t="shared" si="25"/>
        <v>1</v>
      </c>
      <c r="L83" s="34">
        <v>878</v>
      </c>
      <c r="M83" s="34">
        <v>100</v>
      </c>
      <c r="N83" s="38">
        <f t="shared" si="28"/>
        <v>2</v>
      </c>
      <c r="O83" s="34">
        <v>330</v>
      </c>
      <c r="P83" s="38">
        <f t="shared" si="51"/>
        <v>1</v>
      </c>
      <c r="Q83" s="39">
        <v>817</v>
      </c>
      <c r="R83" s="34">
        <v>823</v>
      </c>
      <c r="S83" s="40">
        <v>960</v>
      </c>
      <c r="T83" s="40">
        <v>960</v>
      </c>
      <c r="U83" s="40">
        <v>960</v>
      </c>
      <c r="V83" s="41">
        <f t="shared" si="33"/>
        <v>100.734394124847</v>
      </c>
      <c r="W83" s="38">
        <f t="shared" si="34"/>
        <v>2</v>
      </c>
      <c r="X83" s="42">
        <f t="shared" si="35"/>
        <v>8</v>
      </c>
      <c r="Y83" s="43">
        <v>92</v>
      </c>
      <c r="Z83" s="44">
        <f t="shared" si="36"/>
        <v>1</v>
      </c>
      <c r="AA83" s="43">
        <v>80</v>
      </c>
      <c r="AB83" s="45">
        <f t="shared" si="37"/>
        <v>1</v>
      </c>
      <c r="AC83" s="43">
        <v>19277</v>
      </c>
      <c r="AD83" s="44">
        <f t="shared" si="38"/>
        <v>1</v>
      </c>
      <c r="AE83" s="34">
        <v>4977</v>
      </c>
      <c r="AF83" s="46">
        <f t="shared" si="39"/>
        <v>1</v>
      </c>
      <c r="AG83" s="47">
        <v>100</v>
      </c>
      <c r="AH83" s="45">
        <f t="shared" si="40"/>
        <v>1</v>
      </c>
      <c r="AI83" s="48">
        <f t="shared" si="41"/>
        <v>5</v>
      </c>
      <c r="AJ83" s="34">
        <v>477</v>
      </c>
      <c r="AK83" s="49">
        <f t="shared" si="42"/>
        <v>0.5432801822323462</v>
      </c>
      <c r="AL83" s="50">
        <f t="shared" si="30"/>
        <v>0</v>
      </c>
      <c r="AM83" s="34">
        <v>906</v>
      </c>
      <c r="AN83" s="51">
        <f t="shared" si="43"/>
        <v>1.473170731707317</v>
      </c>
      <c r="AO83" s="52">
        <f t="shared" si="26"/>
        <v>0</v>
      </c>
      <c r="AP83" s="34">
        <v>655</v>
      </c>
      <c r="AQ83" s="51">
        <f t="shared" si="44"/>
        <v>18.194444444444443</v>
      </c>
      <c r="AR83" s="53">
        <f t="shared" si="45"/>
        <v>0</v>
      </c>
      <c r="AS83" s="54">
        <f t="shared" si="46"/>
        <v>0</v>
      </c>
      <c r="AT83" s="55">
        <v>1</v>
      </c>
      <c r="AU83" s="51">
        <v>0</v>
      </c>
      <c r="AV83" s="51">
        <v>1</v>
      </c>
      <c r="AW83" s="54">
        <f t="shared" si="47"/>
        <v>2</v>
      </c>
      <c r="AX83" s="57">
        <f t="shared" si="48"/>
        <v>15</v>
      </c>
      <c r="AY83" s="58">
        <f t="shared" si="49"/>
        <v>0.7142857142857143</v>
      </c>
      <c r="AZ83" s="150" t="s">
        <v>119</v>
      </c>
    </row>
    <row r="84" spans="1:57" s="59" customFormat="1" x14ac:dyDescent="0.2">
      <c r="A84" s="61">
        <f t="shared" si="50"/>
        <v>76</v>
      </c>
      <c r="B84" s="62" t="s">
        <v>120</v>
      </c>
      <c r="C84" s="33">
        <v>48</v>
      </c>
      <c r="D84" s="34">
        <v>51</v>
      </c>
      <c r="E84" s="35">
        <f t="shared" si="32"/>
        <v>1</v>
      </c>
      <c r="F84" s="33">
        <v>939</v>
      </c>
      <c r="G84" s="34">
        <v>926</v>
      </c>
      <c r="H84" s="36">
        <f t="shared" si="31"/>
        <v>1</v>
      </c>
      <c r="I84" s="33">
        <v>34</v>
      </c>
      <c r="J84" s="34">
        <v>34</v>
      </c>
      <c r="K84" s="37">
        <f t="shared" si="25"/>
        <v>1</v>
      </c>
      <c r="L84" s="34">
        <v>1285</v>
      </c>
      <c r="M84" s="34">
        <v>99</v>
      </c>
      <c r="N84" s="38">
        <f t="shared" si="28"/>
        <v>2</v>
      </c>
      <c r="O84" s="34">
        <v>992</v>
      </c>
      <c r="P84" s="38">
        <f t="shared" si="51"/>
        <v>1</v>
      </c>
      <c r="Q84" s="39">
        <v>1169</v>
      </c>
      <c r="R84" s="34">
        <v>1123</v>
      </c>
      <c r="S84" s="40">
        <v>1359</v>
      </c>
      <c r="T84" s="40">
        <v>1359</v>
      </c>
      <c r="U84" s="40">
        <v>1359</v>
      </c>
      <c r="V84" s="41">
        <f t="shared" si="33"/>
        <v>96.065012831479891</v>
      </c>
      <c r="W84" s="38">
        <f t="shared" si="34"/>
        <v>2</v>
      </c>
      <c r="X84" s="42">
        <f t="shared" si="35"/>
        <v>8</v>
      </c>
      <c r="Y84" s="43">
        <v>87</v>
      </c>
      <c r="Z84" s="44">
        <f t="shared" si="36"/>
        <v>1</v>
      </c>
      <c r="AA84" s="43">
        <v>83</v>
      </c>
      <c r="AB84" s="45">
        <f t="shared" si="37"/>
        <v>1</v>
      </c>
      <c r="AC84" s="43">
        <v>27151</v>
      </c>
      <c r="AD84" s="44">
        <f t="shared" si="38"/>
        <v>1</v>
      </c>
      <c r="AE84" s="34">
        <v>17327</v>
      </c>
      <c r="AF84" s="46">
        <f t="shared" si="39"/>
        <v>1</v>
      </c>
      <c r="AG84" s="47">
        <v>99</v>
      </c>
      <c r="AH84" s="45">
        <f t="shared" si="40"/>
        <v>1</v>
      </c>
      <c r="AI84" s="48">
        <f t="shared" si="41"/>
        <v>5</v>
      </c>
      <c r="AJ84" s="34">
        <v>3937</v>
      </c>
      <c r="AK84" s="49">
        <f t="shared" si="42"/>
        <v>3.0638132295719847</v>
      </c>
      <c r="AL84" s="50">
        <f t="shared" si="30"/>
        <v>0</v>
      </c>
      <c r="AM84" s="34">
        <v>2299</v>
      </c>
      <c r="AN84" s="51">
        <f t="shared" si="43"/>
        <v>2.4827213822894167</v>
      </c>
      <c r="AO84" s="52">
        <f t="shared" si="26"/>
        <v>0</v>
      </c>
      <c r="AP84" s="34">
        <v>1228</v>
      </c>
      <c r="AQ84" s="51">
        <f t="shared" si="44"/>
        <v>24.078431372549019</v>
      </c>
      <c r="AR84" s="53">
        <f t="shared" si="45"/>
        <v>0</v>
      </c>
      <c r="AS84" s="54">
        <f t="shared" si="46"/>
        <v>0</v>
      </c>
      <c r="AT84" s="55">
        <v>1</v>
      </c>
      <c r="AU84" s="51">
        <v>0</v>
      </c>
      <c r="AV84" s="51">
        <v>1</v>
      </c>
      <c r="AW84" s="54">
        <f t="shared" si="47"/>
        <v>2</v>
      </c>
      <c r="AX84" s="57">
        <f t="shared" si="48"/>
        <v>15</v>
      </c>
      <c r="AY84" s="58">
        <f t="shared" si="49"/>
        <v>0.7142857142857143</v>
      </c>
      <c r="AZ84" s="150" t="s">
        <v>120</v>
      </c>
      <c r="BA84" s="60"/>
      <c r="BB84" s="60"/>
      <c r="BC84" s="60"/>
      <c r="BD84" s="60"/>
    </row>
    <row r="85" spans="1:57" s="60" customFormat="1" ht="16.5" customHeight="1" x14ac:dyDescent="0.2">
      <c r="A85" s="61">
        <f t="shared" si="50"/>
        <v>77</v>
      </c>
      <c r="B85" s="62" t="s">
        <v>121</v>
      </c>
      <c r="C85" s="33">
        <v>88</v>
      </c>
      <c r="D85" s="34">
        <v>97</v>
      </c>
      <c r="E85" s="35">
        <f t="shared" si="32"/>
        <v>1</v>
      </c>
      <c r="F85" s="33">
        <v>1967</v>
      </c>
      <c r="G85" s="34">
        <v>1986</v>
      </c>
      <c r="H85" s="36">
        <f t="shared" si="31"/>
        <v>1</v>
      </c>
      <c r="I85" s="33">
        <v>61</v>
      </c>
      <c r="J85" s="34">
        <v>61</v>
      </c>
      <c r="K85" s="37">
        <f t="shared" si="25"/>
        <v>1</v>
      </c>
      <c r="L85" s="34">
        <v>2955</v>
      </c>
      <c r="M85" s="34">
        <v>100</v>
      </c>
      <c r="N85" s="38">
        <f t="shared" si="28"/>
        <v>2</v>
      </c>
      <c r="O85" s="34">
        <v>253</v>
      </c>
      <c r="P85" s="38">
        <f t="shared" si="51"/>
        <v>1</v>
      </c>
      <c r="Q85" s="39">
        <v>2047</v>
      </c>
      <c r="R85" s="34">
        <v>1949</v>
      </c>
      <c r="S85" s="40">
        <v>2339</v>
      </c>
      <c r="T85" s="40">
        <v>2339</v>
      </c>
      <c r="U85" s="40">
        <v>2339</v>
      </c>
      <c r="V85" s="41">
        <f t="shared" si="33"/>
        <v>95.212506106497315</v>
      </c>
      <c r="W85" s="38">
        <f t="shared" si="34"/>
        <v>2</v>
      </c>
      <c r="X85" s="42">
        <f t="shared" si="35"/>
        <v>8</v>
      </c>
      <c r="Y85" s="43">
        <v>91</v>
      </c>
      <c r="Z85" s="44">
        <f t="shared" si="36"/>
        <v>1</v>
      </c>
      <c r="AA85" s="43">
        <v>88</v>
      </c>
      <c r="AB85" s="45">
        <f t="shared" si="37"/>
        <v>1</v>
      </c>
      <c r="AC85" s="43">
        <v>49447</v>
      </c>
      <c r="AD85" s="44">
        <f t="shared" si="38"/>
        <v>1</v>
      </c>
      <c r="AE85" s="34">
        <v>25163</v>
      </c>
      <c r="AF85" s="46">
        <f t="shared" si="39"/>
        <v>1</v>
      </c>
      <c r="AG85" s="47">
        <v>98</v>
      </c>
      <c r="AH85" s="45">
        <f t="shared" si="40"/>
        <v>1</v>
      </c>
      <c r="AI85" s="48">
        <f t="shared" si="41"/>
        <v>5</v>
      </c>
      <c r="AJ85" s="34">
        <v>14816</v>
      </c>
      <c r="AK85" s="49">
        <f t="shared" si="42"/>
        <v>5.0138747884940775</v>
      </c>
      <c r="AL85" s="50">
        <f t="shared" si="30"/>
        <v>0</v>
      </c>
      <c r="AM85" s="34">
        <v>4731</v>
      </c>
      <c r="AN85" s="51">
        <f t="shared" si="43"/>
        <v>2.3821752265861029</v>
      </c>
      <c r="AO85" s="52">
        <f t="shared" si="26"/>
        <v>0</v>
      </c>
      <c r="AP85" s="34">
        <v>2444</v>
      </c>
      <c r="AQ85" s="51">
        <f t="shared" si="44"/>
        <v>25.195876288659793</v>
      </c>
      <c r="AR85" s="53">
        <f t="shared" si="45"/>
        <v>0</v>
      </c>
      <c r="AS85" s="54">
        <f t="shared" si="46"/>
        <v>0</v>
      </c>
      <c r="AT85" s="55">
        <v>1</v>
      </c>
      <c r="AU85" s="51">
        <v>0</v>
      </c>
      <c r="AV85" s="51">
        <v>1</v>
      </c>
      <c r="AW85" s="54">
        <f t="shared" si="47"/>
        <v>2</v>
      </c>
      <c r="AX85" s="57">
        <f t="shared" si="48"/>
        <v>15</v>
      </c>
      <c r="AY85" s="58">
        <f t="shared" si="49"/>
        <v>0.7142857142857143</v>
      </c>
      <c r="AZ85" s="150" t="s">
        <v>121</v>
      </c>
      <c r="BA85" s="59"/>
      <c r="BB85" s="59"/>
      <c r="BC85" s="59"/>
      <c r="BD85" s="59"/>
      <c r="BE85" s="59"/>
    </row>
    <row r="86" spans="1:57" s="60" customFormat="1" ht="16.5" customHeight="1" x14ac:dyDescent="0.2">
      <c r="A86" s="61">
        <f t="shared" si="50"/>
        <v>78</v>
      </c>
      <c r="B86" s="62" t="s">
        <v>122</v>
      </c>
      <c r="C86" s="33">
        <v>60</v>
      </c>
      <c r="D86" s="34">
        <v>70</v>
      </c>
      <c r="E86" s="35">
        <f t="shared" si="32"/>
        <v>1</v>
      </c>
      <c r="F86" s="33">
        <v>1337</v>
      </c>
      <c r="G86" s="34">
        <v>1336</v>
      </c>
      <c r="H86" s="36">
        <f t="shared" si="31"/>
        <v>1</v>
      </c>
      <c r="I86" s="33">
        <v>43</v>
      </c>
      <c r="J86" s="34">
        <v>43</v>
      </c>
      <c r="K86" s="37">
        <f t="shared" si="25"/>
        <v>1</v>
      </c>
      <c r="L86" s="34">
        <v>2118</v>
      </c>
      <c r="M86" s="34">
        <v>99</v>
      </c>
      <c r="N86" s="38">
        <f t="shared" si="28"/>
        <v>2</v>
      </c>
      <c r="O86" s="34">
        <v>674</v>
      </c>
      <c r="P86" s="38">
        <f t="shared" si="51"/>
        <v>1</v>
      </c>
      <c r="Q86" s="39">
        <v>1260</v>
      </c>
      <c r="R86" s="34">
        <v>1373</v>
      </c>
      <c r="S86" s="40">
        <v>1603</v>
      </c>
      <c r="T86" s="40">
        <v>1603</v>
      </c>
      <c r="U86" s="40">
        <v>1603</v>
      </c>
      <c r="V86" s="41">
        <f t="shared" si="33"/>
        <v>108.96825396825396</v>
      </c>
      <c r="W86" s="38">
        <f t="shared" si="34"/>
        <v>2</v>
      </c>
      <c r="X86" s="42">
        <f t="shared" si="35"/>
        <v>8</v>
      </c>
      <c r="Y86" s="43">
        <v>91</v>
      </c>
      <c r="Z86" s="44">
        <f t="shared" si="36"/>
        <v>1</v>
      </c>
      <c r="AA86" s="43">
        <v>89</v>
      </c>
      <c r="AB86" s="45">
        <f t="shared" si="37"/>
        <v>1</v>
      </c>
      <c r="AC86" s="43">
        <v>35230</v>
      </c>
      <c r="AD86" s="44">
        <f t="shared" si="38"/>
        <v>1</v>
      </c>
      <c r="AE86" s="34">
        <v>18011</v>
      </c>
      <c r="AF86" s="46">
        <f t="shared" si="39"/>
        <v>1</v>
      </c>
      <c r="AG86" s="47">
        <v>99</v>
      </c>
      <c r="AH86" s="45">
        <f t="shared" si="40"/>
        <v>1</v>
      </c>
      <c r="AI86" s="48">
        <f t="shared" si="41"/>
        <v>5</v>
      </c>
      <c r="AJ86" s="34">
        <v>4090</v>
      </c>
      <c r="AK86" s="49">
        <f t="shared" si="42"/>
        <v>1.9310670443814919</v>
      </c>
      <c r="AL86" s="50">
        <f t="shared" si="30"/>
        <v>0</v>
      </c>
      <c r="AM86" s="34">
        <v>4205</v>
      </c>
      <c r="AN86" s="51">
        <f t="shared" si="43"/>
        <v>3.1474550898203595</v>
      </c>
      <c r="AO86" s="52">
        <f t="shared" si="26"/>
        <v>0</v>
      </c>
      <c r="AP86" s="34">
        <v>2212</v>
      </c>
      <c r="AQ86" s="51">
        <f t="shared" si="44"/>
        <v>31.6</v>
      </c>
      <c r="AR86" s="53">
        <f t="shared" si="45"/>
        <v>1</v>
      </c>
      <c r="AS86" s="54">
        <f t="shared" si="46"/>
        <v>1</v>
      </c>
      <c r="AT86" s="55">
        <v>0</v>
      </c>
      <c r="AU86" s="51">
        <v>0</v>
      </c>
      <c r="AV86" s="51">
        <v>1</v>
      </c>
      <c r="AW86" s="54">
        <f t="shared" si="47"/>
        <v>1</v>
      </c>
      <c r="AX86" s="57">
        <f t="shared" si="48"/>
        <v>15</v>
      </c>
      <c r="AY86" s="58">
        <f t="shared" si="49"/>
        <v>0.7142857142857143</v>
      </c>
      <c r="AZ86" s="150" t="s">
        <v>122</v>
      </c>
      <c r="BA86" s="59"/>
      <c r="BB86" s="59"/>
      <c r="BC86" s="59"/>
      <c r="BD86" s="59"/>
    </row>
    <row r="87" spans="1:57" s="60" customFormat="1" x14ac:dyDescent="0.2">
      <c r="A87" s="61">
        <f t="shared" si="50"/>
        <v>79</v>
      </c>
      <c r="B87" s="62" t="s">
        <v>123</v>
      </c>
      <c r="C87" s="33">
        <v>72</v>
      </c>
      <c r="D87" s="34">
        <v>79</v>
      </c>
      <c r="E87" s="35">
        <f t="shared" si="32"/>
        <v>1</v>
      </c>
      <c r="F87" s="33">
        <v>1763</v>
      </c>
      <c r="G87" s="34">
        <v>1752</v>
      </c>
      <c r="H87" s="36">
        <f t="shared" si="31"/>
        <v>1</v>
      </c>
      <c r="I87" s="33">
        <v>61</v>
      </c>
      <c r="J87" s="34">
        <v>61</v>
      </c>
      <c r="K87" s="37">
        <f t="shared" si="25"/>
        <v>1</v>
      </c>
      <c r="L87" s="34">
        <v>2209</v>
      </c>
      <c r="M87" s="34">
        <v>98</v>
      </c>
      <c r="N87" s="38">
        <f t="shared" si="28"/>
        <v>2</v>
      </c>
      <c r="O87" s="34">
        <v>298</v>
      </c>
      <c r="P87" s="38">
        <f t="shared" si="51"/>
        <v>1</v>
      </c>
      <c r="Q87" s="39">
        <v>1915.5</v>
      </c>
      <c r="R87" s="34">
        <v>1939</v>
      </c>
      <c r="S87" s="40">
        <v>2303</v>
      </c>
      <c r="T87" s="40">
        <v>2303</v>
      </c>
      <c r="U87" s="40">
        <v>2303</v>
      </c>
      <c r="V87" s="41">
        <f t="shared" si="33"/>
        <v>101.22683372487602</v>
      </c>
      <c r="W87" s="38">
        <f t="shared" si="34"/>
        <v>2</v>
      </c>
      <c r="X87" s="42">
        <f t="shared" si="35"/>
        <v>8</v>
      </c>
      <c r="Y87" s="43">
        <v>93</v>
      </c>
      <c r="Z87" s="44">
        <f t="shared" si="36"/>
        <v>1</v>
      </c>
      <c r="AA87" s="43">
        <v>84</v>
      </c>
      <c r="AB87" s="45">
        <f t="shared" si="37"/>
        <v>1</v>
      </c>
      <c r="AC87" s="43">
        <v>49516</v>
      </c>
      <c r="AD87" s="44">
        <f t="shared" si="38"/>
        <v>1</v>
      </c>
      <c r="AE87" s="34">
        <v>28525</v>
      </c>
      <c r="AF87" s="46">
        <f t="shared" si="39"/>
        <v>1</v>
      </c>
      <c r="AG87" s="47">
        <v>97</v>
      </c>
      <c r="AH87" s="45">
        <f t="shared" si="40"/>
        <v>1</v>
      </c>
      <c r="AI87" s="48">
        <f t="shared" si="41"/>
        <v>5</v>
      </c>
      <c r="AJ87" s="34">
        <v>10269</v>
      </c>
      <c r="AK87" s="49">
        <f t="shared" si="42"/>
        <v>4.6487098234495248</v>
      </c>
      <c r="AL87" s="50">
        <f t="shared" si="30"/>
        <v>0</v>
      </c>
      <c r="AM87" s="34">
        <v>3351</v>
      </c>
      <c r="AN87" s="51">
        <f t="shared" si="43"/>
        <v>1.9126712328767124</v>
      </c>
      <c r="AO87" s="52">
        <f t="shared" si="26"/>
        <v>0</v>
      </c>
      <c r="AP87" s="34">
        <v>2252</v>
      </c>
      <c r="AQ87" s="51">
        <f t="shared" si="44"/>
        <v>28.50632911392405</v>
      </c>
      <c r="AR87" s="53">
        <f t="shared" si="45"/>
        <v>0</v>
      </c>
      <c r="AS87" s="54">
        <f t="shared" si="46"/>
        <v>0</v>
      </c>
      <c r="AT87" s="55">
        <v>1</v>
      </c>
      <c r="AU87" s="51">
        <v>0</v>
      </c>
      <c r="AV87" s="51">
        <v>1</v>
      </c>
      <c r="AW87" s="54">
        <f t="shared" si="47"/>
        <v>2</v>
      </c>
      <c r="AX87" s="57">
        <f t="shared" si="48"/>
        <v>15</v>
      </c>
      <c r="AY87" s="58">
        <f t="shared" si="49"/>
        <v>0.7142857142857143</v>
      </c>
      <c r="AZ87" s="150" t="s">
        <v>123</v>
      </c>
      <c r="BA87" s="59"/>
      <c r="BB87" s="59"/>
      <c r="BC87" s="59"/>
      <c r="BD87" s="59"/>
      <c r="BE87" s="59"/>
    </row>
    <row r="88" spans="1:57" s="59" customFormat="1" ht="16.5" customHeight="1" x14ac:dyDescent="0.2">
      <c r="A88" s="61">
        <f t="shared" si="50"/>
        <v>80</v>
      </c>
      <c r="B88" s="62" t="s">
        <v>124</v>
      </c>
      <c r="C88" s="33">
        <v>114</v>
      </c>
      <c r="D88" s="34">
        <v>129</v>
      </c>
      <c r="E88" s="35">
        <f t="shared" si="32"/>
        <v>1</v>
      </c>
      <c r="F88" s="33">
        <v>3029</v>
      </c>
      <c r="G88" s="34">
        <v>3040</v>
      </c>
      <c r="H88" s="36">
        <f t="shared" si="31"/>
        <v>1</v>
      </c>
      <c r="I88" s="33">
        <v>95</v>
      </c>
      <c r="J88" s="34">
        <v>95</v>
      </c>
      <c r="K88" s="37">
        <f t="shared" ref="K88:K96" si="52">IF(I88=J88,1,0)</f>
        <v>1</v>
      </c>
      <c r="L88" s="34">
        <v>4829</v>
      </c>
      <c r="M88" s="34">
        <v>100</v>
      </c>
      <c r="N88" s="38">
        <f t="shared" si="28"/>
        <v>2</v>
      </c>
      <c r="O88" s="34">
        <v>286</v>
      </c>
      <c r="P88" s="38">
        <f t="shared" si="51"/>
        <v>1</v>
      </c>
      <c r="Q88" s="39">
        <v>2961</v>
      </c>
      <c r="R88" s="34">
        <v>2926</v>
      </c>
      <c r="S88" s="40">
        <v>3462</v>
      </c>
      <c r="T88" s="40">
        <v>3462</v>
      </c>
      <c r="U88" s="40">
        <v>3462</v>
      </c>
      <c r="V88" s="41">
        <f t="shared" si="33"/>
        <v>98.817966903073284</v>
      </c>
      <c r="W88" s="38">
        <f t="shared" si="34"/>
        <v>2</v>
      </c>
      <c r="X88" s="42">
        <f t="shared" si="35"/>
        <v>8</v>
      </c>
      <c r="Y88" s="43">
        <v>93</v>
      </c>
      <c r="Z88" s="44">
        <f t="shared" si="36"/>
        <v>1</v>
      </c>
      <c r="AA88" s="43">
        <v>82</v>
      </c>
      <c r="AB88" s="45">
        <f t="shared" si="37"/>
        <v>1</v>
      </c>
      <c r="AC88" s="43">
        <v>92609</v>
      </c>
      <c r="AD88" s="44">
        <f t="shared" si="38"/>
        <v>1</v>
      </c>
      <c r="AE88" s="34">
        <v>43344</v>
      </c>
      <c r="AF88" s="46">
        <f t="shared" si="39"/>
        <v>1</v>
      </c>
      <c r="AG88" s="47">
        <v>99</v>
      </c>
      <c r="AH88" s="45">
        <f t="shared" si="40"/>
        <v>1</v>
      </c>
      <c r="AI88" s="48">
        <f t="shared" si="41"/>
        <v>5</v>
      </c>
      <c r="AJ88" s="34">
        <v>22299</v>
      </c>
      <c r="AK88" s="49">
        <f t="shared" si="42"/>
        <v>4.6177262373162149</v>
      </c>
      <c r="AL88" s="50">
        <f t="shared" si="30"/>
        <v>0</v>
      </c>
      <c r="AM88" s="34">
        <v>15451</v>
      </c>
      <c r="AN88" s="51">
        <f t="shared" si="43"/>
        <v>5.0825657894736844</v>
      </c>
      <c r="AO88" s="52">
        <f t="shared" si="26"/>
        <v>0</v>
      </c>
      <c r="AP88" s="34">
        <v>3729</v>
      </c>
      <c r="AQ88" s="51">
        <f t="shared" si="44"/>
        <v>28.906976744186046</v>
      </c>
      <c r="AR88" s="53">
        <f t="shared" si="45"/>
        <v>0</v>
      </c>
      <c r="AS88" s="54">
        <f t="shared" si="46"/>
        <v>0</v>
      </c>
      <c r="AT88" s="55">
        <v>1</v>
      </c>
      <c r="AU88" s="51">
        <v>0</v>
      </c>
      <c r="AV88" s="51">
        <v>1</v>
      </c>
      <c r="AW88" s="54">
        <f t="shared" si="47"/>
        <v>2</v>
      </c>
      <c r="AX88" s="57">
        <f t="shared" si="48"/>
        <v>15</v>
      </c>
      <c r="AY88" s="58">
        <f t="shared" si="49"/>
        <v>0.7142857142857143</v>
      </c>
      <c r="AZ88" s="150" t="s">
        <v>124</v>
      </c>
    </row>
    <row r="89" spans="1:57" s="59" customFormat="1" x14ac:dyDescent="0.2">
      <c r="A89" s="61">
        <f t="shared" si="50"/>
        <v>81</v>
      </c>
      <c r="B89" s="62" t="s">
        <v>125</v>
      </c>
      <c r="C89" s="33">
        <v>78</v>
      </c>
      <c r="D89" s="34">
        <v>82</v>
      </c>
      <c r="E89" s="35">
        <f t="shared" si="32"/>
        <v>1</v>
      </c>
      <c r="F89" s="33">
        <v>2191</v>
      </c>
      <c r="G89" s="34">
        <v>2165</v>
      </c>
      <c r="H89" s="36">
        <f t="shared" si="31"/>
        <v>1</v>
      </c>
      <c r="I89" s="33">
        <v>62</v>
      </c>
      <c r="J89" s="34">
        <v>62</v>
      </c>
      <c r="K89" s="37">
        <f t="shared" si="52"/>
        <v>1</v>
      </c>
      <c r="L89" s="34">
        <v>3234</v>
      </c>
      <c r="M89" s="34">
        <v>100</v>
      </c>
      <c r="N89" s="38">
        <f t="shared" si="28"/>
        <v>2</v>
      </c>
      <c r="O89" s="34">
        <v>277</v>
      </c>
      <c r="P89" s="38">
        <f t="shared" si="51"/>
        <v>1</v>
      </c>
      <c r="Q89" s="39">
        <v>1882</v>
      </c>
      <c r="R89" s="34">
        <v>1884</v>
      </c>
      <c r="S89" s="40">
        <v>2217</v>
      </c>
      <c r="T89" s="40">
        <v>2217</v>
      </c>
      <c r="U89" s="40">
        <v>2217</v>
      </c>
      <c r="V89" s="41">
        <f t="shared" si="33"/>
        <v>100.10626992561106</v>
      </c>
      <c r="W89" s="38">
        <f t="shared" si="34"/>
        <v>2</v>
      </c>
      <c r="X89" s="42">
        <f t="shared" si="35"/>
        <v>8</v>
      </c>
      <c r="Y89" s="43">
        <v>94</v>
      </c>
      <c r="Z89" s="44">
        <f t="shared" si="36"/>
        <v>1</v>
      </c>
      <c r="AA89" s="43">
        <v>85</v>
      </c>
      <c r="AB89" s="45">
        <f t="shared" si="37"/>
        <v>1</v>
      </c>
      <c r="AC89" s="43">
        <v>65075</v>
      </c>
      <c r="AD89" s="44">
        <f t="shared" si="38"/>
        <v>1</v>
      </c>
      <c r="AE89" s="34">
        <v>35567</v>
      </c>
      <c r="AF89" s="46">
        <f t="shared" si="39"/>
        <v>1</v>
      </c>
      <c r="AG89" s="47">
        <v>99</v>
      </c>
      <c r="AH89" s="45">
        <f t="shared" si="40"/>
        <v>1</v>
      </c>
      <c r="AI89" s="48">
        <f t="shared" si="41"/>
        <v>5</v>
      </c>
      <c r="AJ89" s="34">
        <v>16835</v>
      </c>
      <c r="AK89" s="49">
        <f t="shared" si="42"/>
        <v>5.2056277056277054</v>
      </c>
      <c r="AL89" s="50">
        <f t="shared" si="30"/>
        <v>0</v>
      </c>
      <c r="AM89" s="34">
        <v>8593</v>
      </c>
      <c r="AN89" s="51">
        <f t="shared" si="43"/>
        <v>3.9690531177829098</v>
      </c>
      <c r="AO89" s="52">
        <f t="shared" ref="AO89:AO96" si="53">IF(AN89&gt;=7.5,1,0)</f>
        <v>0</v>
      </c>
      <c r="AP89" s="34">
        <v>2833</v>
      </c>
      <c r="AQ89" s="51">
        <f t="shared" si="44"/>
        <v>34.548780487804876</v>
      </c>
      <c r="AR89" s="53">
        <f t="shared" si="45"/>
        <v>1</v>
      </c>
      <c r="AS89" s="54">
        <f t="shared" si="46"/>
        <v>1</v>
      </c>
      <c r="AT89" s="55">
        <v>1</v>
      </c>
      <c r="AU89" s="51">
        <v>0</v>
      </c>
      <c r="AV89" s="51">
        <v>0</v>
      </c>
      <c r="AW89" s="54">
        <f t="shared" si="47"/>
        <v>1</v>
      </c>
      <c r="AX89" s="57">
        <f t="shared" si="48"/>
        <v>15</v>
      </c>
      <c r="AY89" s="58">
        <f t="shared" si="49"/>
        <v>0.7142857142857143</v>
      </c>
      <c r="AZ89" s="150" t="s">
        <v>125</v>
      </c>
      <c r="BA89" s="60"/>
      <c r="BB89" s="60"/>
      <c r="BC89" s="60"/>
      <c r="BD89" s="60"/>
      <c r="BE89" s="60"/>
    </row>
    <row r="90" spans="1:57" s="59" customFormat="1" x14ac:dyDescent="0.2">
      <c r="A90" s="61">
        <f t="shared" si="50"/>
        <v>82</v>
      </c>
      <c r="B90" s="62" t="s">
        <v>126</v>
      </c>
      <c r="C90" s="33">
        <v>86</v>
      </c>
      <c r="D90" s="34">
        <v>96</v>
      </c>
      <c r="E90" s="35">
        <f t="shared" si="32"/>
        <v>1</v>
      </c>
      <c r="F90" s="33">
        <v>2575</v>
      </c>
      <c r="G90" s="34">
        <v>2587</v>
      </c>
      <c r="H90" s="36">
        <f t="shared" si="31"/>
        <v>1</v>
      </c>
      <c r="I90" s="33">
        <v>72</v>
      </c>
      <c r="J90" s="34">
        <v>72</v>
      </c>
      <c r="K90" s="37">
        <f t="shared" si="52"/>
        <v>1</v>
      </c>
      <c r="L90" s="34">
        <v>3889</v>
      </c>
      <c r="M90" s="34">
        <v>93</v>
      </c>
      <c r="N90" s="38">
        <f t="shared" si="28"/>
        <v>1</v>
      </c>
      <c r="O90" s="34">
        <v>823</v>
      </c>
      <c r="P90" s="38">
        <f t="shared" si="51"/>
        <v>1</v>
      </c>
      <c r="Q90" s="39">
        <v>2386</v>
      </c>
      <c r="R90" s="34">
        <v>2329</v>
      </c>
      <c r="S90" s="40">
        <v>2759</v>
      </c>
      <c r="T90" s="40">
        <v>2759</v>
      </c>
      <c r="U90" s="63">
        <v>2</v>
      </c>
      <c r="V90" s="41">
        <f t="shared" si="33"/>
        <v>97.611064543168482</v>
      </c>
      <c r="W90" s="38">
        <f t="shared" si="34"/>
        <v>2</v>
      </c>
      <c r="X90" s="42">
        <f t="shared" si="35"/>
        <v>7</v>
      </c>
      <c r="Y90" s="43">
        <v>91</v>
      </c>
      <c r="Z90" s="44">
        <f t="shared" si="36"/>
        <v>1</v>
      </c>
      <c r="AA90" s="43">
        <v>84</v>
      </c>
      <c r="AB90" s="45">
        <f t="shared" si="37"/>
        <v>1</v>
      </c>
      <c r="AC90" s="43">
        <v>65471</v>
      </c>
      <c r="AD90" s="44">
        <f t="shared" si="38"/>
        <v>1</v>
      </c>
      <c r="AE90" s="34">
        <v>36461</v>
      </c>
      <c r="AF90" s="46">
        <f t="shared" si="39"/>
        <v>1</v>
      </c>
      <c r="AG90" s="47">
        <v>99</v>
      </c>
      <c r="AH90" s="45">
        <f t="shared" si="40"/>
        <v>1</v>
      </c>
      <c r="AI90" s="48">
        <f t="shared" si="41"/>
        <v>5</v>
      </c>
      <c r="AJ90" s="34">
        <v>15837</v>
      </c>
      <c r="AK90" s="49">
        <f t="shared" si="42"/>
        <v>4.0722550784263305</v>
      </c>
      <c r="AL90" s="50">
        <f t="shared" si="30"/>
        <v>0</v>
      </c>
      <c r="AM90" s="34">
        <v>10529</v>
      </c>
      <c r="AN90" s="51">
        <f t="shared" si="43"/>
        <v>4.0699652106687285</v>
      </c>
      <c r="AO90" s="52">
        <f t="shared" si="53"/>
        <v>0</v>
      </c>
      <c r="AP90" s="34">
        <v>3346</v>
      </c>
      <c r="AQ90" s="51">
        <f t="shared" si="44"/>
        <v>34.854166666666664</v>
      </c>
      <c r="AR90" s="53">
        <f t="shared" si="45"/>
        <v>1</v>
      </c>
      <c r="AS90" s="54">
        <f t="shared" si="46"/>
        <v>1</v>
      </c>
      <c r="AT90" s="55">
        <v>1</v>
      </c>
      <c r="AU90" s="51">
        <v>0</v>
      </c>
      <c r="AV90" s="51">
        <v>1</v>
      </c>
      <c r="AW90" s="54">
        <f t="shared" si="47"/>
        <v>2</v>
      </c>
      <c r="AX90" s="57">
        <f t="shared" si="48"/>
        <v>15</v>
      </c>
      <c r="AY90" s="58">
        <f t="shared" si="49"/>
        <v>0.7142857142857143</v>
      </c>
      <c r="AZ90" s="150" t="s">
        <v>126</v>
      </c>
    </row>
    <row r="91" spans="1:57" s="59" customFormat="1" x14ac:dyDescent="0.2">
      <c r="A91" s="61">
        <f t="shared" si="50"/>
        <v>83</v>
      </c>
      <c r="B91" s="62" t="s">
        <v>127</v>
      </c>
      <c r="C91" s="33">
        <v>44</v>
      </c>
      <c r="D91" s="34">
        <v>48</v>
      </c>
      <c r="E91" s="35">
        <f t="shared" si="32"/>
        <v>1</v>
      </c>
      <c r="F91" s="33">
        <v>896</v>
      </c>
      <c r="G91" s="34">
        <v>911</v>
      </c>
      <c r="H91" s="36">
        <f t="shared" si="31"/>
        <v>1</v>
      </c>
      <c r="I91" s="33">
        <v>33</v>
      </c>
      <c r="J91" s="34">
        <v>33</v>
      </c>
      <c r="K91" s="37">
        <f t="shared" si="52"/>
        <v>1</v>
      </c>
      <c r="L91" s="34">
        <v>1007</v>
      </c>
      <c r="M91" s="34">
        <v>99</v>
      </c>
      <c r="N91" s="38">
        <f t="shared" si="28"/>
        <v>2</v>
      </c>
      <c r="O91" s="34">
        <v>336</v>
      </c>
      <c r="P91" s="38">
        <f t="shared" si="51"/>
        <v>1</v>
      </c>
      <c r="Q91" s="39">
        <v>1060</v>
      </c>
      <c r="R91" s="34">
        <v>1051</v>
      </c>
      <c r="S91" s="40">
        <v>1250</v>
      </c>
      <c r="T91" s="40">
        <v>1250</v>
      </c>
      <c r="U91" s="40">
        <v>1250</v>
      </c>
      <c r="V91" s="41">
        <f t="shared" si="33"/>
        <v>99.15094339622641</v>
      </c>
      <c r="W91" s="38">
        <f t="shared" si="34"/>
        <v>2</v>
      </c>
      <c r="X91" s="42">
        <f t="shared" si="35"/>
        <v>8</v>
      </c>
      <c r="Y91" s="43">
        <v>89</v>
      </c>
      <c r="Z91" s="44">
        <f t="shared" si="36"/>
        <v>1</v>
      </c>
      <c r="AA91" s="43">
        <v>79</v>
      </c>
      <c r="AB91" s="45">
        <f t="shared" si="37"/>
        <v>0</v>
      </c>
      <c r="AC91" s="43">
        <v>19835</v>
      </c>
      <c r="AD91" s="44">
        <f t="shared" si="38"/>
        <v>1</v>
      </c>
      <c r="AE91" s="34">
        <v>8397</v>
      </c>
      <c r="AF91" s="46">
        <f t="shared" si="39"/>
        <v>1</v>
      </c>
      <c r="AG91" s="47">
        <v>97</v>
      </c>
      <c r="AH91" s="45">
        <f t="shared" si="40"/>
        <v>1</v>
      </c>
      <c r="AI91" s="48">
        <f t="shared" si="41"/>
        <v>4</v>
      </c>
      <c r="AJ91" s="34">
        <v>4797</v>
      </c>
      <c r="AK91" s="49">
        <f t="shared" si="42"/>
        <v>4.7636544190665342</v>
      </c>
      <c r="AL91" s="50">
        <f t="shared" si="30"/>
        <v>0</v>
      </c>
      <c r="AM91" s="34">
        <v>1318</v>
      </c>
      <c r="AN91" s="51">
        <f t="shared" si="43"/>
        <v>1.446761800219539</v>
      </c>
      <c r="AO91" s="52">
        <f t="shared" si="53"/>
        <v>0</v>
      </c>
      <c r="AP91" s="34">
        <v>1219</v>
      </c>
      <c r="AQ91" s="51">
        <f t="shared" si="44"/>
        <v>25.395833333333332</v>
      </c>
      <c r="AR91" s="53">
        <f t="shared" si="45"/>
        <v>0</v>
      </c>
      <c r="AS91" s="54">
        <f t="shared" si="46"/>
        <v>0</v>
      </c>
      <c r="AT91" s="55">
        <v>1</v>
      </c>
      <c r="AU91" s="51">
        <v>0</v>
      </c>
      <c r="AV91" s="51">
        <v>1</v>
      </c>
      <c r="AW91" s="54">
        <f t="shared" si="47"/>
        <v>2</v>
      </c>
      <c r="AX91" s="57">
        <f t="shared" si="48"/>
        <v>14</v>
      </c>
      <c r="AY91" s="58">
        <f t="shared" si="49"/>
        <v>0.66666666666666663</v>
      </c>
      <c r="AZ91" s="150" t="s">
        <v>127</v>
      </c>
    </row>
    <row r="92" spans="1:57" s="59" customFormat="1" x14ac:dyDescent="0.2">
      <c r="A92" s="61">
        <f t="shared" si="50"/>
        <v>84</v>
      </c>
      <c r="B92" s="62" t="s">
        <v>128</v>
      </c>
      <c r="C92" s="33">
        <v>45</v>
      </c>
      <c r="D92" s="34">
        <v>52</v>
      </c>
      <c r="E92" s="35">
        <f t="shared" si="32"/>
        <v>1</v>
      </c>
      <c r="F92" s="33">
        <v>950</v>
      </c>
      <c r="G92" s="34">
        <v>943</v>
      </c>
      <c r="H92" s="36">
        <f t="shared" si="31"/>
        <v>1</v>
      </c>
      <c r="I92" s="33">
        <v>31</v>
      </c>
      <c r="J92" s="34">
        <v>31</v>
      </c>
      <c r="K92" s="37">
        <f t="shared" si="52"/>
        <v>1</v>
      </c>
      <c r="L92" s="34">
        <v>1193</v>
      </c>
      <c r="M92" s="34">
        <v>97</v>
      </c>
      <c r="N92" s="38">
        <f t="shared" si="28"/>
        <v>2</v>
      </c>
      <c r="O92" s="34">
        <v>343</v>
      </c>
      <c r="P92" s="38">
        <f t="shared" si="51"/>
        <v>1</v>
      </c>
      <c r="Q92" s="39">
        <v>1015.5</v>
      </c>
      <c r="R92" s="34">
        <v>1003</v>
      </c>
      <c r="S92" s="40">
        <v>1200</v>
      </c>
      <c r="T92" s="40">
        <v>1200</v>
      </c>
      <c r="U92" s="63">
        <v>1</v>
      </c>
      <c r="V92" s="41">
        <f t="shared" si="33"/>
        <v>98.769079271294927</v>
      </c>
      <c r="W92" s="38">
        <f t="shared" si="34"/>
        <v>2</v>
      </c>
      <c r="X92" s="42">
        <f t="shared" si="35"/>
        <v>8</v>
      </c>
      <c r="Y92" s="43">
        <v>88</v>
      </c>
      <c r="Z92" s="44">
        <f t="shared" si="36"/>
        <v>1</v>
      </c>
      <c r="AA92" s="43">
        <v>73</v>
      </c>
      <c r="AB92" s="45">
        <f t="shared" si="37"/>
        <v>0</v>
      </c>
      <c r="AC92" s="43">
        <v>24362</v>
      </c>
      <c r="AD92" s="44">
        <f t="shared" si="38"/>
        <v>1</v>
      </c>
      <c r="AE92" s="34">
        <v>14088</v>
      </c>
      <c r="AF92" s="46">
        <f t="shared" si="39"/>
        <v>1</v>
      </c>
      <c r="AG92" s="47">
        <v>97</v>
      </c>
      <c r="AH92" s="45">
        <f t="shared" si="40"/>
        <v>1</v>
      </c>
      <c r="AI92" s="48">
        <f t="shared" si="41"/>
        <v>4</v>
      </c>
      <c r="AJ92" s="34">
        <v>2807</v>
      </c>
      <c r="AK92" s="49">
        <f t="shared" si="42"/>
        <v>2.3528918692372169</v>
      </c>
      <c r="AL92" s="50">
        <f t="shared" si="30"/>
        <v>0</v>
      </c>
      <c r="AM92" s="34">
        <v>1816</v>
      </c>
      <c r="AN92" s="51">
        <f t="shared" si="43"/>
        <v>1.9257688229056205</v>
      </c>
      <c r="AO92" s="52">
        <f t="shared" si="53"/>
        <v>0</v>
      </c>
      <c r="AP92" s="34">
        <v>870</v>
      </c>
      <c r="AQ92" s="51">
        <f t="shared" si="44"/>
        <v>16.73076923076923</v>
      </c>
      <c r="AR92" s="53">
        <f t="shared" si="45"/>
        <v>0</v>
      </c>
      <c r="AS92" s="54">
        <f t="shared" si="46"/>
        <v>0</v>
      </c>
      <c r="AT92" s="55">
        <v>0</v>
      </c>
      <c r="AU92" s="56">
        <v>0</v>
      </c>
      <c r="AV92" s="51">
        <v>1</v>
      </c>
      <c r="AW92" s="54">
        <f t="shared" si="47"/>
        <v>1</v>
      </c>
      <c r="AX92" s="57">
        <f t="shared" si="48"/>
        <v>13</v>
      </c>
      <c r="AY92" s="58">
        <f t="shared" si="49"/>
        <v>0.61904761904761907</v>
      </c>
      <c r="AZ92" s="150" t="s">
        <v>128</v>
      </c>
      <c r="BA92" s="60"/>
      <c r="BB92" s="60"/>
      <c r="BC92" s="60"/>
      <c r="BD92" s="60"/>
    </row>
    <row r="93" spans="1:57" s="59" customFormat="1" x14ac:dyDescent="0.2">
      <c r="A93" s="61">
        <f t="shared" si="50"/>
        <v>85</v>
      </c>
      <c r="B93" s="62" t="s">
        <v>129</v>
      </c>
      <c r="C93" s="33">
        <v>124</v>
      </c>
      <c r="D93" s="34">
        <v>123</v>
      </c>
      <c r="E93" s="35">
        <f t="shared" si="32"/>
        <v>1</v>
      </c>
      <c r="F93" s="33">
        <v>3818</v>
      </c>
      <c r="G93" s="34">
        <v>3903</v>
      </c>
      <c r="H93" s="36">
        <f t="shared" si="31"/>
        <v>1</v>
      </c>
      <c r="I93" s="33">
        <v>106</v>
      </c>
      <c r="J93" s="34">
        <v>106</v>
      </c>
      <c r="K93" s="37">
        <f t="shared" si="52"/>
        <v>1</v>
      </c>
      <c r="L93" s="34">
        <v>6010</v>
      </c>
      <c r="M93" s="34">
        <v>100</v>
      </c>
      <c r="N93" s="38">
        <f t="shared" si="28"/>
        <v>2</v>
      </c>
      <c r="O93" s="34">
        <v>1513</v>
      </c>
      <c r="P93" s="38">
        <f t="shared" si="51"/>
        <v>1</v>
      </c>
      <c r="Q93" s="39">
        <v>3749</v>
      </c>
      <c r="R93" s="34">
        <v>3141</v>
      </c>
      <c r="S93" s="40">
        <v>3752</v>
      </c>
      <c r="T93" s="40">
        <v>3752</v>
      </c>
      <c r="U93" s="63">
        <v>1</v>
      </c>
      <c r="V93" s="41">
        <f t="shared" si="33"/>
        <v>83.782341957855422</v>
      </c>
      <c r="W93" s="38">
        <f t="shared" si="34"/>
        <v>0</v>
      </c>
      <c r="X93" s="42">
        <f t="shared" si="35"/>
        <v>6</v>
      </c>
      <c r="Y93" s="43">
        <v>94</v>
      </c>
      <c r="Z93" s="44">
        <f t="shared" si="36"/>
        <v>1</v>
      </c>
      <c r="AA93" s="43">
        <v>79</v>
      </c>
      <c r="AB93" s="45">
        <f t="shared" si="37"/>
        <v>0</v>
      </c>
      <c r="AC93" s="43">
        <v>95077</v>
      </c>
      <c r="AD93" s="44">
        <f t="shared" si="38"/>
        <v>1</v>
      </c>
      <c r="AE93" s="34">
        <v>45730</v>
      </c>
      <c r="AF93" s="46">
        <f t="shared" si="39"/>
        <v>1</v>
      </c>
      <c r="AG93" s="47">
        <v>98</v>
      </c>
      <c r="AH93" s="45">
        <f t="shared" si="40"/>
        <v>1</v>
      </c>
      <c r="AI93" s="48">
        <f t="shared" si="41"/>
        <v>4</v>
      </c>
      <c r="AJ93" s="34">
        <v>10235</v>
      </c>
      <c r="AK93" s="49">
        <f t="shared" si="42"/>
        <v>1.7029950083194676</v>
      </c>
      <c r="AL93" s="50">
        <f t="shared" si="30"/>
        <v>0</v>
      </c>
      <c r="AM93" s="34">
        <v>13759</v>
      </c>
      <c r="AN93" s="51">
        <f t="shared" si="43"/>
        <v>3.5252369971816551</v>
      </c>
      <c r="AO93" s="52">
        <f t="shared" si="53"/>
        <v>0</v>
      </c>
      <c r="AP93" s="34">
        <v>4412</v>
      </c>
      <c r="AQ93" s="51">
        <f t="shared" si="44"/>
        <v>35.869918699186989</v>
      </c>
      <c r="AR93" s="53">
        <f t="shared" si="45"/>
        <v>1</v>
      </c>
      <c r="AS93" s="54">
        <f t="shared" si="46"/>
        <v>1</v>
      </c>
      <c r="AT93" s="55">
        <v>1</v>
      </c>
      <c r="AU93" s="51">
        <v>0</v>
      </c>
      <c r="AV93" s="51">
        <v>1</v>
      </c>
      <c r="AW93" s="54">
        <f t="shared" si="47"/>
        <v>2</v>
      </c>
      <c r="AX93" s="57">
        <f t="shared" si="48"/>
        <v>13</v>
      </c>
      <c r="AY93" s="58">
        <f t="shared" si="49"/>
        <v>0.61904761904761907</v>
      </c>
      <c r="AZ93" s="150" t="s">
        <v>130</v>
      </c>
      <c r="BE93" s="60"/>
    </row>
    <row r="94" spans="1:57" s="59" customFormat="1" x14ac:dyDescent="0.2">
      <c r="A94" s="61">
        <f t="shared" si="50"/>
        <v>86</v>
      </c>
      <c r="B94" s="62" t="s">
        <v>131</v>
      </c>
      <c r="C94" s="33">
        <v>67</v>
      </c>
      <c r="D94" s="34">
        <v>75</v>
      </c>
      <c r="E94" s="35">
        <f t="shared" si="32"/>
        <v>1</v>
      </c>
      <c r="F94" s="33">
        <v>1385</v>
      </c>
      <c r="G94" s="34">
        <v>1389</v>
      </c>
      <c r="H94" s="36">
        <f t="shared" si="31"/>
        <v>1</v>
      </c>
      <c r="I94" s="33">
        <v>50</v>
      </c>
      <c r="J94" s="34">
        <v>50</v>
      </c>
      <c r="K94" s="37">
        <f t="shared" si="52"/>
        <v>1</v>
      </c>
      <c r="L94" s="34">
        <v>1862</v>
      </c>
      <c r="M94" s="34">
        <v>97</v>
      </c>
      <c r="N94" s="38">
        <f t="shared" si="28"/>
        <v>2</v>
      </c>
      <c r="O94" s="34">
        <v>731</v>
      </c>
      <c r="P94" s="38">
        <f t="shared" si="51"/>
        <v>1</v>
      </c>
      <c r="Q94" s="39">
        <v>1773.5</v>
      </c>
      <c r="R94" s="34">
        <v>1486</v>
      </c>
      <c r="S94" s="63">
        <v>588</v>
      </c>
      <c r="T94" s="40">
        <v>588</v>
      </c>
      <c r="U94" s="40">
        <v>588</v>
      </c>
      <c r="V94" s="41">
        <f t="shared" si="33"/>
        <v>83.789117564138706</v>
      </c>
      <c r="W94" s="38">
        <f t="shared" si="34"/>
        <v>0</v>
      </c>
      <c r="X94" s="42">
        <f t="shared" si="35"/>
        <v>6</v>
      </c>
      <c r="Y94" s="43">
        <v>92</v>
      </c>
      <c r="Z94" s="44">
        <f t="shared" si="36"/>
        <v>1</v>
      </c>
      <c r="AA94" s="43">
        <v>82</v>
      </c>
      <c r="AB94" s="45">
        <f t="shared" si="37"/>
        <v>1</v>
      </c>
      <c r="AC94" s="43">
        <v>39474</v>
      </c>
      <c r="AD94" s="44">
        <f t="shared" si="38"/>
        <v>1</v>
      </c>
      <c r="AE94" s="34">
        <v>18144</v>
      </c>
      <c r="AF94" s="46">
        <f t="shared" si="39"/>
        <v>1</v>
      </c>
      <c r="AG94" s="47">
        <v>98</v>
      </c>
      <c r="AH94" s="45">
        <f t="shared" si="40"/>
        <v>1</v>
      </c>
      <c r="AI94" s="48">
        <f t="shared" si="41"/>
        <v>5</v>
      </c>
      <c r="AJ94" s="34">
        <v>5489</v>
      </c>
      <c r="AK94" s="49">
        <f t="shared" si="42"/>
        <v>2.9479054779806662</v>
      </c>
      <c r="AL94" s="50">
        <f t="shared" si="30"/>
        <v>0</v>
      </c>
      <c r="AM94" s="34">
        <v>3084</v>
      </c>
      <c r="AN94" s="51">
        <f t="shared" si="43"/>
        <v>2.2203023758099354</v>
      </c>
      <c r="AO94" s="52">
        <f t="shared" si="53"/>
        <v>0</v>
      </c>
      <c r="AP94" s="34">
        <v>1679</v>
      </c>
      <c r="AQ94" s="51">
        <f t="shared" si="44"/>
        <v>22.386666666666667</v>
      </c>
      <c r="AR94" s="53">
        <f t="shared" si="45"/>
        <v>0</v>
      </c>
      <c r="AS94" s="54">
        <f t="shared" si="46"/>
        <v>0</v>
      </c>
      <c r="AT94" s="55">
        <v>0</v>
      </c>
      <c r="AU94" s="51">
        <v>0</v>
      </c>
      <c r="AV94" s="51">
        <v>1</v>
      </c>
      <c r="AW94" s="54">
        <f t="shared" si="47"/>
        <v>1</v>
      </c>
      <c r="AX94" s="57">
        <f t="shared" si="48"/>
        <v>12</v>
      </c>
      <c r="AY94" s="58">
        <f t="shared" si="49"/>
        <v>0.5714285714285714</v>
      </c>
      <c r="AZ94" s="150" t="s">
        <v>131</v>
      </c>
    </row>
    <row r="95" spans="1:57" s="59" customFormat="1" ht="16.5" customHeight="1" x14ac:dyDescent="0.2">
      <c r="A95" s="61">
        <f t="shared" si="50"/>
        <v>87</v>
      </c>
      <c r="B95" s="62" t="s">
        <v>132</v>
      </c>
      <c r="C95" s="33">
        <v>88</v>
      </c>
      <c r="D95" s="34">
        <v>105</v>
      </c>
      <c r="E95" s="35">
        <f t="shared" si="32"/>
        <v>1</v>
      </c>
      <c r="F95" s="33">
        <v>2591</v>
      </c>
      <c r="G95" s="34">
        <v>2614</v>
      </c>
      <c r="H95" s="36">
        <f t="shared" si="31"/>
        <v>1</v>
      </c>
      <c r="I95" s="33">
        <v>74</v>
      </c>
      <c r="J95" s="34">
        <v>74</v>
      </c>
      <c r="K95" s="37">
        <f t="shared" si="52"/>
        <v>1</v>
      </c>
      <c r="L95" s="34">
        <v>3991</v>
      </c>
      <c r="M95" s="34">
        <v>98</v>
      </c>
      <c r="N95" s="38">
        <f t="shared" si="28"/>
        <v>2</v>
      </c>
      <c r="O95" s="34">
        <v>759</v>
      </c>
      <c r="P95" s="38">
        <f t="shared" si="51"/>
        <v>1</v>
      </c>
      <c r="Q95" s="39">
        <v>2457</v>
      </c>
      <c r="R95" s="34">
        <v>2332</v>
      </c>
      <c r="S95" s="40">
        <v>2777</v>
      </c>
      <c r="T95" s="40">
        <v>2777</v>
      </c>
      <c r="U95" s="40">
        <v>2777</v>
      </c>
      <c r="V95" s="41">
        <f t="shared" si="33"/>
        <v>94.912494912494907</v>
      </c>
      <c r="W95" s="38">
        <f t="shared" si="34"/>
        <v>1</v>
      </c>
      <c r="X95" s="42">
        <f t="shared" si="35"/>
        <v>7</v>
      </c>
      <c r="Y95" s="43">
        <v>93</v>
      </c>
      <c r="Z95" s="44">
        <f t="shared" si="36"/>
        <v>1</v>
      </c>
      <c r="AA95" s="43">
        <v>69</v>
      </c>
      <c r="AB95" s="45">
        <f t="shared" si="37"/>
        <v>0</v>
      </c>
      <c r="AC95" s="43">
        <v>45776</v>
      </c>
      <c r="AD95" s="44">
        <v>1</v>
      </c>
      <c r="AE95" s="34">
        <v>26935</v>
      </c>
      <c r="AF95" s="46">
        <f t="shared" si="39"/>
        <v>1</v>
      </c>
      <c r="AG95" s="47">
        <v>99</v>
      </c>
      <c r="AH95" s="45">
        <f t="shared" si="40"/>
        <v>1</v>
      </c>
      <c r="AI95" s="48">
        <f t="shared" si="41"/>
        <v>4</v>
      </c>
      <c r="AJ95" s="72">
        <v>10686</v>
      </c>
      <c r="AK95" s="73">
        <f t="shared" si="42"/>
        <v>2.6775244299674266</v>
      </c>
      <c r="AL95" s="74">
        <f t="shared" si="30"/>
        <v>0</v>
      </c>
      <c r="AM95" s="72">
        <v>7873</v>
      </c>
      <c r="AN95" s="75">
        <f t="shared" si="43"/>
        <v>3.0118592195868401</v>
      </c>
      <c r="AO95" s="76">
        <f t="shared" si="53"/>
        <v>0</v>
      </c>
      <c r="AP95" s="72">
        <v>2428</v>
      </c>
      <c r="AQ95" s="75">
        <f t="shared" si="44"/>
        <v>23.123809523809523</v>
      </c>
      <c r="AR95" s="53">
        <f t="shared" si="45"/>
        <v>0</v>
      </c>
      <c r="AS95" s="54">
        <f t="shared" si="46"/>
        <v>0</v>
      </c>
      <c r="AT95" s="55">
        <v>1</v>
      </c>
      <c r="AU95" s="51">
        <v>0</v>
      </c>
      <c r="AV95" s="51">
        <v>0</v>
      </c>
      <c r="AW95" s="54">
        <f t="shared" si="47"/>
        <v>1</v>
      </c>
      <c r="AX95" s="57">
        <f t="shared" si="48"/>
        <v>12</v>
      </c>
      <c r="AY95" s="58">
        <f t="shared" si="49"/>
        <v>0.5714285714285714</v>
      </c>
      <c r="AZ95" s="150" t="s">
        <v>132</v>
      </c>
    </row>
    <row r="96" spans="1:57" s="59" customFormat="1" x14ac:dyDescent="0.2">
      <c r="A96" s="61">
        <f t="shared" si="50"/>
        <v>88</v>
      </c>
      <c r="B96" s="62" t="s">
        <v>133</v>
      </c>
      <c r="C96" s="33">
        <f>227-124</f>
        <v>103</v>
      </c>
      <c r="D96" s="34">
        <v>116</v>
      </c>
      <c r="E96" s="35">
        <f t="shared" si="32"/>
        <v>1</v>
      </c>
      <c r="F96" s="33">
        <v>3402</v>
      </c>
      <c r="G96" s="34">
        <v>3428</v>
      </c>
      <c r="H96" s="36">
        <f t="shared" si="31"/>
        <v>1</v>
      </c>
      <c r="I96" s="33">
        <v>97</v>
      </c>
      <c r="J96" s="34">
        <v>97</v>
      </c>
      <c r="K96" s="37">
        <f t="shared" si="52"/>
        <v>1</v>
      </c>
      <c r="L96" s="34">
        <v>4412</v>
      </c>
      <c r="M96" s="34">
        <v>94</v>
      </c>
      <c r="N96" s="68">
        <f t="shared" si="28"/>
        <v>1</v>
      </c>
      <c r="O96" s="34">
        <v>1315</v>
      </c>
      <c r="P96" s="68">
        <f t="shared" si="51"/>
        <v>1</v>
      </c>
      <c r="Q96" s="39">
        <v>1637</v>
      </c>
      <c r="R96" s="34">
        <v>3001</v>
      </c>
      <c r="S96" s="40">
        <v>3512</v>
      </c>
      <c r="T96" s="40">
        <v>3512</v>
      </c>
      <c r="U96" s="40">
        <v>3512</v>
      </c>
      <c r="V96" s="41">
        <f t="shared" si="33"/>
        <v>183.32315210751375</v>
      </c>
      <c r="W96" s="38">
        <f t="shared" si="34"/>
        <v>2</v>
      </c>
      <c r="X96" s="42">
        <f t="shared" si="35"/>
        <v>7</v>
      </c>
      <c r="Y96" s="43">
        <v>88</v>
      </c>
      <c r="Z96" s="44">
        <f t="shared" si="36"/>
        <v>1</v>
      </c>
      <c r="AA96" s="43">
        <v>70</v>
      </c>
      <c r="AB96" s="45">
        <f t="shared" si="37"/>
        <v>0</v>
      </c>
      <c r="AC96" s="43">
        <v>60179</v>
      </c>
      <c r="AD96" s="44">
        <f>IF((AC96/G96/13)&gt;1.4,1,0)</f>
        <v>0</v>
      </c>
      <c r="AE96" s="34">
        <v>32491</v>
      </c>
      <c r="AF96" s="46">
        <f t="shared" si="39"/>
        <v>1</v>
      </c>
      <c r="AG96" s="47">
        <v>98</v>
      </c>
      <c r="AH96" s="45">
        <f t="shared" si="40"/>
        <v>1</v>
      </c>
      <c r="AI96" s="48">
        <f t="shared" si="41"/>
        <v>3</v>
      </c>
      <c r="AJ96" s="77">
        <v>6230</v>
      </c>
      <c r="AK96" s="49">
        <f t="shared" si="42"/>
        <v>1.4120580235720761</v>
      </c>
      <c r="AL96" s="50">
        <f t="shared" si="30"/>
        <v>0</v>
      </c>
      <c r="AM96" s="77">
        <v>22102</v>
      </c>
      <c r="AN96" s="51">
        <f t="shared" si="43"/>
        <v>6.4474912485414233</v>
      </c>
      <c r="AO96" s="52">
        <f t="shared" si="53"/>
        <v>0</v>
      </c>
      <c r="AP96" s="77">
        <v>2923</v>
      </c>
      <c r="AQ96" s="51">
        <f t="shared" si="44"/>
        <v>25.198275862068964</v>
      </c>
      <c r="AR96" s="53">
        <f t="shared" si="45"/>
        <v>0</v>
      </c>
      <c r="AS96" s="54">
        <f t="shared" si="46"/>
        <v>0</v>
      </c>
      <c r="AT96" s="55">
        <v>1</v>
      </c>
      <c r="AU96" s="51">
        <v>0</v>
      </c>
      <c r="AV96" s="51">
        <v>1</v>
      </c>
      <c r="AW96" s="54">
        <f t="shared" si="47"/>
        <v>2</v>
      </c>
      <c r="AX96" s="57">
        <f t="shared" si="48"/>
        <v>12</v>
      </c>
      <c r="AY96" s="58">
        <f t="shared" si="49"/>
        <v>0.5714285714285714</v>
      </c>
      <c r="AZ96" s="150" t="s">
        <v>134</v>
      </c>
    </row>
    <row r="97" spans="1:52" s="59" customFormat="1" x14ac:dyDescent="0.25">
      <c r="A97" s="78"/>
      <c r="B97" s="79"/>
      <c r="C97" s="80"/>
      <c r="D97" s="81"/>
      <c r="E97" s="82"/>
      <c r="F97" s="83"/>
      <c r="G97" s="81"/>
      <c r="H97" s="84"/>
      <c r="I97" s="83"/>
      <c r="J97" s="81"/>
      <c r="K97" s="85"/>
      <c r="L97" s="81"/>
      <c r="M97" s="81"/>
      <c r="N97" s="85"/>
      <c r="O97" s="81"/>
      <c r="P97" s="86"/>
      <c r="Q97" s="87"/>
      <c r="R97" s="81"/>
      <c r="S97" s="81"/>
      <c r="T97" s="81"/>
      <c r="U97" s="81"/>
      <c r="V97" s="81"/>
      <c r="W97" s="84"/>
      <c r="X97" s="88"/>
      <c r="Y97" s="81"/>
      <c r="Z97" s="89"/>
      <c r="AA97" s="90"/>
      <c r="AB97" s="89"/>
      <c r="AC97" s="91"/>
      <c r="AD97" s="85"/>
      <c r="AE97" s="91"/>
      <c r="AF97" s="84"/>
      <c r="AG97" s="91"/>
      <c r="AH97" s="89"/>
      <c r="AI97" s="92"/>
      <c r="AJ97" s="93"/>
      <c r="AK97" s="94"/>
      <c r="AL97" s="95"/>
      <c r="AM97" s="93"/>
      <c r="AN97" s="91"/>
      <c r="AO97" s="92"/>
      <c r="AP97" s="93"/>
      <c r="AQ97" s="80"/>
      <c r="AR97" s="89"/>
      <c r="AS97" s="89"/>
      <c r="AT97" s="91"/>
      <c r="AU97" s="80"/>
      <c r="AV97" s="89"/>
      <c r="AW97" s="89"/>
      <c r="AX97" s="92"/>
      <c r="AY97" s="96"/>
      <c r="AZ97" s="151"/>
    </row>
    <row r="98" spans="1:52" s="59" customFormat="1" x14ac:dyDescent="0.25">
      <c r="A98" s="78"/>
      <c r="B98" s="79"/>
      <c r="C98" s="71"/>
      <c r="D98" s="97" t="s">
        <v>135</v>
      </c>
      <c r="E98" s="84"/>
      <c r="F98" s="83"/>
      <c r="G98" s="81"/>
      <c r="H98" s="84"/>
      <c r="I98" s="83"/>
      <c r="J98" s="81"/>
      <c r="K98" s="85"/>
      <c r="L98" s="81"/>
      <c r="M98" s="81"/>
      <c r="N98" s="85"/>
      <c r="O98" s="81"/>
      <c r="P98" s="86"/>
      <c r="Q98" s="98"/>
      <c r="R98" s="81"/>
      <c r="S98" s="81"/>
      <c r="T98" s="81"/>
      <c r="U98" s="81"/>
      <c r="V98" s="81"/>
      <c r="W98" s="84"/>
      <c r="X98" s="88"/>
      <c r="Y98" s="81"/>
      <c r="Z98" s="89"/>
      <c r="AA98" s="90"/>
      <c r="AB98" s="89"/>
      <c r="AC98" s="91"/>
      <c r="AG98" s="91"/>
      <c r="AH98" s="89"/>
      <c r="AI98" s="92"/>
      <c r="AJ98" s="93"/>
      <c r="AK98" s="94"/>
      <c r="AL98" s="95"/>
      <c r="AM98" s="93"/>
      <c r="AN98" s="91"/>
      <c r="AO98" s="92"/>
      <c r="AP98" s="93"/>
      <c r="AQ98" s="80"/>
      <c r="AR98" s="89"/>
      <c r="AS98" s="89"/>
      <c r="AT98" s="91"/>
      <c r="AU98" s="80"/>
      <c r="AV98" s="89"/>
      <c r="AW98" s="89"/>
      <c r="AX98" s="92"/>
      <c r="AY98" s="96"/>
      <c r="AZ98" s="151"/>
    </row>
    <row r="99" spans="1:52" s="59" customFormat="1" ht="16.5" customHeight="1" x14ac:dyDescent="0.2">
      <c r="A99" s="99"/>
      <c r="B99" s="100"/>
      <c r="C99" s="101"/>
      <c r="D99" s="97" t="s">
        <v>136</v>
      </c>
      <c r="E99" s="97"/>
      <c r="F99" s="99"/>
      <c r="G99" s="99"/>
      <c r="H99" s="102"/>
      <c r="I99" s="99"/>
      <c r="J99" s="99"/>
      <c r="K99" s="103"/>
      <c r="L99" s="99"/>
      <c r="M99" s="104"/>
      <c r="N99" s="103"/>
      <c r="O99" s="99"/>
      <c r="P99" s="105"/>
      <c r="Q99" s="106"/>
      <c r="R99" s="107"/>
      <c r="S99" s="107"/>
      <c r="T99" s="107"/>
      <c r="U99" s="107"/>
      <c r="V99" s="107"/>
      <c r="W99" s="108"/>
      <c r="X99" s="105"/>
      <c r="Z99" s="105"/>
      <c r="AA99" s="109"/>
      <c r="AB99" s="105"/>
      <c r="AG99" s="104"/>
      <c r="AH99" s="110"/>
      <c r="AI99" s="111"/>
      <c r="AJ99" s="93"/>
      <c r="AK99" s="112"/>
      <c r="AL99" s="113"/>
      <c r="AM99" s="93"/>
      <c r="AN99" s="91"/>
      <c r="AO99" s="113"/>
      <c r="AP99" s="93"/>
      <c r="AQ99" s="112"/>
      <c r="AR99" s="110"/>
      <c r="AS99" s="110"/>
      <c r="AT99" s="112"/>
      <c r="AU99" s="112"/>
      <c r="AV99" s="110"/>
      <c r="AW99" s="110"/>
      <c r="AX99" s="111"/>
      <c r="AY99" s="105"/>
      <c r="AZ99" s="114"/>
    </row>
    <row r="100" spans="1:52" s="59" customFormat="1" x14ac:dyDescent="0.2">
      <c r="B100" s="114"/>
      <c r="C100" s="115"/>
      <c r="D100" s="97" t="s">
        <v>137</v>
      </c>
      <c r="E100" s="110"/>
      <c r="H100" s="105"/>
      <c r="K100" s="105"/>
      <c r="M100" s="104"/>
      <c r="N100" s="103"/>
      <c r="O100" s="99"/>
      <c r="P100" s="110"/>
      <c r="Q100" s="99"/>
      <c r="R100" s="116"/>
      <c r="S100" s="116"/>
      <c r="T100" s="116"/>
      <c r="U100" s="116"/>
      <c r="V100" s="116"/>
      <c r="W100" s="102"/>
      <c r="X100" s="105"/>
      <c r="Z100" s="105"/>
      <c r="AA100" s="109"/>
      <c r="AB100" s="105"/>
      <c r="AC100" s="99"/>
      <c r="AG100" s="104"/>
      <c r="AH100" s="110"/>
      <c r="AI100" s="111"/>
      <c r="AJ100" s="93"/>
      <c r="AK100" s="112"/>
      <c r="AL100" s="113"/>
      <c r="AM100" s="93"/>
      <c r="AN100" s="112"/>
      <c r="AO100" s="113"/>
      <c r="AP100" s="93"/>
      <c r="AQ100" s="112"/>
      <c r="AR100" s="110"/>
      <c r="AS100" s="110"/>
      <c r="AT100" s="112"/>
      <c r="AU100" s="112"/>
      <c r="AV100" s="110"/>
      <c r="AW100" s="110"/>
      <c r="AX100" s="111"/>
      <c r="AY100" s="105"/>
      <c r="AZ100" s="114"/>
    </row>
    <row r="101" spans="1:52" s="59" customFormat="1" ht="20.25" customHeight="1" x14ac:dyDescent="0.2">
      <c r="B101" s="114"/>
      <c r="C101" s="65"/>
      <c r="D101" s="117" t="s">
        <v>138</v>
      </c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0"/>
      <c r="Q101" s="99"/>
      <c r="R101" s="116"/>
      <c r="S101" s="116"/>
      <c r="T101" s="116"/>
      <c r="U101" s="116"/>
      <c r="V101" s="116"/>
      <c r="W101" s="102"/>
      <c r="X101" s="105"/>
      <c r="Z101" s="105"/>
      <c r="AA101" s="109"/>
      <c r="AB101" s="105"/>
      <c r="AC101" s="99"/>
      <c r="AD101" s="103"/>
      <c r="AE101" s="99"/>
      <c r="AF101" s="110"/>
      <c r="AG101" s="104"/>
      <c r="AH101" s="110"/>
      <c r="AI101" s="111"/>
      <c r="AJ101" s="93"/>
      <c r="AK101" s="112"/>
      <c r="AL101" s="113"/>
      <c r="AM101" s="93"/>
      <c r="AN101" s="112"/>
      <c r="AO101" s="113"/>
      <c r="AP101" s="93"/>
      <c r="AQ101" s="112"/>
      <c r="AR101" s="110"/>
      <c r="AS101" s="110"/>
      <c r="AT101" s="112"/>
      <c r="AU101" s="112"/>
      <c r="AV101" s="110"/>
      <c r="AW101" s="110"/>
      <c r="AX101" s="111"/>
      <c r="AY101" s="105"/>
      <c r="AZ101" s="114"/>
    </row>
    <row r="102" spans="1:52" s="59" customFormat="1" x14ac:dyDescent="0.3">
      <c r="B102" s="114"/>
      <c r="C102" s="106"/>
      <c r="D102" s="106"/>
      <c r="E102" s="119"/>
      <c r="F102" s="120"/>
      <c r="G102" s="99"/>
      <c r="H102" s="110"/>
      <c r="I102" s="120"/>
      <c r="J102" s="99"/>
      <c r="K102" s="103"/>
      <c r="L102" s="99"/>
      <c r="M102" s="104"/>
      <c r="N102" s="103"/>
      <c r="O102" s="99"/>
      <c r="P102" s="121"/>
      <c r="Q102" s="122"/>
      <c r="R102" s="116"/>
      <c r="S102" s="116"/>
      <c r="T102" s="116"/>
      <c r="U102" s="116"/>
      <c r="V102" s="116"/>
      <c r="W102" s="102"/>
      <c r="X102" s="105"/>
      <c r="Z102" s="105"/>
      <c r="AA102" s="109"/>
      <c r="AB102" s="105"/>
      <c r="AC102" s="99"/>
      <c r="AD102" s="103"/>
      <c r="AE102" s="99"/>
      <c r="AF102" s="110"/>
      <c r="AG102" s="104"/>
      <c r="AH102" s="110"/>
      <c r="AI102" s="111"/>
      <c r="AJ102" s="93"/>
      <c r="AK102" s="112"/>
      <c r="AL102" s="113"/>
      <c r="AM102" s="93"/>
      <c r="AN102" s="112"/>
      <c r="AO102" s="113"/>
      <c r="AP102" s="93"/>
      <c r="AQ102" s="112"/>
      <c r="AR102" s="110"/>
      <c r="AS102" s="110"/>
      <c r="AT102" s="112"/>
      <c r="AU102" s="112"/>
      <c r="AV102" s="110"/>
      <c r="AW102" s="110"/>
      <c r="AX102" s="111"/>
      <c r="AY102" s="105"/>
      <c r="AZ102" s="114"/>
    </row>
    <row r="103" spans="1:52" x14ac:dyDescent="0.3">
      <c r="AJ103" s="93"/>
      <c r="AM103" s="93"/>
      <c r="AP103" s="93"/>
    </row>
    <row r="104" spans="1:52" x14ac:dyDescent="0.3">
      <c r="AJ104" s="93"/>
      <c r="AM104" s="93"/>
      <c r="AP104" s="93"/>
    </row>
    <row r="105" spans="1:52" x14ac:dyDescent="0.3">
      <c r="AJ105" s="93"/>
      <c r="AM105" s="93"/>
      <c r="AP105" s="93"/>
    </row>
    <row r="106" spans="1:52" x14ac:dyDescent="0.3">
      <c r="AJ106" s="93"/>
      <c r="AM106" s="93"/>
      <c r="AP106" s="93"/>
    </row>
    <row r="107" spans="1:52" x14ac:dyDescent="0.3">
      <c r="AJ107" s="93"/>
      <c r="AM107" s="93"/>
      <c r="AP107" s="93"/>
    </row>
    <row r="108" spans="1:52" x14ac:dyDescent="0.3">
      <c r="AJ108" s="93"/>
      <c r="AM108" s="93"/>
      <c r="AP108" s="93"/>
    </row>
    <row r="109" spans="1:52" x14ac:dyDescent="0.3">
      <c r="AJ109" s="93"/>
      <c r="AM109" s="93"/>
      <c r="AP109" s="93"/>
    </row>
    <row r="110" spans="1:52" x14ac:dyDescent="0.3">
      <c r="AJ110" s="93"/>
      <c r="AM110" s="93"/>
      <c r="AP110" s="93"/>
    </row>
    <row r="111" spans="1:52" x14ac:dyDescent="0.3">
      <c r="AJ111" s="93"/>
      <c r="AM111" s="93"/>
      <c r="AP111" s="93"/>
    </row>
    <row r="112" spans="1:52" x14ac:dyDescent="0.3">
      <c r="AJ112" s="93"/>
      <c r="AM112" s="93"/>
      <c r="AP112" s="93"/>
    </row>
    <row r="113" spans="36:42" x14ac:dyDescent="0.3">
      <c r="AJ113" s="93"/>
      <c r="AM113" s="93"/>
      <c r="AP113" s="93"/>
    </row>
    <row r="114" spans="36:42" x14ac:dyDescent="0.3">
      <c r="AJ114" s="93"/>
      <c r="AM114" s="93"/>
      <c r="AP114" s="93"/>
    </row>
    <row r="115" spans="36:42" x14ac:dyDescent="0.3">
      <c r="AJ115" s="93"/>
      <c r="AM115" s="93"/>
      <c r="AP115" s="93"/>
    </row>
    <row r="116" spans="36:42" x14ac:dyDescent="0.3">
      <c r="AJ116" s="93"/>
      <c r="AM116" s="93"/>
      <c r="AP116" s="93"/>
    </row>
    <row r="117" spans="36:42" x14ac:dyDescent="0.3">
      <c r="AJ117" s="93"/>
      <c r="AM117" s="93"/>
      <c r="AP117" s="93"/>
    </row>
    <row r="118" spans="36:42" x14ac:dyDescent="0.3">
      <c r="AJ118" s="93"/>
      <c r="AM118" s="93"/>
      <c r="AP118" s="93"/>
    </row>
    <row r="119" spans="36:42" x14ac:dyDescent="0.3">
      <c r="AJ119" s="93"/>
      <c r="AM119" s="93"/>
      <c r="AP119" s="93"/>
    </row>
    <row r="120" spans="36:42" x14ac:dyDescent="0.3">
      <c r="AJ120" s="93"/>
      <c r="AM120" s="93"/>
      <c r="AP120" s="93"/>
    </row>
    <row r="121" spans="36:42" x14ac:dyDescent="0.3">
      <c r="AJ121" s="93"/>
      <c r="AM121" s="93"/>
      <c r="AP121" s="93"/>
    </row>
    <row r="122" spans="36:42" x14ac:dyDescent="0.3">
      <c r="AJ122" s="93"/>
      <c r="AM122" s="93"/>
      <c r="AP122" s="93"/>
    </row>
    <row r="123" spans="36:42" x14ac:dyDescent="0.3">
      <c r="AJ123" s="93"/>
      <c r="AM123" s="93"/>
      <c r="AP123" s="93"/>
    </row>
    <row r="124" spans="36:42" x14ac:dyDescent="0.3">
      <c r="AJ124" s="93"/>
      <c r="AM124" s="93"/>
      <c r="AP124" s="93"/>
    </row>
    <row r="125" spans="36:42" x14ac:dyDescent="0.3">
      <c r="AJ125" s="93"/>
      <c r="AM125" s="93"/>
      <c r="AP125" s="93"/>
    </row>
    <row r="126" spans="36:42" x14ac:dyDescent="0.3">
      <c r="AJ126" s="93"/>
      <c r="AM126" s="93"/>
      <c r="AP126" s="93"/>
    </row>
    <row r="127" spans="36:42" x14ac:dyDescent="0.3">
      <c r="AJ127" s="93"/>
      <c r="AM127" s="93"/>
      <c r="AP127" s="93"/>
    </row>
    <row r="128" spans="36:42" x14ac:dyDescent="0.3">
      <c r="AJ128" s="93"/>
      <c r="AM128" s="93"/>
      <c r="AP128" s="93"/>
    </row>
    <row r="129" spans="36:42" x14ac:dyDescent="0.3">
      <c r="AJ129" s="93"/>
      <c r="AM129" s="93"/>
      <c r="AP129" s="93"/>
    </row>
    <row r="130" spans="36:42" x14ac:dyDescent="0.3">
      <c r="AJ130" s="93"/>
      <c r="AM130" s="93"/>
      <c r="AP130" s="93"/>
    </row>
    <row r="131" spans="36:42" x14ac:dyDescent="0.3">
      <c r="AJ131" s="93"/>
      <c r="AM131" s="93"/>
      <c r="AP131" s="93"/>
    </row>
    <row r="132" spans="36:42" x14ac:dyDescent="0.3">
      <c r="AJ132" s="93"/>
      <c r="AM132" s="93"/>
      <c r="AP132" s="93"/>
    </row>
    <row r="133" spans="36:42" x14ac:dyDescent="0.3">
      <c r="AJ133" s="93"/>
      <c r="AM133" s="93"/>
      <c r="AP133" s="93"/>
    </row>
    <row r="134" spans="36:42" x14ac:dyDescent="0.3">
      <c r="AJ134" s="93"/>
      <c r="AM134" s="93"/>
      <c r="AP134" s="93"/>
    </row>
    <row r="135" spans="36:42" x14ac:dyDescent="0.3">
      <c r="AJ135" s="93"/>
      <c r="AM135" s="93"/>
      <c r="AP135" s="93"/>
    </row>
    <row r="136" spans="36:42" x14ac:dyDescent="0.3">
      <c r="AJ136" s="93"/>
      <c r="AM136" s="93"/>
      <c r="AP136" s="93"/>
    </row>
    <row r="137" spans="36:42" x14ac:dyDescent="0.3">
      <c r="AJ137" s="93"/>
      <c r="AM137" s="93"/>
      <c r="AP137" s="93"/>
    </row>
    <row r="138" spans="36:42" x14ac:dyDescent="0.3">
      <c r="AJ138" s="93"/>
      <c r="AM138" s="93"/>
      <c r="AP138" s="93"/>
    </row>
  </sheetData>
  <autoFilter ref="A4:BD96">
    <sortState ref="A5:BE96">
      <sortCondition descending="1" ref="AY4:AY96"/>
    </sortState>
  </autoFilter>
  <mergeCells count="6">
    <mergeCell ref="C1:AX1"/>
    <mergeCell ref="C2:AX2"/>
    <mergeCell ref="C3:X3"/>
    <mergeCell ref="Y3:AI3"/>
    <mergeCell ref="AJ3:AS3"/>
    <mergeCell ref="AT3:AV3"/>
  </mergeCells>
  <conditionalFormatting sqref="C5:AV96">
    <cfRule type="cellIs" dxfId="0" priority="1" operator="equal">
      <formula>0</formula>
    </cfRule>
  </conditionalFormatting>
  <pageMargins left="0.23622047244094491" right="0.23622047244094491" top="0.15748031496062992" bottom="0.15748031496062992" header="0.31496062992125984" footer="0.31496062992125984"/>
  <pageSetup paperSize="9" scale="30" orientation="landscape" copies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Ранжирован.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Архипенко Мария Вячеславовна</dc:creator>
  <cp:lastModifiedBy>Архипенко Мария Вячеславовна</cp:lastModifiedBy>
  <cp:lastPrinted>2019-03-14T09:21:45Z</cp:lastPrinted>
  <dcterms:created xsi:type="dcterms:W3CDTF">2019-03-14T09:11:11Z</dcterms:created>
  <dcterms:modified xsi:type="dcterms:W3CDTF">2019-03-14T09:22:32Z</dcterms:modified>
</cp:coreProperties>
</file>