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Мониторинг АИС СГО 9 января" sheetId="1" r:id="rId1"/>
  </sheets>
  <definedNames>
    <definedName name="_xlnm._FilterDatabase" localSheetId="0" hidden="1">'Мониторинг АИС СГО 9 января'!$A$4:$BB$96</definedName>
  </definedNames>
  <calcPr calcId="145621"/>
</workbook>
</file>

<file path=xl/calcChain.xml><?xml version="1.0" encoding="utf-8"?>
<calcChain xmlns="http://schemas.openxmlformats.org/spreadsheetml/2006/main">
  <c r="AW96" i="1" l="1"/>
  <c r="AQ96" i="1"/>
  <c r="AR96" i="1" s="1"/>
  <c r="AN96" i="1"/>
  <c r="AO96" i="1" s="1"/>
  <c r="AK96" i="1"/>
  <c r="AL96" i="1" s="1"/>
  <c r="AS96" i="1" s="1"/>
  <c r="AH96" i="1"/>
  <c r="AF96" i="1"/>
  <c r="AD96" i="1"/>
  <c r="AB96" i="1"/>
  <c r="Z96" i="1"/>
  <c r="W96" i="1"/>
  <c r="V96" i="1"/>
  <c r="N96" i="1"/>
  <c r="K96" i="1"/>
  <c r="H96" i="1"/>
  <c r="E96" i="1"/>
  <c r="X96" i="1" s="1"/>
  <c r="AW95" i="1"/>
  <c r="AQ95" i="1"/>
  <c r="AR95" i="1" s="1"/>
  <c r="AN95" i="1"/>
  <c r="AO95" i="1" s="1"/>
  <c r="AK95" i="1"/>
  <c r="AL95" i="1" s="1"/>
  <c r="AS95" i="1" s="1"/>
  <c r="AH95" i="1"/>
  <c r="AF95" i="1"/>
  <c r="AD95" i="1"/>
  <c r="AB95" i="1"/>
  <c r="Z95" i="1"/>
  <c r="W95" i="1"/>
  <c r="V95" i="1"/>
  <c r="P95" i="1"/>
  <c r="N95" i="1"/>
  <c r="K95" i="1"/>
  <c r="H95" i="1"/>
  <c r="E95" i="1"/>
  <c r="X95" i="1" s="1"/>
  <c r="AW94" i="1"/>
  <c r="AR94" i="1"/>
  <c r="AQ94" i="1"/>
  <c r="AO94" i="1"/>
  <c r="AN94" i="1"/>
  <c r="AL94" i="1"/>
  <c r="AS94" i="1" s="1"/>
  <c r="AK94" i="1"/>
  <c r="AH94" i="1"/>
  <c r="AF94" i="1"/>
  <c r="AD94" i="1"/>
  <c r="AB94" i="1"/>
  <c r="Z94" i="1"/>
  <c r="AI94" i="1" s="1"/>
  <c r="W94" i="1"/>
  <c r="V94" i="1"/>
  <c r="P94" i="1"/>
  <c r="N94" i="1"/>
  <c r="K94" i="1"/>
  <c r="H94" i="1"/>
  <c r="E94" i="1"/>
  <c r="AW90" i="1"/>
  <c r="AQ90" i="1"/>
  <c r="AR90" i="1" s="1"/>
  <c r="AN90" i="1"/>
  <c r="AK90" i="1"/>
  <c r="AL90" i="1" s="1"/>
  <c r="AH90" i="1"/>
  <c r="AF90" i="1"/>
  <c r="AD90" i="1"/>
  <c r="AB90" i="1"/>
  <c r="Z90" i="1"/>
  <c r="AI90" i="1" s="1"/>
  <c r="W90" i="1"/>
  <c r="V90" i="1"/>
  <c r="P90" i="1"/>
  <c r="N90" i="1"/>
  <c r="K90" i="1"/>
  <c r="H90" i="1"/>
  <c r="E90" i="1"/>
  <c r="AW93" i="1"/>
  <c r="AQ93" i="1"/>
  <c r="AR93" i="1" s="1"/>
  <c r="AN93" i="1"/>
  <c r="AO93" i="1" s="1"/>
  <c r="AK93" i="1"/>
  <c r="AL93" i="1" s="1"/>
  <c r="AH93" i="1"/>
  <c r="AF93" i="1"/>
  <c r="AD93" i="1"/>
  <c r="AB93" i="1"/>
  <c r="Z93" i="1"/>
  <c r="W93" i="1"/>
  <c r="V93" i="1"/>
  <c r="P93" i="1"/>
  <c r="N93" i="1"/>
  <c r="K93" i="1"/>
  <c r="H93" i="1"/>
  <c r="E93" i="1"/>
  <c r="AW92" i="1"/>
  <c r="AQ92" i="1"/>
  <c r="AR92" i="1" s="1"/>
  <c r="AN92" i="1"/>
  <c r="AO92" i="1" s="1"/>
  <c r="AK92" i="1"/>
  <c r="AL92" i="1" s="1"/>
  <c r="AH92" i="1"/>
  <c r="AF92" i="1"/>
  <c r="AD92" i="1"/>
  <c r="AB92" i="1"/>
  <c r="Z92" i="1"/>
  <c r="W92" i="1"/>
  <c r="V92" i="1"/>
  <c r="P92" i="1"/>
  <c r="N92" i="1"/>
  <c r="K92" i="1"/>
  <c r="H92" i="1"/>
  <c r="E92" i="1"/>
  <c r="AW91" i="1"/>
  <c r="AQ91" i="1"/>
  <c r="AR91" i="1" s="1"/>
  <c r="AN91" i="1"/>
  <c r="AO91" i="1" s="1"/>
  <c r="AK91" i="1"/>
  <c r="AL91" i="1" s="1"/>
  <c r="AS91" i="1" s="1"/>
  <c r="AH91" i="1"/>
  <c r="AF91" i="1"/>
  <c r="AD91" i="1"/>
  <c r="AB91" i="1"/>
  <c r="Z91" i="1"/>
  <c r="W91" i="1"/>
  <c r="V91" i="1"/>
  <c r="P91" i="1"/>
  <c r="N91" i="1"/>
  <c r="K91" i="1"/>
  <c r="H91" i="1"/>
  <c r="E91" i="1"/>
  <c r="AW89" i="1"/>
  <c r="AQ89" i="1"/>
  <c r="AR89" i="1" s="1"/>
  <c r="AN89" i="1"/>
  <c r="AO89" i="1" s="1"/>
  <c r="AK89" i="1"/>
  <c r="AL89" i="1" s="1"/>
  <c r="AH89" i="1"/>
  <c r="AF89" i="1"/>
  <c r="AD89" i="1"/>
  <c r="AB89" i="1"/>
  <c r="Z89" i="1"/>
  <c r="W89" i="1"/>
  <c r="V89" i="1"/>
  <c r="P89" i="1"/>
  <c r="N89" i="1"/>
  <c r="K89" i="1"/>
  <c r="H89" i="1"/>
  <c r="E89" i="1"/>
  <c r="AW88" i="1"/>
  <c r="AQ88" i="1"/>
  <c r="AR88" i="1" s="1"/>
  <c r="AN88" i="1"/>
  <c r="AO88" i="1" s="1"/>
  <c r="AK88" i="1"/>
  <c r="AL88" i="1" s="1"/>
  <c r="AH88" i="1"/>
  <c r="AF88" i="1"/>
  <c r="AD88" i="1"/>
  <c r="AB88" i="1"/>
  <c r="Z88" i="1"/>
  <c r="W88" i="1"/>
  <c r="V88" i="1"/>
  <c r="P88" i="1"/>
  <c r="N88" i="1"/>
  <c r="K88" i="1"/>
  <c r="H88" i="1"/>
  <c r="E88" i="1"/>
  <c r="AW87" i="1"/>
  <c r="AQ87" i="1"/>
  <c r="AR87" i="1" s="1"/>
  <c r="AN87" i="1"/>
  <c r="AO87" i="1" s="1"/>
  <c r="AK87" i="1"/>
  <c r="AL87" i="1" s="1"/>
  <c r="AH87" i="1"/>
  <c r="AF87" i="1"/>
  <c r="AD87" i="1"/>
  <c r="AB87" i="1"/>
  <c r="Z87" i="1"/>
  <c r="W87" i="1"/>
  <c r="V87" i="1"/>
  <c r="P87" i="1"/>
  <c r="N87" i="1"/>
  <c r="K87" i="1"/>
  <c r="H87" i="1"/>
  <c r="E87" i="1"/>
  <c r="AW86" i="1"/>
  <c r="AQ86" i="1"/>
  <c r="AR86" i="1" s="1"/>
  <c r="AN86" i="1"/>
  <c r="AO86" i="1" s="1"/>
  <c r="AK86" i="1"/>
  <c r="AL86" i="1" s="1"/>
  <c r="AH86" i="1"/>
  <c r="AF86" i="1"/>
  <c r="AD86" i="1"/>
  <c r="AB86" i="1"/>
  <c r="Z86" i="1"/>
  <c r="W86" i="1"/>
  <c r="V86" i="1"/>
  <c r="P86" i="1"/>
  <c r="N86" i="1"/>
  <c r="K86" i="1"/>
  <c r="H86" i="1"/>
  <c r="E86" i="1"/>
  <c r="AW85" i="1"/>
  <c r="AQ85" i="1"/>
  <c r="AR85" i="1" s="1"/>
  <c r="AN85" i="1"/>
  <c r="AO85" i="1" s="1"/>
  <c r="AK85" i="1"/>
  <c r="AL85" i="1" s="1"/>
  <c r="AH85" i="1"/>
  <c r="AF85" i="1"/>
  <c r="AD85" i="1"/>
  <c r="AB85" i="1"/>
  <c r="Z85" i="1"/>
  <c r="W85" i="1"/>
  <c r="V85" i="1"/>
  <c r="P85" i="1"/>
  <c r="N85" i="1"/>
  <c r="K85" i="1"/>
  <c r="H85" i="1"/>
  <c r="E85" i="1"/>
  <c r="AW84" i="1"/>
  <c r="AQ84" i="1"/>
  <c r="AR84" i="1" s="1"/>
  <c r="AN84" i="1"/>
  <c r="AO84" i="1" s="1"/>
  <c r="AK84" i="1"/>
  <c r="AL84" i="1" s="1"/>
  <c r="AH84" i="1"/>
  <c r="AF84" i="1"/>
  <c r="AD84" i="1"/>
  <c r="AB84" i="1"/>
  <c r="AI84" i="1" s="1"/>
  <c r="Z84" i="1"/>
  <c r="W84" i="1"/>
  <c r="V84" i="1"/>
  <c r="P84" i="1"/>
  <c r="N84" i="1"/>
  <c r="K84" i="1"/>
  <c r="H84" i="1"/>
  <c r="E84" i="1"/>
  <c r="AW83" i="1"/>
  <c r="AQ83" i="1"/>
  <c r="AR83" i="1" s="1"/>
  <c r="AN83" i="1"/>
  <c r="AO83" i="1" s="1"/>
  <c r="AK83" i="1"/>
  <c r="AL83" i="1" s="1"/>
  <c r="AS83" i="1" s="1"/>
  <c r="AH83" i="1"/>
  <c r="AF83" i="1"/>
  <c r="AD83" i="1"/>
  <c r="AB83" i="1"/>
  <c r="Z83" i="1"/>
  <c r="W83" i="1"/>
  <c r="V83" i="1"/>
  <c r="P83" i="1"/>
  <c r="N83" i="1"/>
  <c r="K83" i="1"/>
  <c r="H83" i="1"/>
  <c r="E83" i="1"/>
  <c r="X83" i="1" s="1"/>
  <c r="AW82" i="1"/>
  <c r="AR82" i="1"/>
  <c r="AQ82" i="1"/>
  <c r="AO82" i="1"/>
  <c r="AN82" i="1"/>
  <c r="AL82" i="1"/>
  <c r="AS82" i="1" s="1"/>
  <c r="AK82" i="1"/>
  <c r="AH82" i="1"/>
  <c r="AF82" i="1"/>
  <c r="AD82" i="1"/>
  <c r="AB82" i="1"/>
  <c r="Z82" i="1"/>
  <c r="W82" i="1"/>
  <c r="V82" i="1"/>
  <c r="P82" i="1"/>
  <c r="N82" i="1"/>
  <c r="K82" i="1"/>
  <c r="H82" i="1"/>
  <c r="X82" i="1" s="1"/>
  <c r="E82" i="1"/>
  <c r="AW81" i="1"/>
  <c r="AQ81" i="1"/>
  <c r="AR81" i="1" s="1"/>
  <c r="AN81" i="1"/>
  <c r="AO81" i="1" s="1"/>
  <c r="AK81" i="1"/>
  <c r="AL81" i="1" s="1"/>
  <c r="AH81" i="1"/>
  <c r="AF81" i="1"/>
  <c r="AD81" i="1"/>
  <c r="AB81" i="1"/>
  <c r="Z81" i="1"/>
  <c r="AI81" i="1" s="1"/>
  <c r="W81" i="1"/>
  <c r="V81" i="1"/>
  <c r="P81" i="1"/>
  <c r="N81" i="1"/>
  <c r="K81" i="1"/>
  <c r="H81" i="1"/>
  <c r="E81" i="1"/>
  <c r="AW80" i="1"/>
  <c r="AQ80" i="1"/>
  <c r="AR80" i="1" s="1"/>
  <c r="AN80" i="1"/>
  <c r="AO80" i="1" s="1"/>
  <c r="AK80" i="1"/>
  <c r="AL80" i="1" s="1"/>
  <c r="AH80" i="1"/>
  <c r="AF80" i="1"/>
  <c r="AD80" i="1"/>
  <c r="AB80" i="1"/>
  <c r="Z80" i="1"/>
  <c r="W80" i="1"/>
  <c r="V80" i="1"/>
  <c r="P80" i="1"/>
  <c r="N80" i="1"/>
  <c r="K80" i="1"/>
  <c r="H80" i="1"/>
  <c r="E80" i="1"/>
  <c r="AW79" i="1"/>
  <c r="AQ79" i="1"/>
  <c r="AR79" i="1" s="1"/>
  <c r="AN79" i="1"/>
  <c r="AO79" i="1" s="1"/>
  <c r="AK79" i="1"/>
  <c r="AL79" i="1" s="1"/>
  <c r="AH79" i="1"/>
  <c r="AF79" i="1"/>
  <c r="AD79" i="1"/>
  <c r="AB79" i="1"/>
  <c r="Z79" i="1"/>
  <c r="W79" i="1"/>
  <c r="V79" i="1"/>
  <c r="P79" i="1"/>
  <c r="N79" i="1"/>
  <c r="K79" i="1"/>
  <c r="H79" i="1"/>
  <c r="E79" i="1"/>
  <c r="AW78" i="1"/>
  <c r="AQ78" i="1"/>
  <c r="AR78" i="1" s="1"/>
  <c r="AN78" i="1"/>
  <c r="AO78" i="1" s="1"/>
  <c r="AK78" i="1"/>
  <c r="AL78" i="1" s="1"/>
  <c r="AH78" i="1"/>
  <c r="AF78" i="1"/>
  <c r="AD78" i="1"/>
  <c r="AB78" i="1"/>
  <c r="Z78" i="1"/>
  <c r="W78" i="1"/>
  <c r="V78" i="1"/>
  <c r="P78" i="1"/>
  <c r="N78" i="1"/>
  <c r="K78" i="1"/>
  <c r="H78" i="1"/>
  <c r="E78" i="1"/>
  <c r="AW77" i="1"/>
  <c r="AQ77" i="1"/>
  <c r="AR77" i="1" s="1"/>
  <c r="AN77" i="1"/>
  <c r="AO77" i="1" s="1"/>
  <c r="AK77" i="1"/>
  <c r="AL77" i="1" s="1"/>
  <c r="AH77" i="1"/>
  <c r="AF77" i="1"/>
  <c r="AD77" i="1"/>
  <c r="AB77" i="1"/>
  <c r="Z77" i="1"/>
  <c r="W77" i="1"/>
  <c r="V77" i="1"/>
  <c r="P77" i="1"/>
  <c r="N77" i="1"/>
  <c r="K77" i="1"/>
  <c r="H77" i="1"/>
  <c r="E77" i="1"/>
  <c r="AW76" i="1"/>
  <c r="AQ76" i="1"/>
  <c r="AR76" i="1" s="1"/>
  <c r="AN76" i="1"/>
  <c r="AO76" i="1" s="1"/>
  <c r="AK76" i="1"/>
  <c r="AL76" i="1" s="1"/>
  <c r="AH76" i="1"/>
  <c r="AF76" i="1"/>
  <c r="AD76" i="1"/>
  <c r="AB76" i="1"/>
  <c r="Z76" i="1"/>
  <c r="W76" i="1"/>
  <c r="V76" i="1"/>
  <c r="P76" i="1"/>
  <c r="N76" i="1"/>
  <c r="K76" i="1"/>
  <c r="H76" i="1"/>
  <c r="E76" i="1"/>
  <c r="AW75" i="1"/>
  <c r="AQ75" i="1"/>
  <c r="AR75" i="1" s="1"/>
  <c r="AN75" i="1"/>
  <c r="AO75" i="1" s="1"/>
  <c r="AK75" i="1"/>
  <c r="AL75" i="1" s="1"/>
  <c r="AH75" i="1"/>
  <c r="AF75" i="1"/>
  <c r="AD75" i="1"/>
  <c r="AB75" i="1"/>
  <c r="Z75" i="1"/>
  <c r="W75" i="1"/>
  <c r="V75" i="1"/>
  <c r="P75" i="1"/>
  <c r="N75" i="1"/>
  <c r="K75" i="1"/>
  <c r="H75" i="1"/>
  <c r="E75" i="1"/>
  <c r="AW74" i="1"/>
  <c r="AQ74" i="1"/>
  <c r="AR74" i="1" s="1"/>
  <c r="AN74" i="1"/>
  <c r="AO74" i="1" s="1"/>
  <c r="AK74" i="1"/>
  <c r="AL74" i="1" s="1"/>
  <c r="AH74" i="1"/>
  <c r="AF74" i="1"/>
  <c r="AD74" i="1"/>
  <c r="AB74" i="1"/>
  <c r="Z74" i="1"/>
  <c r="W74" i="1"/>
  <c r="V74" i="1"/>
  <c r="P74" i="1"/>
  <c r="N74" i="1"/>
  <c r="K74" i="1"/>
  <c r="H74" i="1"/>
  <c r="E74" i="1"/>
  <c r="AW73" i="1"/>
  <c r="AQ73" i="1"/>
  <c r="AR73" i="1" s="1"/>
  <c r="AN73" i="1"/>
  <c r="AO73" i="1" s="1"/>
  <c r="AK73" i="1"/>
  <c r="AL73" i="1" s="1"/>
  <c r="AH73" i="1"/>
  <c r="AF73" i="1"/>
  <c r="AD73" i="1"/>
  <c r="AB73" i="1"/>
  <c r="Z73" i="1"/>
  <c r="W73" i="1"/>
  <c r="V73" i="1"/>
  <c r="P73" i="1"/>
  <c r="N73" i="1"/>
  <c r="K73" i="1"/>
  <c r="H73" i="1"/>
  <c r="E73" i="1"/>
  <c r="AW72" i="1"/>
  <c r="AQ72" i="1"/>
  <c r="AR72" i="1" s="1"/>
  <c r="AN72" i="1"/>
  <c r="AO72" i="1" s="1"/>
  <c r="AK72" i="1"/>
  <c r="AL72" i="1" s="1"/>
  <c r="AH72" i="1"/>
  <c r="AF72" i="1"/>
  <c r="AD72" i="1"/>
  <c r="AB72" i="1"/>
  <c r="Z72" i="1"/>
  <c r="W72" i="1"/>
  <c r="V72" i="1"/>
  <c r="P72" i="1"/>
  <c r="N72" i="1"/>
  <c r="K72" i="1"/>
  <c r="H72" i="1"/>
  <c r="E72" i="1"/>
  <c r="AW71" i="1"/>
  <c r="AQ71" i="1"/>
  <c r="AR71" i="1" s="1"/>
  <c r="AN71" i="1"/>
  <c r="AO71" i="1" s="1"/>
  <c r="AK71" i="1"/>
  <c r="AL71" i="1" s="1"/>
  <c r="AH71" i="1"/>
  <c r="AF71" i="1"/>
  <c r="AD71" i="1"/>
  <c r="AB71" i="1"/>
  <c r="Z71" i="1"/>
  <c r="W71" i="1"/>
  <c r="V71" i="1"/>
  <c r="P71" i="1"/>
  <c r="N71" i="1"/>
  <c r="K71" i="1"/>
  <c r="H71" i="1"/>
  <c r="E71" i="1"/>
  <c r="AW70" i="1"/>
  <c r="AQ70" i="1"/>
  <c r="AR70" i="1" s="1"/>
  <c r="AN70" i="1"/>
  <c r="AO70" i="1" s="1"/>
  <c r="AK70" i="1"/>
  <c r="AL70" i="1" s="1"/>
  <c r="AH70" i="1"/>
  <c r="AF70" i="1"/>
  <c r="AD70" i="1"/>
  <c r="AB70" i="1"/>
  <c r="Z70" i="1"/>
  <c r="W70" i="1"/>
  <c r="V70" i="1"/>
  <c r="P70" i="1"/>
  <c r="N70" i="1"/>
  <c r="K70" i="1"/>
  <c r="H70" i="1"/>
  <c r="E70" i="1"/>
  <c r="AW69" i="1"/>
  <c r="AQ69" i="1"/>
  <c r="AR69" i="1" s="1"/>
  <c r="AN69" i="1"/>
  <c r="AO69" i="1" s="1"/>
  <c r="AK69" i="1"/>
  <c r="AL69" i="1" s="1"/>
  <c r="AH69" i="1"/>
  <c r="AF69" i="1"/>
  <c r="AD69" i="1"/>
  <c r="AB69" i="1"/>
  <c r="AI69" i="1" s="1"/>
  <c r="Z69" i="1"/>
  <c r="W69" i="1"/>
  <c r="V69" i="1"/>
  <c r="P69" i="1"/>
  <c r="N69" i="1"/>
  <c r="K69" i="1"/>
  <c r="H69" i="1"/>
  <c r="E69" i="1"/>
  <c r="AW68" i="1"/>
  <c r="AQ68" i="1"/>
  <c r="AR68" i="1" s="1"/>
  <c r="AN68" i="1"/>
  <c r="AO68" i="1" s="1"/>
  <c r="AK68" i="1"/>
  <c r="AL68" i="1" s="1"/>
  <c r="AS68" i="1" s="1"/>
  <c r="AH68" i="1"/>
  <c r="AF68" i="1"/>
  <c r="AD68" i="1"/>
  <c r="AB68" i="1"/>
  <c r="Z68" i="1"/>
  <c r="W68" i="1"/>
  <c r="V68" i="1"/>
  <c r="P68" i="1"/>
  <c r="N68" i="1"/>
  <c r="K68" i="1"/>
  <c r="H68" i="1"/>
  <c r="E68" i="1"/>
  <c r="X68" i="1" s="1"/>
  <c r="AW67" i="1"/>
  <c r="AR67" i="1"/>
  <c r="AQ67" i="1"/>
  <c r="AO67" i="1"/>
  <c r="AN67" i="1"/>
  <c r="AL67" i="1"/>
  <c r="AS67" i="1" s="1"/>
  <c r="AK67" i="1"/>
  <c r="AH67" i="1"/>
  <c r="AF67" i="1"/>
  <c r="AD67" i="1"/>
  <c r="AB67" i="1"/>
  <c r="Z67" i="1"/>
  <c r="W67" i="1"/>
  <c r="V67" i="1"/>
  <c r="P67" i="1"/>
  <c r="N67" i="1"/>
  <c r="K67" i="1"/>
  <c r="H67" i="1"/>
  <c r="X67" i="1" s="1"/>
  <c r="E67" i="1"/>
  <c r="AW66" i="1"/>
  <c r="AQ66" i="1"/>
  <c r="AR66" i="1" s="1"/>
  <c r="AN66" i="1"/>
  <c r="AO66" i="1" s="1"/>
  <c r="AK66" i="1"/>
  <c r="AL66" i="1" s="1"/>
  <c r="AH66" i="1"/>
  <c r="AF66" i="1"/>
  <c r="AD66" i="1"/>
  <c r="AB66" i="1"/>
  <c r="Z66" i="1"/>
  <c r="AI66" i="1" s="1"/>
  <c r="W66" i="1"/>
  <c r="V66" i="1"/>
  <c r="P66" i="1"/>
  <c r="N66" i="1"/>
  <c r="K66" i="1"/>
  <c r="H66" i="1"/>
  <c r="E66" i="1"/>
  <c r="AW65" i="1"/>
  <c r="AQ65" i="1"/>
  <c r="AR65" i="1" s="1"/>
  <c r="AN65" i="1"/>
  <c r="AO65" i="1" s="1"/>
  <c r="AK65" i="1"/>
  <c r="AL65" i="1" s="1"/>
  <c r="AH65" i="1"/>
  <c r="AF65" i="1"/>
  <c r="AD65" i="1"/>
  <c r="AB65" i="1"/>
  <c r="Z65" i="1"/>
  <c r="W65" i="1"/>
  <c r="V65" i="1"/>
  <c r="P65" i="1"/>
  <c r="N65" i="1"/>
  <c r="K65" i="1"/>
  <c r="H65" i="1"/>
  <c r="E65" i="1"/>
  <c r="AW64" i="1"/>
  <c r="AQ64" i="1"/>
  <c r="AR64" i="1" s="1"/>
  <c r="AN64" i="1"/>
  <c r="AO64" i="1" s="1"/>
  <c r="AK64" i="1"/>
  <c r="AL64" i="1" s="1"/>
  <c r="AH64" i="1"/>
  <c r="AF64" i="1"/>
  <c r="AD64" i="1"/>
  <c r="AB64" i="1"/>
  <c r="Z64" i="1"/>
  <c r="W64" i="1"/>
  <c r="V64" i="1"/>
  <c r="P64" i="1"/>
  <c r="N64" i="1"/>
  <c r="K64" i="1"/>
  <c r="H64" i="1"/>
  <c r="E64" i="1"/>
  <c r="AW63" i="1"/>
  <c r="AQ63" i="1"/>
  <c r="AR63" i="1" s="1"/>
  <c r="AN63" i="1"/>
  <c r="AO63" i="1" s="1"/>
  <c r="AK63" i="1"/>
  <c r="AL63" i="1" s="1"/>
  <c r="AH63" i="1"/>
  <c r="AF63" i="1"/>
  <c r="AD63" i="1"/>
  <c r="AB63" i="1"/>
  <c r="Z63" i="1"/>
  <c r="W63" i="1"/>
  <c r="V63" i="1"/>
  <c r="P63" i="1"/>
  <c r="N63" i="1"/>
  <c r="K63" i="1"/>
  <c r="H63" i="1"/>
  <c r="E63" i="1"/>
  <c r="AW62" i="1"/>
  <c r="AQ62" i="1"/>
  <c r="AR62" i="1" s="1"/>
  <c r="AN62" i="1"/>
  <c r="AO62" i="1" s="1"/>
  <c r="AK62" i="1"/>
  <c r="AL62" i="1" s="1"/>
  <c r="AH62" i="1"/>
  <c r="AF62" i="1"/>
  <c r="AD62" i="1"/>
  <c r="AB62" i="1"/>
  <c r="Z62" i="1"/>
  <c r="W62" i="1"/>
  <c r="V62" i="1"/>
  <c r="P62" i="1"/>
  <c r="N62" i="1"/>
  <c r="K62" i="1"/>
  <c r="H62" i="1"/>
  <c r="E62" i="1"/>
  <c r="AW61" i="1"/>
  <c r="AQ61" i="1"/>
  <c r="AR61" i="1" s="1"/>
  <c r="AN61" i="1"/>
  <c r="AO61" i="1" s="1"/>
  <c r="AK61" i="1"/>
  <c r="AL61" i="1" s="1"/>
  <c r="AH61" i="1"/>
  <c r="AF61" i="1"/>
  <c r="AD61" i="1"/>
  <c r="AB61" i="1"/>
  <c r="Z61" i="1"/>
  <c r="W61" i="1"/>
  <c r="V61" i="1"/>
  <c r="P61" i="1"/>
  <c r="N61" i="1"/>
  <c r="K61" i="1"/>
  <c r="H61" i="1"/>
  <c r="E61" i="1"/>
  <c r="AW60" i="1"/>
  <c r="AQ60" i="1"/>
  <c r="AR60" i="1" s="1"/>
  <c r="AN60" i="1"/>
  <c r="AO60" i="1" s="1"/>
  <c r="AK60" i="1"/>
  <c r="AL60" i="1" s="1"/>
  <c r="AH60" i="1"/>
  <c r="AF60" i="1"/>
  <c r="AD60" i="1"/>
  <c r="AB60" i="1"/>
  <c r="Z60" i="1"/>
  <c r="W60" i="1"/>
  <c r="V60" i="1"/>
  <c r="P60" i="1"/>
  <c r="N60" i="1"/>
  <c r="K60" i="1"/>
  <c r="H60" i="1"/>
  <c r="E60" i="1"/>
  <c r="AW59" i="1"/>
  <c r="AQ59" i="1"/>
  <c r="AR59" i="1" s="1"/>
  <c r="AN59" i="1"/>
  <c r="AO59" i="1" s="1"/>
  <c r="AK59" i="1"/>
  <c r="AL59" i="1" s="1"/>
  <c r="AH59" i="1"/>
  <c r="AF59" i="1"/>
  <c r="AD59" i="1"/>
  <c r="AB59" i="1"/>
  <c r="Z59" i="1"/>
  <c r="W59" i="1"/>
  <c r="V59" i="1"/>
  <c r="P59" i="1"/>
  <c r="N59" i="1"/>
  <c r="K59" i="1"/>
  <c r="H59" i="1"/>
  <c r="E59" i="1"/>
  <c r="AW58" i="1"/>
  <c r="AQ58" i="1"/>
  <c r="AR58" i="1" s="1"/>
  <c r="AN58" i="1"/>
  <c r="AO58" i="1" s="1"/>
  <c r="AK58" i="1"/>
  <c r="AL58" i="1" s="1"/>
  <c r="AH58" i="1"/>
  <c r="AF58" i="1"/>
  <c r="AD58" i="1"/>
  <c r="AB58" i="1"/>
  <c r="Z58" i="1"/>
  <c r="W58" i="1"/>
  <c r="V58" i="1"/>
  <c r="P58" i="1"/>
  <c r="N58" i="1"/>
  <c r="K58" i="1"/>
  <c r="H58" i="1"/>
  <c r="E58" i="1"/>
  <c r="AW57" i="1"/>
  <c r="AQ57" i="1"/>
  <c r="AR57" i="1" s="1"/>
  <c r="AN57" i="1"/>
  <c r="AO57" i="1" s="1"/>
  <c r="AK57" i="1"/>
  <c r="AL57" i="1" s="1"/>
  <c r="AH57" i="1"/>
  <c r="AF57" i="1"/>
  <c r="AD57" i="1"/>
  <c r="AB57" i="1"/>
  <c r="Z57" i="1"/>
  <c r="W57" i="1"/>
  <c r="V57" i="1"/>
  <c r="P57" i="1"/>
  <c r="N57" i="1"/>
  <c r="K57" i="1"/>
  <c r="H57" i="1"/>
  <c r="E57" i="1"/>
  <c r="AW56" i="1"/>
  <c r="AQ56" i="1"/>
  <c r="AR56" i="1" s="1"/>
  <c r="AN56" i="1"/>
  <c r="AO56" i="1" s="1"/>
  <c r="AK56" i="1"/>
  <c r="AL56" i="1" s="1"/>
  <c r="AH56" i="1"/>
  <c r="AF56" i="1"/>
  <c r="AD56" i="1"/>
  <c r="AB56" i="1"/>
  <c r="Z56" i="1"/>
  <c r="W56" i="1"/>
  <c r="V56" i="1"/>
  <c r="P56" i="1"/>
  <c r="N56" i="1"/>
  <c r="K56" i="1"/>
  <c r="H56" i="1"/>
  <c r="E56" i="1"/>
  <c r="X56" i="1" s="1"/>
  <c r="AW55" i="1"/>
  <c r="AR55" i="1"/>
  <c r="AQ55" i="1"/>
  <c r="AO55" i="1"/>
  <c r="AN55" i="1"/>
  <c r="AL55" i="1"/>
  <c r="AS55" i="1" s="1"/>
  <c r="AK55" i="1"/>
  <c r="AH55" i="1"/>
  <c r="AF55" i="1"/>
  <c r="AD55" i="1"/>
  <c r="AB55" i="1"/>
  <c r="Z55" i="1"/>
  <c r="W55" i="1"/>
  <c r="V55" i="1"/>
  <c r="P55" i="1"/>
  <c r="N55" i="1"/>
  <c r="K55" i="1"/>
  <c r="H55" i="1"/>
  <c r="X55" i="1" s="1"/>
  <c r="E55" i="1"/>
  <c r="AW54" i="1"/>
  <c r="AQ54" i="1"/>
  <c r="AR54" i="1" s="1"/>
  <c r="AN54" i="1"/>
  <c r="AO54" i="1" s="1"/>
  <c r="AK54" i="1"/>
  <c r="AL54" i="1" s="1"/>
  <c r="AH54" i="1"/>
  <c r="AF54" i="1"/>
  <c r="AD54" i="1"/>
  <c r="AB54" i="1"/>
  <c r="Z54" i="1"/>
  <c r="AI54" i="1" s="1"/>
  <c r="W54" i="1"/>
  <c r="V54" i="1"/>
  <c r="P54" i="1"/>
  <c r="N54" i="1"/>
  <c r="K54" i="1"/>
  <c r="H54" i="1"/>
  <c r="E54" i="1"/>
  <c r="AW53" i="1"/>
  <c r="AQ53" i="1"/>
  <c r="AR53" i="1" s="1"/>
  <c r="AN53" i="1"/>
  <c r="AO53" i="1" s="1"/>
  <c r="AK53" i="1"/>
  <c r="AL53" i="1" s="1"/>
  <c r="AH53" i="1"/>
  <c r="AF53" i="1"/>
  <c r="AD53" i="1"/>
  <c r="AB53" i="1"/>
  <c r="Z53" i="1"/>
  <c r="W53" i="1"/>
  <c r="V53" i="1"/>
  <c r="P53" i="1"/>
  <c r="N53" i="1"/>
  <c r="K53" i="1"/>
  <c r="H53" i="1"/>
  <c r="E53" i="1"/>
  <c r="AW52" i="1"/>
  <c r="AQ52" i="1"/>
  <c r="AR52" i="1" s="1"/>
  <c r="AN52" i="1"/>
  <c r="AO52" i="1" s="1"/>
  <c r="AK52" i="1"/>
  <c r="AL52" i="1" s="1"/>
  <c r="AH52" i="1"/>
  <c r="AF52" i="1"/>
  <c r="AD52" i="1"/>
  <c r="AB52" i="1"/>
  <c r="Z52" i="1"/>
  <c r="W52" i="1"/>
  <c r="V52" i="1"/>
  <c r="P52" i="1"/>
  <c r="N52" i="1"/>
  <c r="K52" i="1"/>
  <c r="H52" i="1"/>
  <c r="E52" i="1"/>
  <c r="AW51" i="1"/>
  <c r="AQ51" i="1"/>
  <c r="AR51" i="1" s="1"/>
  <c r="AN51" i="1"/>
  <c r="AO51" i="1" s="1"/>
  <c r="AK51" i="1"/>
  <c r="AL51" i="1" s="1"/>
  <c r="AH51" i="1"/>
  <c r="AF51" i="1"/>
  <c r="AD51" i="1"/>
  <c r="AB51" i="1"/>
  <c r="Z51" i="1"/>
  <c r="W51" i="1"/>
  <c r="V51" i="1"/>
  <c r="P51" i="1"/>
  <c r="N51" i="1"/>
  <c r="K51" i="1"/>
  <c r="H51" i="1"/>
  <c r="E51" i="1"/>
  <c r="AW50" i="1"/>
  <c r="AQ50" i="1"/>
  <c r="AR50" i="1" s="1"/>
  <c r="AN50" i="1"/>
  <c r="AO50" i="1" s="1"/>
  <c r="AK50" i="1"/>
  <c r="AL50" i="1" s="1"/>
  <c r="AH50" i="1"/>
  <c r="AF50" i="1"/>
  <c r="AD50" i="1"/>
  <c r="AB50" i="1"/>
  <c r="Z50" i="1"/>
  <c r="W50" i="1"/>
  <c r="V50" i="1"/>
  <c r="P50" i="1"/>
  <c r="N50" i="1"/>
  <c r="K50" i="1"/>
  <c r="H50" i="1"/>
  <c r="E50" i="1"/>
  <c r="AW49" i="1"/>
  <c r="AQ49" i="1"/>
  <c r="AR49" i="1" s="1"/>
  <c r="AN49" i="1"/>
  <c r="AO49" i="1" s="1"/>
  <c r="AL49" i="1"/>
  <c r="AH49" i="1"/>
  <c r="AF49" i="1"/>
  <c r="AD49" i="1"/>
  <c r="AB49" i="1"/>
  <c r="Z49" i="1"/>
  <c r="W49" i="1"/>
  <c r="V49" i="1"/>
  <c r="K49" i="1"/>
  <c r="H49" i="1"/>
  <c r="E49" i="1"/>
  <c r="AW48" i="1"/>
  <c r="AQ48" i="1"/>
  <c r="AR48" i="1" s="1"/>
  <c r="AN48" i="1"/>
  <c r="AO48" i="1" s="1"/>
  <c r="AK48" i="1"/>
  <c r="AL48" i="1" s="1"/>
  <c r="AH48" i="1"/>
  <c r="AF48" i="1"/>
  <c r="AD48" i="1"/>
  <c r="AB48" i="1"/>
  <c r="Z48" i="1"/>
  <c r="W48" i="1"/>
  <c r="V48" i="1"/>
  <c r="P48" i="1"/>
  <c r="N48" i="1"/>
  <c r="K48" i="1"/>
  <c r="H48" i="1"/>
  <c r="E48" i="1"/>
  <c r="AW47" i="1"/>
  <c r="AQ47" i="1"/>
  <c r="AR47" i="1" s="1"/>
  <c r="AN47" i="1"/>
  <c r="AO47" i="1" s="1"/>
  <c r="AK47" i="1"/>
  <c r="AL47" i="1" s="1"/>
  <c r="AS47" i="1" s="1"/>
  <c r="AH47" i="1"/>
  <c r="AF47" i="1"/>
  <c r="AD47" i="1"/>
  <c r="AB47" i="1"/>
  <c r="Z47" i="1"/>
  <c r="W47" i="1"/>
  <c r="V47" i="1"/>
  <c r="P47" i="1"/>
  <c r="N47" i="1"/>
  <c r="K47" i="1"/>
  <c r="H47" i="1"/>
  <c r="E47" i="1"/>
  <c r="X47" i="1" s="1"/>
  <c r="AW46" i="1"/>
  <c r="AR46" i="1"/>
  <c r="AQ46" i="1"/>
  <c r="AO46" i="1"/>
  <c r="AN46" i="1"/>
  <c r="AL46" i="1"/>
  <c r="AS46" i="1" s="1"/>
  <c r="AK46" i="1"/>
  <c r="AH46" i="1"/>
  <c r="AF46" i="1"/>
  <c r="AD46" i="1"/>
  <c r="AB46" i="1"/>
  <c r="Z46" i="1"/>
  <c r="W46" i="1"/>
  <c r="V46" i="1"/>
  <c r="P46" i="1"/>
  <c r="N46" i="1"/>
  <c r="K46" i="1"/>
  <c r="H46" i="1"/>
  <c r="X46" i="1" s="1"/>
  <c r="E46" i="1"/>
  <c r="AW45" i="1"/>
  <c r="AQ45" i="1"/>
  <c r="AR45" i="1" s="1"/>
  <c r="AN45" i="1"/>
  <c r="AO45" i="1" s="1"/>
  <c r="AK45" i="1"/>
  <c r="AL45" i="1" s="1"/>
  <c r="AH45" i="1"/>
  <c r="AF45" i="1"/>
  <c r="AD45" i="1"/>
  <c r="AB45" i="1"/>
  <c r="Z45" i="1"/>
  <c r="AI45" i="1" s="1"/>
  <c r="W45" i="1"/>
  <c r="V45" i="1"/>
  <c r="P45" i="1"/>
  <c r="N45" i="1"/>
  <c r="K45" i="1"/>
  <c r="H45" i="1"/>
  <c r="E45" i="1"/>
  <c r="AW44" i="1"/>
  <c r="AQ44" i="1"/>
  <c r="AR44" i="1" s="1"/>
  <c r="AN44" i="1"/>
  <c r="AO44" i="1" s="1"/>
  <c r="AK44" i="1"/>
  <c r="AL44" i="1" s="1"/>
  <c r="AH44" i="1"/>
  <c r="AF44" i="1"/>
  <c r="AD44" i="1"/>
  <c r="AB44" i="1"/>
  <c r="Z44" i="1"/>
  <c r="W44" i="1"/>
  <c r="V44" i="1"/>
  <c r="P44" i="1"/>
  <c r="N44" i="1"/>
  <c r="K44" i="1"/>
  <c r="H44" i="1"/>
  <c r="E44" i="1"/>
  <c r="AW43" i="1"/>
  <c r="AQ43" i="1"/>
  <c r="AR43" i="1" s="1"/>
  <c r="AN43" i="1"/>
  <c r="AO43" i="1" s="1"/>
  <c r="AK43" i="1"/>
  <c r="AL43" i="1" s="1"/>
  <c r="AH43" i="1"/>
  <c r="AF43" i="1"/>
  <c r="AD43" i="1"/>
  <c r="AB43" i="1"/>
  <c r="Z43" i="1"/>
  <c r="W43" i="1"/>
  <c r="V43" i="1"/>
  <c r="P43" i="1"/>
  <c r="N43" i="1"/>
  <c r="K43" i="1"/>
  <c r="H43" i="1"/>
  <c r="E43" i="1"/>
  <c r="AW42" i="1"/>
  <c r="AQ42" i="1"/>
  <c r="AR42" i="1" s="1"/>
  <c r="AN42" i="1"/>
  <c r="AO42" i="1" s="1"/>
  <c r="AK42" i="1"/>
  <c r="AL42" i="1" s="1"/>
  <c r="AH42" i="1"/>
  <c r="AF42" i="1"/>
  <c r="AD42" i="1"/>
  <c r="AB42" i="1"/>
  <c r="Z42" i="1"/>
  <c r="W42" i="1"/>
  <c r="V42" i="1"/>
  <c r="P42" i="1"/>
  <c r="N42" i="1"/>
  <c r="K42" i="1"/>
  <c r="H42" i="1"/>
  <c r="E42" i="1"/>
  <c r="AW41" i="1"/>
  <c r="AQ41" i="1"/>
  <c r="AR41" i="1" s="1"/>
  <c r="AN41" i="1"/>
  <c r="AO41" i="1" s="1"/>
  <c r="AK41" i="1"/>
  <c r="AL41" i="1" s="1"/>
  <c r="AH41" i="1"/>
  <c r="AF41" i="1"/>
  <c r="AD41" i="1"/>
  <c r="AB41" i="1"/>
  <c r="Z41" i="1"/>
  <c r="W41" i="1"/>
  <c r="V41" i="1"/>
  <c r="P41" i="1"/>
  <c r="N41" i="1"/>
  <c r="H41" i="1"/>
  <c r="E41" i="1"/>
  <c r="AW40" i="1"/>
  <c r="AQ40" i="1"/>
  <c r="AR40" i="1" s="1"/>
  <c r="AN40" i="1"/>
  <c r="AO40" i="1" s="1"/>
  <c r="AK40" i="1"/>
  <c r="AL40" i="1" s="1"/>
  <c r="AH40" i="1"/>
  <c r="AF40" i="1"/>
  <c r="AD40" i="1"/>
  <c r="AB40" i="1"/>
  <c r="Z40" i="1"/>
  <c r="W40" i="1"/>
  <c r="V40" i="1"/>
  <c r="P40" i="1"/>
  <c r="N40" i="1"/>
  <c r="K40" i="1"/>
  <c r="H40" i="1"/>
  <c r="E40" i="1"/>
  <c r="AW39" i="1"/>
  <c r="AQ39" i="1"/>
  <c r="AR39" i="1" s="1"/>
  <c r="AN39" i="1"/>
  <c r="AO39" i="1" s="1"/>
  <c r="AK39" i="1"/>
  <c r="AL39" i="1" s="1"/>
  <c r="AS39" i="1" s="1"/>
  <c r="AH39" i="1"/>
  <c r="AF39" i="1"/>
  <c r="AD39" i="1"/>
  <c r="AB39" i="1"/>
  <c r="Z39" i="1"/>
  <c r="W39" i="1"/>
  <c r="V39" i="1"/>
  <c r="P39" i="1"/>
  <c r="N39" i="1"/>
  <c r="K39" i="1"/>
  <c r="H39" i="1"/>
  <c r="E39" i="1"/>
  <c r="AW38" i="1"/>
  <c r="AQ38" i="1"/>
  <c r="AR38" i="1" s="1"/>
  <c r="AN38" i="1"/>
  <c r="AO38" i="1" s="1"/>
  <c r="AK38" i="1"/>
  <c r="AL38" i="1" s="1"/>
  <c r="AH38" i="1"/>
  <c r="AF38" i="1"/>
  <c r="AD38" i="1"/>
  <c r="AB38" i="1"/>
  <c r="Z38" i="1"/>
  <c r="W38" i="1"/>
  <c r="V38" i="1"/>
  <c r="P38" i="1"/>
  <c r="N38" i="1"/>
  <c r="K38" i="1"/>
  <c r="H38" i="1"/>
  <c r="E38" i="1"/>
  <c r="AW37" i="1"/>
  <c r="AQ37" i="1"/>
  <c r="AR37" i="1" s="1"/>
  <c r="AN37" i="1"/>
  <c r="AO37" i="1" s="1"/>
  <c r="AK37" i="1"/>
  <c r="AL37" i="1" s="1"/>
  <c r="AS37" i="1" s="1"/>
  <c r="AH37" i="1"/>
  <c r="AF37" i="1"/>
  <c r="AD37" i="1"/>
  <c r="AB37" i="1"/>
  <c r="AI37" i="1" s="1"/>
  <c r="Z37" i="1"/>
  <c r="W37" i="1"/>
  <c r="V37" i="1"/>
  <c r="P37" i="1"/>
  <c r="N37" i="1"/>
  <c r="K37" i="1"/>
  <c r="H37" i="1"/>
  <c r="E37" i="1"/>
  <c r="AW36" i="1"/>
  <c r="AQ36" i="1"/>
  <c r="AR36" i="1" s="1"/>
  <c r="AN36" i="1"/>
  <c r="AO36" i="1" s="1"/>
  <c r="AK36" i="1"/>
  <c r="AL36" i="1" s="1"/>
  <c r="AS36" i="1" s="1"/>
  <c r="AH36" i="1"/>
  <c r="AF36" i="1"/>
  <c r="AD36" i="1"/>
  <c r="AB36" i="1"/>
  <c r="Z36" i="1"/>
  <c r="W36" i="1"/>
  <c r="V36" i="1"/>
  <c r="P36" i="1"/>
  <c r="N36" i="1"/>
  <c r="K36" i="1"/>
  <c r="H36" i="1"/>
  <c r="E36" i="1"/>
  <c r="X36" i="1" s="1"/>
  <c r="AW35" i="1"/>
  <c r="AR35" i="1"/>
  <c r="AQ35" i="1"/>
  <c r="AO35" i="1"/>
  <c r="AN35" i="1"/>
  <c r="AL35" i="1"/>
  <c r="AS35" i="1" s="1"/>
  <c r="AK35" i="1"/>
  <c r="AH35" i="1"/>
  <c r="AF35" i="1"/>
  <c r="AD35" i="1"/>
  <c r="AB35" i="1"/>
  <c r="Z35" i="1"/>
  <c r="W35" i="1"/>
  <c r="V35" i="1"/>
  <c r="P35" i="1"/>
  <c r="N35" i="1"/>
  <c r="K35" i="1"/>
  <c r="H35" i="1"/>
  <c r="X35" i="1" s="1"/>
  <c r="E35" i="1"/>
  <c r="AW34" i="1"/>
  <c r="AQ34" i="1"/>
  <c r="AR34" i="1" s="1"/>
  <c r="AN34" i="1"/>
  <c r="AO34" i="1" s="1"/>
  <c r="AK34" i="1"/>
  <c r="AL34" i="1" s="1"/>
  <c r="AH34" i="1"/>
  <c r="AF34" i="1"/>
  <c r="AD34" i="1"/>
  <c r="AB34" i="1"/>
  <c r="Z34" i="1"/>
  <c r="AI34" i="1" s="1"/>
  <c r="W34" i="1"/>
  <c r="V34" i="1"/>
  <c r="P34" i="1"/>
  <c r="N34" i="1"/>
  <c r="H34" i="1"/>
  <c r="E34" i="1"/>
  <c r="X34" i="1" s="1"/>
  <c r="AW33" i="1"/>
  <c r="AQ33" i="1"/>
  <c r="AR33" i="1" s="1"/>
  <c r="AN33" i="1"/>
  <c r="AO33" i="1" s="1"/>
  <c r="AK33" i="1"/>
  <c r="AL33" i="1" s="1"/>
  <c r="AS33" i="1" s="1"/>
  <c r="AH33" i="1"/>
  <c r="AF33" i="1"/>
  <c r="AD33" i="1"/>
  <c r="AB33" i="1"/>
  <c r="Z33" i="1"/>
  <c r="W33" i="1"/>
  <c r="V33" i="1"/>
  <c r="P33" i="1"/>
  <c r="N33" i="1"/>
  <c r="K33" i="1"/>
  <c r="H33" i="1"/>
  <c r="E33" i="1"/>
  <c r="X33" i="1" s="1"/>
  <c r="AW32" i="1"/>
  <c r="AR32" i="1"/>
  <c r="AQ32" i="1"/>
  <c r="AO32" i="1"/>
  <c r="AN32" i="1"/>
  <c r="AL32" i="1"/>
  <c r="AS32" i="1" s="1"/>
  <c r="AK32" i="1"/>
  <c r="AH32" i="1"/>
  <c r="AF32" i="1"/>
  <c r="AD32" i="1"/>
  <c r="AB32" i="1"/>
  <c r="Z32" i="1"/>
  <c r="W32" i="1"/>
  <c r="V32" i="1"/>
  <c r="N32" i="1"/>
  <c r="K32" i="1"/>
  <c r="H32" i="1"/>
  <c r="E32" i="1"/>
  <c r="X32" i="1" s="1"/>
  <c r="AW31" i="1"/>
  <c r="AR31" i="1"/>
  <c r="AQ31" i="1"/>
  <c r="AO31" i="1"/>
  <c r="AN31" i="1"/>
  <c r="AL31" i="1"/>
  <c r="AS31" i="1" s="1"/>
  <c r="AK31" i="1"/>
  <c r="AH31" i="1"/>
  <c r="AF31" i="1"/>
  <c r="AD31" i="1"/>
  <c r="AB31" i="1"/>
  <c r="Z31" i="1"/>
  <c r="W31" i="1"/>
  <c r="V31" i="1"/>
  <c r="P31" i="1"/>
  <c r="N31" i="1"/>
  <c r="K31" i="1"/>
  <c r="H31" i="1"/>
  <c r="X31" i="1" s="1"/>
  <c r="E31" i="1"/>
  <c r="AW30" i="1"/>
  <c r="AQ30" i="1"/>
  <c r="AR30" i="1" s="1"/>
  <c r="AN30" i="1"/>
  <c r="AO30" i="1" s="1"/>
  <c r="AK30" i="1"/>
  <c r="AL30" i="1" s="1"/>
  <c r="AH30" i="1"/>
  <c r="AF30" i="1"/>
  <c r="AD30" i="1"/>
  <c r="AB30" i="1"/>
  <c r="Z30" i="1"/>
  <c r="AI30" i="1" s="1"/>
  <c r="W30" i="1"/>
  <c r="V30" i="1"/>
  <c r="P30" i="1"/>
  <c r="N30" i="1"/>
  <c r="K30" i="1"/>
  <c r="H30" i="1"/>
  <c r="E30" i="1"/>
  <c r="AW29" i="1"/>
  <c r="AQ29" i="1"/>
  <c r="AR29" i="1" s="1"/>
  <c r="AN29" i="1"/>
  <c r="AO29" i="1" s="1"/>
  <c r="AK29" i="1"/>
  <c r="AL29" i="1" s="1"/>
  <c r="AH29" i="1"/>
  <c r="AF29" i="1"/>
  <c r="AD29" i="1"/>
  <c r="AB29" i="1"/>
  <c r="Z29" i="1"/>
  <c r="W29" i="1"/>
  <c r="V29" i="1"/>
  <c r="N29" i="1"/>
  <c r="K29" i="1"/>
  <c r="H29" i="1"/>
  <c r="E29" i="1"/>
  <c r="AW28" i="1"/>
  <c r="AQ28" i="1"/>
  <c r="AR28" i="1" s="1"/>
  <c r="AN28" i="1"/>
  <c r="AO28" i="1" s="1"/>
  <c r="AK28" i="1"/>
  <c r="AL28" i="1" s="1"/>
  <c r="AS28" i="1" s="1"/>
  <c r="AH28" i="1"/>
  <c r="AF28" i="1"/>
  <c r="AD28" i="1"/>
  <c r="AB28" i="1"/>
  <c r="AI28" i="1" s="1"/>
  <c r="Z28" i="1"/>
  <c r="W28" i="1"/>
  <c r="V28" i="1"/>
  <c r="P28" i="1"/>
  <c r="N28" i="1"/>
  <c r="K28" i="1"/>
  <c r="H28" i="1"/>
  <c r="E28" i="1"/>
  <c r="AW27" i="1"/>
  <c r="AQ27" i="1"/>
  <c r="AR27" i="1" s="1"/>
  <c r="AN27" i="1"/>
  <c r="AO27" i="1" s="1"/>
  <c r="AK27" i="1"/>
  <c r="AL27" i="1" s="1"/>
  <c r="AS27" i="1" s="1"/>
  <c r="AH27" i="1"/>
  <c r="AF27" i="1"/>
  <c r="AD27" i="1"/>
  <c r="AB27" i="1"/>
  <c r="Z27" i="1"/>
  <c r="W27" i="1"/>
  <c r="V27" i="1"/>
  <c r="P27" i="1"/>
  <c r="N27" i="1"/>
  <c r="K27" i="1"/>
  <c r="H27" i="1"/>
  <c r="E27" i="1"/>
  <c r="X27" i="1" s="1"/>
  <c r="AW26" i="1"/>
  <c r="AR26" i="1"/>
  <c r="AQ26" i="1"/>
  <c r="AO26" i="1"/>
  <c r="AN26" i="1"/>
  <c r="AL26" i="1"/>
  <c r="AS26" i="1" s="1"/>
  <c r="AK26" i="1"/>
  <c r="AH26" i="1"/>
  <c r="AF26" i="1"/>
  <c r="AD26" i="1"/>
  <c r="AB26" i="1"/>
  <c r="Z26" i="1"/>
  <c r="W26" i="1"/>
  <c r="V26" i="1"/>
  <c r="P26" i="1"/>
  <c r="N26" i="1"/>
  <c r="K26" i="1"/>
  <c r="H26" i="1"/>
  <c r="X26" i="1" s="1"/>
  <c r="E26" i="1"/>
  <c r="AW25" i="1"/>
  <c r="AQ25" i="1"/>
  <c r="AR25" i="1" s="1"/>
  <c r="AN25" i="1"/>
  <c r="AO25" i="1" s="1"/>
  <c r="AK25" i="1"/>
  <c r="AL25" i="1" s="1"/>
  <c r="AH25" i="1"/>
  <c r="AF25" i="1"/>
  <c r="AD25" i="1"/>
  <c r="AB25" i="1"/>
  <c r="Z25" i="1"/>
  <c r="AI25" i="1" s="1"/>
  <c r="W25" i="1"/>
  <c r="V25" i="1"/>
  <c r="P25" i="1"/>
  <c r="N25" i="1"/>
  <c r="K25" i="1"/>
  <c r="H25" i="1"/>
  <c r="E25" i="1"/>
  <c r="AW24" i="1"/>
  <c r="AQ24" i="1"/>
  <c r="AR24" i="1" s="1"/>
  <c r="AN24" i="1"/>
  <c r="AO24" i="1" s="1"/>
  <c r="AK24" i="1"/>
  <c r="AL24" i="1" s="1"/>
  <c r="AH24" i="1"/>
  <c r="AF24" i="1"/>
  <c r="AD24" i="1"/>
  <c r="AB24" i="1"/>
  <c r="Z24" i="1"/>
  <c r="W24" i="1"/>
  <c r="V24" i="1"/>
  <c r="P24" i="1"/>
  <c r="N24" i="1"/>
  <c r="K24" i="1"/>
  <c r="H24" i="1"/>
  <c r="E24" i="1"/>
  <c r="AW23" i="1"/>
  <c r="AQ23" i="1"/>
  <c r="AR23" i="1" s="1"/>
  <c r="AN23" i="1"/>
  <c r="AO23" i="1" s="1"/>
  <c r="AK23" i="1"/>
  <c r="AL23" i="1" s="1"/>
  <c r="AH23" i="1"/>
  <c r="AF23" i="1"/>
  <c r="AD23" i="1"/>
  <c r="AB23" i="1"/>
  <c r="Z23" i="1"/>
  <c r="W23" i="1"/>
  <c r="V23" i="1"/>
  <c r="P23" i="1"/>
  <c r="N23" i="1"/>
  <c r="K23" i="1"/>
  <c r="H23" i="1"/>
  <c r="E23" i="1"/>
  <c r="AW22" i="1"/>
  <c r="AQ22" i="1"/>
  <c r="AR22" i="1" s="1"/>
  <c r="AN22" i="1"/>
  <c r="AO22" i="1" s="1"/>
  <c r="AK22" i="1"/>
  <c r="AL22" i="1" s="1"/>
  <c r="AH22" i="1"/>
  <c r="AF22" i="1"/>
  <c r="AD22" i="1"/>
  <c r="AB22" i="1"/>
  <c r="Z22" i="1"/>
  <c r="W22" i="1"/>
  <c r="V22" i="1"/>
  <c r="P22" i="1"/>
  <c r="N22" i="1"/>
  <c r="K22" i="1"/>
  <c r="H22" i="1"/>
  <c r="E22" i="1"/>
  <c r="AW21" i="1"/>
  <c r="AQ21" i="1"/>
  <c r="AR21" i="1" s="1"/>
  <c r="AN21" i="1"/>
  <c r="AO21" i="1" s="1"/>
  <c r="AK21" i="1"/>
  <c r="AL21" i="1" s="1"/>
  <c r="AH21" i="1"/>
  <c r="AF21" i="1"/>
  <c r="AD21" i="1"/>
  <c r="AB21" i="1"/>
  <c r="Z21" i="1"/>
  <c r="W21" i="1"/>
  <c r="V21" i="1"/>
  <c r="P21" i="1"/>
  <c r="N21" i="1"/>
  <c r="K21" i="1"/>
  <c r="H21" i="1"/>
  <c r="E21" i="1"/>
  <c r="AW20" i="1"/>
  <c r="AQ20" i="1"/>
  <c r="AR20" i="1" s="1"/>
  <c r="AN20" i="1"/>
  <c r="AO20" i="1" s="1"/>
  <c r="AK20" i="1"/>
  <c r="AL20" i="1" s="1"/>
  <c r="AH20" i="1"/>
  <c r="AF20" i="1"/>
  <c r="AD20" i="1"/>
  <c r="AB20" i="1"/>
  <c r="Z20" i="1"/>
  <c r="W20" i="1"/>
  <c r="V20" i="1"/>
  <c r="P20" i="1"/>
  <c r="N20" i="1"/>
  <c r="K20" i="1"/>
  <c r="H20" i="1"/>
  <c r="E20" i="1"/>
  <c r="AW19" i="1"/>
  <c r="AQ19" i="1"/>
  <c r="AR19" i="1" s="1"/>
  <c r="AN19" i="1"/>
  <c r="AO19" i="1" s="1"/>
  <c r="AK19" i="1"/>
  <c r="AL19" i="1" s="1"/>
  <c r="AH19" i="1"/>
  <c r="AF19" i="1"/>
  <c r="AD19" i="1"/>
  <c r="AB19" i="1"/>
  <c r="Z19" i="1"/>
  <c r="W19" i="1"/>
  <c r="V19" i="1"/>
  <c r="P19" i="1"/>
  <c r="N19" i="1"/>
  <c r="K19" i="1"/>
  <c r="H19" i="1"/>
  <c r="E19" i="1"/>
  <c r="AW18" i="1"/>
  <c r="AQ18" i="1"/>
  <c r="AR18" i="1" s="1"/>
  <c r="AN18" i="1"/>
  <c r="AO18" i="1" s="1"/>
  <c r="AK18" i="1"/>
  <c r="AL18" i="1" s="1"/>
  <c r="AH18" i="1"/>
  <c r="AF18" i="1"/>
  <c r="AD18" i="1"/>
  <c r="AB18" i="1"/>
  <c r="Z18" i="1"/>
  <c r="W18" i="1"/>
  <c r="V18" i="1"/>
  <c r="P18" i="1"/>
  <c r="N18" i="1"/>
  <c r="K18" i="1"/>
  <c r="H18" i="1"/>
  <c r="E18" i="1"/>
  <c r="AW17" i="1"/>
  <c r="AQ17" i="1"/>
  <c r="AR17" i="1" s="1"/>
  <c r="AN17" i="1"/>
  <c r="AO17" i="1" s="1"/>
  <c r="AK17" i="1"/>
  <c r="AL17" i="1" s="1"/>
  <c r="AH17" i="1"/>
  <c r="AF17" i="1"/>
  <c r="AD17" i="1"/>
  <c r="AB17" i="1"/>
  <c r="Z17" i="1"/>
  <c r="W17" i="1"/>
  <c r="V17" i="1"/>
  <c r="P17" i="1"/>
  <c r="N17" i="1"/>
  <c r="K17" i="1"/>
  <c r="H17" i="1"/>
  <c r="E17" i="1"/>
  <c r="AW16" i="1"/>
  <c r="AQ16" i="1"/>
  <c r="AR16" i="1" s="1"/>
  <c r="AN16" i="1"/>
  <c r="AO16" i="1" s="1"/>
  <c r="AK16" i="1"/>
  <c r="AL16" i="1" s="1"/>
  <c r="AH16" i="1"/>
  <c r="AF16" i="1"/>
  <c r="AD16" i="1"/>
  <c r="AB16" i="1"/>
  <c r="Z16" i="1"/>
  <c r="W16" i="1"/>
  <c r="V16" i="1"/>
  <c r="P16" i="1"/>
  <c r="N16" i="1"/>
  <c r="K16" i="1"/>
  <c r="H16" i="1"/>
  <c r="E16" i="1"/>
  <c r="AW15" i="1"/>
  <c r="AQ15" i="1"/>
  <c r="AR15" i="1" s="1"/>
  <c r="AN15" i="1"/>
  <c r="AO15" i="1" s="1"/>
  <c r="AK15" i="1"/>
  <c r="AL15" i="1" s="1"/>
  <c r="AH15" i="1"/>
  <c r="AF15" i="1"/>
  <c r="AD15" i="1"/>
  <c r="AB15" i="1"/>
  <c r="Z15" i="1"/>
  <c r="W15" i="1"/>
  <c r="V15" i="1"/>
  <c r="P15" i="1"/>
  <c r="N15" i="1"/>
  <c r="K15" i="1"/>
  <c r="H15" i="1"/>
  <c r="E15" i="1"/>
  <c r="AW14" i="1"/>
  <c r="AQ14" i="1"/>
  <c r="AR14" i="1" s="1"/>
  <c r="AN14" i="1"/>
  <c r="AO14" i="1" s="1"/>
  <c r="AK14" i="1"/>
  <c r="AL14" i="1" s="1"/>
  <c r="AH14" i="1"/>
  <c r="AF14" i="1"/>
  <c r="AD14" i="1"/>
  <c r="AB14" i="1"/>
  <c r="Z14" i="1"/>
  <c r="W14" i="1"/>
  <c r="V14" i="1"/>
  <c r="P14" i="1"/>
  <c r="N14" i="1"/>
  <c r="K14" i="1"/>
  <c r="H14" i="1"/>
  <c r="E14" i="1"/>
  <c r="AW13" i="1"/>
  <c r="AQ13" i="1"/>
  <c r="AR13" i="1" s="1"/>
  <c r="AN13" i="1"/>
  <c r="AO13" i="1" s="1"/>
  <c r="AK13" i="1"/>
  <c r="AL13" i="1" s="1"/>
  <c r="AH13" i="1"/>
  <c r="AF13" i="1"/>
  <c r="AD13" i="1"/>
  <c r="AB13" i="1"/>
  <c r="Z13" i="1"/>
  <c r="W13" i="1"/>
  <c r="V13" i="1"/>
  <c r="P13" i="1"/>
  <c r="N13" i="1"/>
  <c r="K13" i="1"/>
  <c r="H13" i="1"/>
  <c r="E13" i="1"/>
  <c r="AW12" i="1"/>
  <c r="AQ12" i="1"/>
  <c r="AR12" i="1" s="1"/>
  <c r="AN12" i="1"/>
  <c r="AO12" i="1" s="1"/>
  <c r="AK12" i="1"/>
  <c r="AL12" i="1" s="1"/>
  <c r="AH12" i="1"/>
  <c r="AF12" i="1"/>
  <c r="AD12" i="1"/>
  <c r="AB12" i="1"/>
  <c r="Z12" i="1"/>
  <c r="W12" i="1"/>
  <c r="V12" i="1"/>
  <c r="P12" i="1"/>
  <c r="N12" i="1"/>
  <c r="K12" i="1"/>
  <c r="H12" i="1"/>
  <c r="E12" i="1"/>
  <c r="AW11" i="1"/>
  <c r="AQ11" i="1"/>
  <c r="AR11" i="1" s="1"/>
  <c r="AN11" i="1"/>
  <c r="AO11" i="1" s="1"/>
  <c r="AK11" i="1"/>
  <c r="AL11" i="1" s="1"/>
  <c r="AH11" i="1"/>
  <c r="AF11" i="1"/>
  <c r="AD11" i="1"/>
  <c r="AB11" i="1"/>
  <c r="Z11" i="1"/>
  <c r="W11" i="1"/>
  <c r="V11" i="1"/>
  <c r="P11" i="1"/>
  <c r="N11" i="1"/>
  <c r="K11" i="1"/>
  <c r="H11" i="1"/>
  <c r="E11" i="1"/>
  <c r="AW10" i="1"/>
  <c r="AQ10" i="1"/>
  <c r="AR10" i="1" s="1"/>
  <c r="AN10" i="1"/>
  <c r="AO10" i="1" s="1"/>
  <c r="AK10" i="1"/>
  <c r="AL10" i="1" s="1"/>
  <c r="AH10" i="1"/>
  <c r="AF10" i="1"/>
  <c r="AD10" i="1"/>
  <c r="AB10" i="1"/>
  <c r="Z10" i="1"/>
  <c r="W10" i="1"/>
  <c r="V10" i="1"/>
  <c r="P10" i="1"/>
  <c r="N10" i="1"/>
  <c r="K10" i="1"/>
  <c r="H10" i="1"/>
  <c r="E10" i="1"/>
  <c r="AW9" i="1"/>
  <c r="AQ9" i="1"/>
  <c r="AR9" i="1" s="1"/>
  <c r="AN9" i="1"/>
  <c r="AO9" i="1" s="1"/>
  <c r="AK9" i="1"/>
  <c r="AL9" i="1" s="1"/>
  <c r="AS9" i="1" s="1"/>
  <c r="AH9" i="1"/>
  <c r="AF9" i="1"/>
  <c r="AD9" i="1"/>
  <c r="AB9" i="1"/>
  <c r="Z9" i="1"/>
  <c r="W9" i="1"/>
  <c r="V9" i="1"/>
  <c r="P9" i="1"/>
  <c r="N9" i="1"/>
  <c r="K9" i="1"/>
  <c r="H9" i="1"/>
  <c r="E9" i="1"/>
  <c r="AW8" i="1"/>
  <c r="AQ8" i="1"/>
  <c r="AR8" i="1" s="1"/>
  <c r="AN8" i="1"/>
  <c r="AO8" i="1" s="1"/>
  <c r="AK8" i="1"/>
  <c r="AL8" i="1" s="1"/>
  <c r="AH8" i="1"/>
  <c r="AF8" i="1"/>
  <c r="AD8" i="1"/>
  <c r="AB8" i="1"/>
  <c r="Z8" i="1"/>
  <c r="W8" i="1"/>
  <c r="V8" i="1"/>
  <c r="P8" i="1"/>
  <c r="N8" i="1"/>
  <c r="K8" i="1"/>
  <c r="H8" i="1"/>
  <c r="E8" i="1"/>
  <c r="AW7" i="1"/>
  <c r="AQ7" i="1"/>
  <c r="AR7" i="1" s="1"/>
  <c r="AN7" i="1"/>
  <c r="AO7" i="1" s="1"/>
  <c r="AK7" i="1"/>
  <c r="AL7" i="1" s="1"/>
  <c r="AH7" i="1"/>
  <c r="AF7" i="1"/>
  <c r="AD7" i="1"/>
  <c r="AB7" i="1"/>
  <c r="Z7" i="1"/>
  <c r="W7" i="1"/>
  <c r="V7" i="1"/>
  <c r="P7" i="1"/>
  <c r="N7" i="1"/>
  <c r="K7" i="1"/>
  <c r="H7" i="1"/>
  <c r="E7" i="1"/>
  <c r="AW6" i="1"/>
  <c r="AQ6" i="1"/>
  <c r="AR6" i="1" s="1"/>
  <c r="AN6" i="1"/>
  <c r="AO6" i="1" s="1"/>
  <c r="AK6" i="1"/>
  <c r="AL6" i="1" s="1"/>
  <c r="AH6" i="1"/>
  <c r="AF6" i="1"/>
  <c r="AD6" i="1"/>
  <c r="AB6" i="1"/>
  <c r="Z6" i="1"/>
  <c r="W6" i="1"/>
  <c r="V6" i="1"/>
  <c r="P6" i="1"/>
  <c r="N6" i="1"/>
  <c r="K6" i="1"/>
  <c r="H6" i="1"/>
  <c r="E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W5" i="1"/>
  <c r="AR5" i="1"/>
  <c r="AQ5" i="1"/>
  <c r="AO5" i="1"/>
  <c r="AN5" i="1"/>
  <c r="AL5" i="1"/>
  <c r="AS5" i="1" s="1"/>
  <c r="AK5" i="1"/>
  <c r="AH5" i="1"/>
  <c r="AF5" i="1"/>
  <c r="AD5" i="1"/>
  <c r="AB5" i="1"/>
  <c r="Z5" i="1"/>
  <c r="W5" i="1"/>
  <c r="V5" i="1"/>
  <c r="P5" i="1"/>
  <c r="N5" i="1"/>
  <c r="K5" i="1"/>
  <c r="H5" i="1"/>
  <c r="X5" i="1" s="1"/>
  <c r="E5" i="1"/>
  <c r="AI6" i="1" l="1"/>
  <c r="AI8" i="1"/>
  <c r="X9" i="1"/>
  <c r="X10" i="1"/>
  <c r="AS10" i="1"/>
  <c r="AI11" i="1"/>
  <c r="AS11" i="1"/>
  <c r="AS13" i="1"/>
  <c r="AS59" i="1"/>
  <c r="AS18" i="1"/>
  <c r="AS75" i="1"/>
  <c r="AI48" i="1"/>
  <c r="AS48" i="1"/>
  <c r="AS51" i="1"/>
  <c r="AI58" i="1"/>
  <c r="X59" i="1"/>
  <c r="X60" i="1"/>
  <c r="AS60" i="1"/>
  <c r="AI61" i="1"/>
  <c r="AS63" i="1"/>
  <c r="AI74" i="1"/>
  <c r="X75" i="1"/>
  <c r="X76" i="1"/>
  <c r="AS76" i="1"/>
  <c r="AI77" i="1"/>
  <c r="AS78" i="1"/>
  <c r="AI89" i="1"/>
  <c r="X91" i="1"/>
  <c r="X92" i="1"/>
  <c r="AS92" i="1"/>
  <c r="AI17" i="1"/>
  <c r="X18" i="1"/>
  <c r="X19" i="1"/>
  <c r="AI20" i="1"/>
  <c r="AS20" i="1"/>
  <c r="AI96" i="1"/>
  <c r="AS22" i="1"/>
  <c r="AS42" i="1"/>
  <c r="AS71" i="1"/>
  <c r="AS86" i="1"/>
  <c r="AS56" i="1"/>
  <c r="AI57" i="1"/>
  <c r="AS57" i="1"/>
  <c r="AI62" i="1"/>
  <c r="X63" i="1"/>
  <c r="X64" i="1"/>
  <c r="AS64" i="1"/>
  <c r="AI65" i="1"/>
  <c r="AS65" i="1"/>
  <c r="AI70" i="1"/>
  <c r="X71" i="1"/>
  <c r="X72" i="1"/>
  <c r="AS72" i="1"/>
  <c r="AI73" i="1"/>
  <c r="AS73" i="1"/>
  <c r="X78" i="1"/>
  <c r="X79" i="1"/>
  <c r="AS79" i="1"/>
  <c r="AI80" i="1"/>
  <c r="AS80" i="1"/>
  <c r="AI85" i="1"/>
  <c r="X86" i="1"/>
  <c r="X87" i="1"/>
  <c r="AS87" i="1"/>
  <c r="AI88" i="1"/>
  <c r="AS88" i="1"/>
  <c r="AX96" i="1"/>
  <c r="AY96" i="1" s="1"/>
  <c r="AI7" i="1"/>
  <c r="AI12" i="1"/>
  <c r="X13" i="1"/>
  <c r="X14" i="1"/>
  <c r="AS14" i="1"/>
  <c r="AI15" i="1"/>
  <c r="AI16" i="1"/>
  <c r="AI21" i="1"/>
  <c r="X22" i="1"/>
  <c r="X23" i="1"/>
  <c r="AS23" i="1"/>
  <c r="AI24" i="1"/>
  <c r="AI29" i="1"/>
  <c r="AI38" i="1"/>
  <c r="X39" i="1"/>
  <c r="X40" i="1"/>
  <c r="AS40" i="1"/>
  <c r="X41" i="1"/>
  <c r="AI41" i="1"/>
  <c r="X42" i="1"/>
  <c r="X43" i="1"/>
  <c r="AS43" i="1"/>
  <c r="AI44" i="1"/>
  <c r="AI49" i="1"/>
  <c r="AI50" i="1"/>
  <c r="X51" i="1"/>
  <c r="X52" i="1"/>
  <c r="AS52" i="1"/>
  <c r="AI53" i="1"/>
  <c r="X93" i="1"/>
  <c r="AI93" i="1"/>
  <c r="AS7" i="1"/>
  <c r="AS16" i="1"/>
  <c r="AS24" i="1"/>
  <c r="AS29" i="1"/>
  <c r="AS44" i="1"/>
  <c r="AI5" i="1"/>
  <c r="X6" i="1"/>
  <c r="AS6" i="1"/>
  <c r="X7" i="1"/>
  <c r="AX7" i="1" s="1"/>
  <c r="AY7" i="1" s="1"/>
  <c r="X8" i="1"/>
  <c r="AI9" i="1"/>
  <c r="AX9" i="1" s="1"/>
  <c r="AY9" i="1" s="1"/>
  <c r="AI10" i="1"/>
  <c r="AX10" i="1" s="1"/>
  <c r="AY10" i="1" s="1"/>
  <c r="X11" i="1"/>
  <c r="AX11" i="1" s="1"/>
  <c r="AY11" i="1" s="1"/>
  <c r="X12" i="1"/>
  <c r="AI13" i="1"/>
  <c r="AX13" i="1" s="1"/>
  <c r="AY13" i="1" s="1"/>
  <c r="AI14" i="1"/>
  <c r="X15" i="1"/>
  <c r="AX15" i="1" s="1"/>
  <c r="AY15" i="1" s="1"/>
  <c r="AS15" i="1"/>
  <c r="X16" i="1"/>
  <c r="X17" i="1"/>
  <c r="AS17" i="1"/>
  <c r="AI18" i="1"/>
  <c r="AI19" i="1"/>
  <c r="AS19" i="1"/>
  <c r="X20" i="1"/>
  <c r="AX20" i="1" s="1"/>
  <c r="AY20" i="1" s="1"/>
  <c r="X21" i="1"/>
  <c r="AI22" i="1"/>
  <c r="AI23" i="1"/>
  <c r="X24" i="1"/>
  <c r="AX24" i="1" s="1"/>
  <c r="AY24" i="1" s="1"/>
  <c r="X25" i="1"/>
  <c r="AI26" i="1"/>
  <c r="AI27" i="1"/>
  <c r="X28" i="1"/>
  <c r="AX28" i="1" s="1"/>
  <c r="AY28" i="1" s="1"/>
  <c r="X29" i="1"/>
  <c r="X30" i="1"/>
  <c r="AI31" i="1"/>
  <c r="AI32" i="1"/>
  <c r="AX32" i="1" s="1"/>
  <c r="AY32" i="1" s="1"/>
  <c r="AI33" i="1"/>
  <c r="AI35" i="1"/>
  <c r="AX35" i="1" s="1"/>
  <c r="AY35" i="1" s="1"/>
  <c r="AI36" i="1"/>
  <c r="X37" i="1"/>
  <c r="AX37" i="1" s="1"/>
  <c r="AY37" i="1" s="1"/>
  <c r="X38" i="1"/>
  <c r="AI39" i="1"/>
  <c r="AX39" i="1" s="1"/>
  <c r="AY39" i="1" s="1"/>
  <c r="AI40" i="1"/>
  <c r="AI42" i="1"/>
  <c r="AI43" i="1"/>
  <c r="X44" i="1"/>
  <c r="X45" i="1"/>
  <c r="AI46" i="1"/>
  <c r="AX46" i="1" s="1"/>
  <c r="AY46" i="1" s="1"/>
  <c r="AI47" i="1"/>
  <c r="X48" i="1"/>
  <c r="AX14" i="1"/>
  <c r="AY14" i="1" s="1"/>
  <c r="AX18" i="1"/>
  <c r="AY18" i="1" s="1"/>
  <c r="AX22" i="1"/>
  <c r="AY22" i="1" s="1"/>
  <c r="AX26" i="1"/>
  <c r="AY26" i="1" s="1"/>
  <c r="AX27" i="1"/>
  <c r="AY27" i="1" s="1"/>
  <c r="AX31" i="1"/>
  <c r="AY31" i="1" s="1"/>
  <c r="AX33" i="1"/>
  <c r="AY33" i="1" s="1"/>
  <c r="AX36" i="1"/>
  <c r="AY36" i="1" s="1"/>
  <c r="AX40" i="1"/>
  <c r="AY40" i="1" s="1"/>
  <c r="AX43" i="1"/>
  <c r="AY43" i="1" s="1"/>
  <c r="AX47" i="1"/>
  <c r="AY47" i="1" s="1"/>
  <c r="AS53" i="1"/>
  <c r="AS61" i="1"/>
  <c r="AS69" i="1"/>
  <c r="AS77" i="1"/>
  <c r="AS84" i="1"/>
  <c r="AS93" i="1"/>
  <c r="X49" i="1"/>
  <c r="AS49" i="1"/>
  <c r="X50" i="1"/>
  <c r="AX50" i="1" s="1"/>
  <c r="AY50" i="1" s="1"/>
  <c r="AS50" i="1"/>
  <c r="AI51" i="1"/>
  <c r="AX51" i="1" s="1"/>
  <c r="AY51" i="1" s="1"/>
  <c r="AI52" i="1"/>
  <c r="X53" i="1"/>
  <c r="AX53" i="1" s="1"/>
  <c r="AY53" i="1" s="1"/>
  <c r="X54" i="1"/>
  <c r="AI55" i="1"/>
  <c r="AX55" i="1" s="1"/>
  <c r="AY55" i="1" s="1"/>
  <c r="AI56" i="1"/>
  <c r="X57" i="1"/>
  <c r="AX57" i="1" s="1"/>
  <c r="AY57" i="1" s="1"/>
  <c r="X58" i="1"/>
  <c r="AI59" i="1"/>
  <c r="AX59" i="1" s="1"/>
  <c r="AY59" i="1" s="1"/>
  <c r="AI60" i="1"/>
  <c r="X61" i="1"/>
  <c r="AX61" i="1" s="1"/>
  <c r="AY61" i="1" s="1"/>
  <c r="X62" i="1"/>
  <c r="AI63" i="1"/>
  <c r="AX63" i="1" s="1"/>
  <c r="AY63" i="1" s="1"/>
  <c r="AI64" i="1"/>
  <c r="X65" i="1"/>
  <c r="AX65" i="1" s="1"/>
  <c r="AY65" i="1" s="1"/>
  <c r="X66" i="1"/>
  <c r="AI67" i="1"/>
  <c r="AX67" i="1" s="1"/>
  <c r="AY67" i="1" s="1"/>
  <c r="AI68" i="1"/>
  <c r="AX68" i="1" s="1"/>
  <c r="AY68" i="1" s="1"/>
  <c r="X69" i="1"/>
  <c r="AX69" i="1" s="1"/>
  <c r="AY69" i="1" s="1"/>
  <c r="X70" i="1"/>
  <c r="AI71" i="1"/>
  <c r="AX71" i="1" s="1"/>
  <c r="AY71" i="1" s="1"/>
  <c r="AI72" i="1"/>
  <c r="X73" i="1"/>
  <c r="AX73" i="1" s="1"/>
  <c r="AY73" i="1" s="1"/>
  <c r="X74" i="1"/>
  <c r="AI75" i="1"/>
  <c r="AX75" i="1" s="1"/>
  <c r="AY75" i="1" s="1"/>
  <c r="AI76" i="1"/>
  <c r="X77" i="1"/>
  <c r="AX77" i="1" s="1"/>
  <c r="AY77" i="1" s="1"/>
  <c r="AI78" i="1"/>
  <c r="AX78" i="1" s="1"/>
  <c r="AY78" i="1" s="1"/>
  <c r="AI79" i="1"/>
  <c r="AX79" i="1" s="1"/>
  <c r="AY79" i="1" s="1"/>
  <c r="X80" i="1"/>
  <c r="X81" i="1"/>
  <c r="AI82" i="1"/>
  <c r="AX82" i="1" s="1"/>
  <c r="AY82" i="1" s="1"/>
  <c r="AI83" i="1"/>
  <c r="AX83" i="1" s="1"/>
  <c r="AY83" i="1" s="1"/>
  <c r="X84" i="1"/>
  <c r="X85" i="1"/>
  <c r="AI86" i="1"/>
  <c r="AX86" i="1" s="1"/>
  <c r="AY86" i="1" s="1"/>
  <c r="AI87" i="1"/>
  <c r="AX87" i="1" s="1"/>
  <c r="AY87" i="1" s="1"/>
  <c r="X88" i="1"/>
  <c r="X89" i="1"/>
  <c r="AI91" i="1"/>
  <c r="AX91" i="1" s="1"/>
  <c r="AY91" i="1" s="1"/>
  <c r="AI92" i="1"/>
  <c r="AX92" i="1" s="1"/>
  <c r="AY92" i="1" s="1"/>
  <c r="X90" i="1"/>
  <c r="X94" i="1"/>
  <c r="AX94" i="1" s="1"/>
  <c r="AY94" i="1" s="1"/>
  <c r="AI95" i="1"/>
  <c r="AX95" i="1" s="1"/>
  <c r="AY95" i="1" s="1"/>
  <c r="AX5" i="1"/>
  <c r="AY5" i="1" s="1"/>
  <c r="AS8" i="1"/>
  <c r="AX8" i="1" s="1"/>
  <c r="AY8" i="1" s="1"/>
  <c r="AS12" i="1"/>
  <c r="AX12" i="1" s="1"/>
  <c r="AY12" i="1" s="1"/>
  <c r="AX16" i="1"/>
  <c r="AY16" i="1" s="1"/>
  <c r="AS21" i="1"/>
  <c r="AX21" i="1" s="1"/>
  <c r="AY21" i="1" s="1"/>
  <c r="AS25" i="1"/>
  <c r="AX25" i="1" s="1"/>
  <c r="AY25" i="1" s="1"/>
  <c r="AX29" i="1"/>
  <c r="AY29" i="1" s="1"/>
  <c r="AS30" i="1"/>
  <c r="AS34" i="1"/>
  <c r="AX34" i="1" s="1"/>
  <c r="AY34" i="1" s="1"/>
  <c r="AS38" i="1"/>
  <c r="AX38" i="1" s="1"/>
  <c r="AY38" i="1" s="1"/>
  <c r="AS41" i="1"/>
  <c r="AX44" i="1"/>
  <c r="AY44" i="1" s="1"/>
  <c r="AS45" i="1"/>
  <c r="AX45" i="1" s="1"/>
  <c r="AY45" i="1" s="1"/>
  <c r="AX48" i="1"/>
  <c r="AY48" i="1" s="1"/>
  <c r="AX49" i="1"/>
  <c r="AY49" i="1" s="1"/>
  <c r="AS54" i="1"/>
  <c r="AX54" i="1" s="1"/>
  <c r="AY54" i="1" s="1"/>
  <c r="AS58" i="1"/>
  <c r="AX58" i="1" s="1"/>
  <c r="AY58" i="1" s="1"/>
  <c r="AS62" i="1"/>
  <c r="AX62" i="1" s="1"/>
  <c r="AY62" i="1" s="1"/>
  <c r="AS66" i="1"/>
  <c r="AX66" i="1" s="1"/>
  <c r="AY66" i="1" s="1"/>
  <c r="AS70" i="1"/>
  <c r="AX70" i="1" s="1"/>
  <c r="AY70" i="1" s="1"/>
  <c r="AS74" i="1"/>
  <c r="AX74" i="1" s="1"/>
  <c r="AY74" i="1" s="1"/>
  <c r="AX80" i="1"/>
  <c r="AY80" i="1" s="1"/>
  <c r="AS81" i="1"/>
  <c r="AX84" i="1"/>
  <c r="AY84" i="1" s="1"/>
  <c r="AS85" i="1"/>
  <c r="AX88" i="1"/>
  <c r="AY88" i="1" s="1"/>
  <c r="AS89" i="1"/>
  <c r="AS90" i="1"/>
  <c r="AX90" i="1" s="1"/>
  <c r="AY90" i="1" s="1"/>
  <c r="AX93" i="1" l="1"/>
  <c r="AY93" i="1" s="1"/>
  <c r="AX42" i="1"/>
  <c r="AY42" i="1" s="1"/>
  <c r="AX23" i="1"/>
  <c r="AY23" i="1" s="1"/>
  <c r="AX89" i="1"/>
  <c r="AY89" i="1" s="1"/>
  <c r="AX85" i="1"/>
  <c r="AY85" i="1" s="1"/>
  <c r="AX81" i="1"/>
  <c r="AY81" i="1" s="1"/>
  <c r="AX41" i="1"/>
  <c r="AY41" i="1" s="1"/>
  <c r="AX30" i="1"/>
  <c r="AY30" i="1" s="1"/>
  <c r="AX76" i="1"/>
  <c r="AY76" i="1" s="1"/>
  <c r="AX72" i="1"/>
  <c r="AY72" i="1" s="1"/>
  <c r="AX64" i="1"/>
  <c r="AY64" i="1" s="1"/>
  <c r="AX60" i="1"/>
  <c r="AY60" i="1" s="1"/>
  <c r="AX56" i="1"/>
  <c r="AY56" i="1" s="1"/>
  <c r="AX52" i="1"/>
  <c r="AY52" i="1" s="1"/>
  <c r="AX17" i="1"/>
  <c r="AY17" i="1" s="1"/>
  <c r="AX19" i="1"/>
  <c r="AY19" i="1" s="1"/>
  <c r="AX6" i="1"/>
  <c r="AY6" i="1" s="1"/>
  <c r="A90" i="1"/>
  <c r="A91" i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<sst xmlns="http://schemas.openxmlformats.org/spreadsheetml/2006/main" count="150" uniqueCount="137">
  <si>
    <t>Таблица мониторинга электронных журналов и дневников за период с 6 ноября по 9 января 2018/2019 учебного года</t>
  </si>
  <si>
    <t>по состоянию на 9 января 2019 года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</si>
  <si>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</si>
  <si>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</si>
  <si>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</si>
  <si>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Заполнение разделов СГО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</si>
  <si>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</si>
  <si>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</si>
  <si>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</si>
  <si>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</si>
  <si>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</si>
  <si>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</si>
  <si>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</si>
  <si>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</si>
  <si>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</si>
  <si>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</si>
  <si>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</si>
  <si>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</si>
  <si>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 xml:space="preserve">Кол-во уроков в недельном расписании </t>
  </si>
  <si>
    <t>6.11-30.12</t>
  </si>
  <si>
    <t>24.12-30.12</t>
  </si>
  <si>
    <t>24.12-31.12</t>
  </si>
  <si>
    <t>% кол-ва уроков от часов по тарификации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</si>
  <si>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</si>
  <si>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</si>
  <si>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</si>
  <si>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</si>
  <si>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</si>
  <si>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</si>
  <si>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</si>
  <si>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</si>
  <si>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</si>
  <si>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</si>
  <si>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</si>
  <si>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</si>
  <si>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</si>
  <si>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</si>
  <si>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Карточка ОО</t>
  </si>
  <si>
    <t>Пед. портфолио "Образование"</t>
  </si>
  <si>
    <t>Пед. портфолио "Повыш. квалификации"</t>
  </si>
  <si>
    <t>ОБЩАЯ СУММА БАЛЛОВ (макс 18 баллов)</t>
  </si>
  <si>
    <t>ПРОЦЕНТ информационной наполненности</t>
  </si>
  <si>
    <t>МБОУ гимназия №3</t>
  </si>
  <si>
    <t>МБОУ гимназия №23</t>
  </si>
  <si>
    <t>МАОУ гимназия №36</t>
  </si>
  <si>
    <t>МБОУ гимназия №40</t>
  </si>
  <si>
    <t>МБОУ гимназия №69</t>
  </si>
  <si>
    <t>МБОУ гимназия №82</t>
  </si>
  <si>
    <t>МОУ гимназия №87</t>
  </si>
  <si>
    <t>МБОУ лицей №4</t>
  </si>
  <si>
    <t>МБОУ лицей №12</t>
  </si>
  <si>
    <t>МАОУ лицей №64</t>
  </si>
  <si>
    <t>МБОУ лицей №90</t>
  </si>
  <si>
    <t>МБОУ СОШ №6</t>
  </si>
  <si>
    <t>МБОУ СОШ №16</t>
  </si>
  <si>
    <t>МБОУ СОШ №20</t>
  </si>
  <si>
    <t>МБОУ СОШ №34</t>
  </si>
  <si>
    <t>МБОУ СОШ №35</t>
  </si>
  <si>
    <t>МБОУ СОШ №57</t>
  </si>
  <si>
    <t>МБОУ СОШ №60</t>
  </si>
  <si>
    <t>МБОУ СОШ №95</t>
  </si>
  <si>
    <t>МАОУ СОШ №101</t>
  </si>
  <si>
    <t>МБОУ гимназия №18</t>
  </si>
  <si>
    <t>МБОУ гимназия №25</t>
  </si>
  <si>
    <t>МБОУ гимназия №33</t>
  </si>
  <si>
    <t>МБОУ гимназия №44</t>
  </si>
  <si>
    <t>МБОУ гимназия №72</t>
  </si>
  <si>
    <t>МБОУ гимназия №92</t>
  </si>
  <si>
    <t>МБОУ СОШ №2</t>
  </si>
  <si>
    <t>МБОУ ООШ №7</t>
  </si>
  <si>
    <t>МБОУ СОШ №10</t>
  </si>
  <si>
    <t>МБОУ СОШ №30</t>
  </si>
  <si>
    <t>МБОУ СОШ №47</t>
  </si>
  <si>
    <t>МБОУ СОШ №51</t>
  </si>
  <si>
    <t>МБОУ СОШ №53</t>
  </si>
  <si>
    <t>МБОУ СОШ №55</t>
  </si>
  <si>
    <t>МАОУ СОШ №62</t>
  </si>
  <si>
    <t>МБОУ СОШ №65</t>
  </si>
  <si>
    <t>МАОУ СОШ №71</t>
  </si>
  <si>
    <t>МБОУ СОШ №73</t>
  </si>
  <si>
    <t>МБОУ СОШ №77</t>
  </si>
  <si>
    <t>МБОУ СОШ №78</t>
  </si>
  <si>
    <t>МАОУ СОШ №84</t>
  </si>
  <si>
    <t>МБОУ СОШ №89</t>
  </si>
  <si>
    <t>МАОУ СОШ №93</t>
  </si>
  <si>
    <t>МБОУ СОШ №100</t>
  </si>
  <si>
    <t>МБОУ О(С)ОШ №3</t>
  </si>
  <si>
    <t>МБОУ гимназия №54</t>
  </si>
  <si>
    <t>МБОУ лицей №48</t>
  </si>
  <si>
    <t>МБОУ СОШ №5</t>
  </si>
  <si>
    <t>МБОУ СОШ №14</t>
  </si>
  <si>
    <t>МБОУ СОШ №24</t>
  </si>
  <si>
    <t>МБОУ СОШ №29</t>
  </si>
  <si>
    <t>МБОУ СОШ №37</t>
  </si>
  <si>
    <t>МБОУ СОШ №41</t>
  </si>
  <si>
    <t>МБОУ СОШ №42</t>
  </si>
  <si>
    <t>МБОУ СОШ №43</t>
  </si>
  <si>
    <t>МБОУ СОШ №46</t>
  </si>
  <si>
    <t>МБОУ СОШ №49</t>
  </si>
  <si>
    <t>МБОУ СОШ №50</t>
  </si>
  <si>
    <t>МБОУ СОШ №52</t>
  </si>
  <si>
    <t>МБОУ СОШ №61</t>
  </si>
  <si>
    <t>МАОУ СОШ №66</t>
  </si>
  <si>
    <t>МБОУ СОШ №70</t>
  </si>
  <si>
    <t>МБОУ СОШ №74</t>
  </si>
  <si>
    <t>МАОУ СОШ №75</t>
  </si>
  <si>
    <t>МБОУ СОШ №76</t>
  </si>
  <si>
    <t>МБОУ СОШ №80</t>
  </si>
  <si>
    <t>МБОУ ООШ №81</t>
  </si>
  <si>
    <t>МБОУ СОШ №83</t>
  </si>
  <si>
    <t>МБОУ СОШ №86</t>
  </si>
  <si>
    <t>МАОУ СОШ №96</t>
  </si>
  <si>
    <t>МБОУ СОШ №98</t>
  </si>
  <si>
    <t>МАОУ СОШ №99</t>
  </si>
  <si>
    <t>МБОУ гимназия №88</t>
  </si>
  <si>
    <t>МБОУ СОШ №8</t>
  </si>
  <si>
    <t>МБОУ СОШ №11</t>
  </si>
  <si>
    <t>МАОУ СОШ №17</t>
  </si>
  <si>
    <t>МБОУ СОШ №22</t>
  </si>
  <si>
    <t>МБОУ СОШ №31</t>
  </si>
  <si>
    <t>МБОУ СОШ №32</t>
  </si>
  <si>
    <t>МБОУ СОШ №38</t>
  </si>
  <si>
    <t>МБОУ СОШ №45</t>
  </si>
  <si>
    <t>МБОУ СОШ №58</t>
  </si>
  <si>
    <t>МБОУ СОШ №63</t>
  </si>
  <si>
    <t>МБОУ СОШ №67</t>
  </si>
  <si>
    <t>МБОУ СОШ №85</t>
  </si>
  <si>
    <t>МБОУ СОШ №1</t>
  </si>
  <si>
    <t>МБОУ СОШ №39</t>
  </si>
  <si>
    <t>МБОУ СОШ №68</t>
  </si>
  <si>
    <t>МБОУ НОШ №94</t>
  </si>
  <si>
    <t>МБОУ СОШ №19</t>
  </si>
  <si>
    <t>МАОУ СОШ №66-Ф</t>
  </si>
  <si>
    <t>МБОУ ООШ №79</t>
  </si>
  <si>
    <t>Начальная школа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</si>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</sst>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family val="2"/>
      <charset val="204"/>
    </font>
    <font>
      <sz val="10"/>
      <color indexed="12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rgb="FF3F3F76"/>
      <name val="Times New Roman"/>
      <family val="2"/>
      <charset val="204"/>
    </font>
    <font>
      <sz val="11"/>
      <color indexed="62"/>
      <name val="Calibri"/>
      <family val="2"/>
      <charset val="204"/>
    </font>
    <font>
      <b/>
      <sz val="12"/>
      <color rgb="FF3F3F3F"/>
      <name val="Times New Roman"/>
      <family val="2"/>
      <charset val="204"/>
    </font>
    <font>
      <b/>
      <sz val="11"/>
      <color indexed="63"/>
      <name val="Calibri"/>
      <family val="2"/>
      <charset val="204"/>
    </font>
    <font>
      <b/>
      <sz val="12"/>
      <color rgb="FFFA7D00"/>
      <name val="Times New Roman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theme="3"/>
      <name val="Times New Roman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theme="3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theme="3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theme="1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2"/>
      <color theme="0"/>
      <name val="Times New Roman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color rgb="FF9C6500"/>
      <name val="Times New Roman"/>
      <family val="2"/>
      <charset val="204"/>
    </font>
    <font>
      <sz val="11"/>
      <color indexed="60"/>
      <name val="Calibri"/>
      <family val="2"/>
      <charset val="204"/>
    </font>
    <font>
      <sz val="12"/>
      <color rgb="FF9C0006"/>
      <name val="Times New Roman"/>
      <family val="2"/>
      <charset val="204"/>
    </font>
    <font>
      <sz val="11"/>
      <color indexed="20"/>
      <name val="Calibri"/>
      <family val="2"/>
      <charset val="204"/>
    </font>
    <font>
      <i/>
      <sz val="12"/>
      <color rgb="FF7F7F7F"/>
      <name val="Times New Roman"/>
      <family val="2"/>
      <charset val="204"/>
    </font>
    <font>
      <i/>
      <sz val="11"/>
      <color indexed="23"/>
      <name val="Calibri"/>
      <family val="2"/>
      <charset val="204"/>
    </font>
    <font>
      <sz val="12"/>
      <color rgb="FFFA7D00"/>
      <name val="Times New Roman"/>
      <family val="2"/>
      <charset val="204"/>
    </font>
    <font>
      <sz val="11"/>
      <color indexed="52"/>
      <name val="Calibri"/>
      <family val="2"/>
      <charset val="204"/>
    </font>
    <font>
      <sz val="12"/>
      <color rgb="FFFF0000"/>
      <name val="Times New Roman"/>
      <family val="2"/>
      <charset val="204"/>
    </font>
    <font>
      <sz val="11"/>
      <color indexed="10"/>
      <name val="Calibri"/>
      <family val="2"/>
      <charset val="204"/>
    </font>
    <font>
      <sz val="12"/>
      <color rgb="FF006100"/>
      <name val="Times New Roman"/>
      <family val="2"/>
      <charset val="204"/>
    </font>
    <font>
      <sz val="11"/>
      <color indexed="17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019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7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31" fillId="0" borderId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33" fillId="10" borderId="0" applyNumberFormat="0" applyBorder="0" applyAlignment="0" applyProtection="0"/>
    <xf numFmtId="0" fontId="17" fillId="47" borderId="0" applyNumberFormat="0" applyBorder="0" applyAlignment="0" applyProtection="0"/>
    <xf numFmtId="0" fontId="33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3" fillId="14" borderId="0" applyNumberFormat="0" applyBorder="0" applyAlignment="0" applyProtection="0"/>
    <xf numFmtId="0" fontId="17" fillId="48" borderId="0" applyNumberFormat="0" applyBorder="0" applyAlignment="0" applyProtection="0"/>
    <xf numFmtId="0" fontId="33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33" fillId="18" borderId="0" applyNumberFormat="0" applyBorder="0" applyAlignment="0" applyProtection="0"/>
    <xf numFmtId="0" fontId="17" fillId="49" borderId="0" applyNumberFormat="0" applyBorder="0" applyAlignment="0" applyProtection="0"/>
    <xf numFmtId="0" fontId="33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3" fillId="22" borderId="0" applyNumberFormat="0" applyBorder="0" applyAlignment="0" applyProtection="0"/>
    <xf numFmtId="0" fontId="17" fillId="50" borderId="0" applyNumberFormat="0" applyBorder="0" applyAlignment="0" applyProtection="0"/>
    <xf numFmtId="0" fontId="33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33" fillId="26" borderId="0" applyNumberFormat="0" applyBorder="0" applyAlignment="0" applyProtection="0"/>
    <xf numFmtId="0" fontId="17" fillId="51" borderId="0" applyNumberFormat="0" applyBorder="0" applyAlignment="0" applyProtection="0"/>
    <xf numFmtId="0" fontId="33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33" fillId="30" borderId="0" applyNumberFormat="0" applyBorder="0" applyAlignment="0" applyProtection="0"/>
    <xf numFmtId="0" fontId="17" fillId="52" borderId="0" applyNumberFormat="0" applyBorder="0" applyAlignment="0" applyProtection="0"/>
    <xf numFmtId="0" fontId="33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33" fillId="11" borderId="0" applyNumberFormat="0" applyBorder="0" applyAlignment="0" applyProtection="0"/>
    <xf numFmtId="0" fontId="17" fillId="53" borderId="0" applyNumberFormat="0" applyBorder="0" applyAlignment="0" applyProtection="0"/>
    <xf numFmtId="0" fontId="33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33" fillId="15" borderId="0" applyNumberFormat="0" applyBorder="0" applyAlignment="0" applyProtection="0"/>
    <xf numFmtId="0" fontId="17" fillId="54" borderId="0" applyNumberFormat="0" applyBorder="0" applyAlignment="0" applyProtection="0"/>
    <xf numFmtId="0" fontId="33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3" fillId="19" borderId="0" applyNumberFormat="0" applyBorder="0" applyAlignment="0" applyProtection="0"/>
    <xf numFmtId="0" fontId="17" fillId="55" borderId="0" applyNumberFormat="0" applyBorder="0" applyAlignment="0" applyProtection="0"/>
    <xf numFmtId="0" fontId="33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33" fillId="23" borderId="0" applyNumberFormat="0" applyBorder="0" applyAlignment="0" applyProtection="0"/>
    <xf numFmtId="0" fontId="17" fillId="50" borderId="0" applyNumberFormat="0" applyBorder="0" applyAlignment="0" applyProtection="0"/>
    <xf numFmtId="0" fontId="33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33" fillId="27" borderId="0" applyNumberFormat="0" applyBorder="0" applyAlignment="0" applyProtection="0"/>
    <xf numFmtId="0" fontId="17" fillId="53" borderId="0" applyNumberFormat="0" applyBorder="0" applyAlignment="0" applyProtection="0"/>
    <xf numFmtId="0" fontId="33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3" fillId="31" borderId="0" applyNumberFormat="0" applyBorder="0" applyAlignment="0" applyProtection="0"/>
    <xf numFmtId="0" fontId="17" fillId="56" borderId="0" applyNumberFormat="0" applyBorder="0" applyAlignment="0" applyProtection="0"/>
    <xf numFmtId="0" fontId="33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4" fillId="12" borderId="0" applyNumberFormat="0" applyBorder="0" applyAlignment="0" applyProtection="0"/>
    <xf numFmtId="0" fontId="35" fillId="57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5" fillId="54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5" fillId="55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5" fillId="58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5" fillId="59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5" fillId="60" borderId="0" applyNumberFormat="0" applyBorder="0" applyAlignment="0" applyProtection="0"/>
    <xf numFmtId="0" fontId="34" fillId="32" borderId="0" applyNumberFormat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61" borderId="0">
      <alignment horizontal="left" vertical="center"/>
    </xf>
    <xf numFmtId="0" fontId="34" fillId="9" borderId="0" applyNumberFormat="0" applyBorder="0" applyAlignment="0" applyProtection="0"/>
    <xf numFmtId="0" fontId="35" fillId="6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5" fillId="63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5" fillId="64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5" fillId="58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5" fillId="59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5" fillId="65" borderId="0" applyNumberFormat="0" applyBorder="0" applyAlignment="0" applyProtection="0"/>
    <xf numFmtId="0" fontId="34" fillId="29" borderId="0" applyNumberFormat="0" applyBorder="0" applyAlignment="0" applyProtection="0"/>
    <xf numFmtId="0" fontId="39" fillId="5" borderId="4" applyNumberFormat="0" applyAlignment="0" applyProtection="0"/>
    <xf numFmtId="0" fontId="40" fillId="52" borderId="24" applyNumberFormat="0" applyAlignment="0" applyProtection="0"/>
    <xf numFmtId="0" fontId="40" fillId="52" borderId="24" applyNumberFormat="0" applyAlignment="0" applyProtection="0"/>
    <xf numFmtId="0" fontId="40" fillId="52" borderId="24" applyNumberFormat="0" applyAlignment="0" applyProtection="0"/>
    <xf numFmtId="0" fontId="40" fillId="52" borderId="24" applyNumberFormat="0" applyAlignment="0" applyProtection="0"/>
    <xf numFmtId="0" fontId="39" fillId="5" borderId="4" applyNumberFormat="0" applyAlignment="0" applyProtection="0"/>
    <xf numFmtId="0" fontId="41" fillId="6" borderId="5" applyNumberFormat="0" applyAlignment="0" applyProtection="0"/>
    <xf numFmtId="0" fontId="42" fillId="66" borderId="25" applyNumberFormat="0" applyAlignment="0" applyProtection="0"/>
    <xf numFmtId="0" fontId="42" fillId="66" borderId="25" applyNumberFormat="0" applyAlignment="0" applyProtection="0"/>
    <xf numFmtId="0" fontId="42" fillId="66" borderId="25" applyNumberFormat="0" applyAlignment="0" applyProtection="0"/>
    <xf numFmtId="0" fontId="42" fillId="66" borderId="25" applyNumberFormat="0" applyAlignment="0" applyProtection="0"/>
    <xf numFmtId="0" fontId="41" fillId="6" borderId="5" applyNumberFormat="0" applyAlignment="0" applyProtection="0"/>
    <xf numFmtId="0" fontId="43" fillId="6" borderId="4" applyNumberFormat="0" applyAlignment="0" applyProtection="0"/>
    <xf numFmtId="0" fontId="44" fillId="66" borderId="24" applyNumberFormat="0" applyAlignment="0" applyProtection="0"/>
    <xf numFmtId="0" fontId="44" fillId="66" borderId="24" applyNumberFormat="0" applyAlignment="0" applyProtection="0"/>
    <xf numFmtId="0" fontId="44" fillId="66" borderId="24" applyNumberFormat="0" applyAlignment="0" applyProtection="0"/>
    <xf numFmtId="0" fontId="44" fillId="66" borderId="24" applyNumberFormat="0" applyAlignment="0" applyProtection="0"/>
    <xf numFmtId="0" fontId="43" fillId="6" borderId="4" applyNumberFormat="0" applyAlignment="0" applyProtection="0"/>
    <xf numFmtId="0" fontId="45" fillId="0" borderId="1" applyNumberFormat="0" applyFill="0" applyAlignment="0" applyProtection="0"/>
    <xf numFmtId="0" fontId="46" fillId="0" borderId="26" applyNumberFormat="0" applyFill="0" applyAlignment="0" applyProtection="0"/>
    <xf numFmtId="0" fontId="45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27" applyNumberFormat="0" applyFill="0" applyAlignment="0" applyProtection="0"/>
    <xf numFmtId="0" fontId="47" fillId="0" borderId="2" applyNumberFormat="0" applyFill="0" applyAlignment="0" applyProtection="0"/>
    <xf numFmtId="0" fontId="49" fillId="0" borderId="3" applyNumberFormat="0" applyFill="0" applyAlignment="0" applyProtection="0"/>
    <xf numFmtId="0" fontId="50" fillId="0" borderId="28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2" fillId="0" borderId="29" applyNumberFormat="0" applyFill="0" applyAlignment="0" applyProtection="0"/>
    <xf numFmtId="0" fontId="51" fillId="0" borderId="9" applyNumberFormat="0" applyFill="0" applyAlignment="0" applyProtection="0"/>
    <xf numFmtId="0" fontId="53" fillId="7" borderId="7" applyNumberFormat="0" applyAlignment="0" applyProtection="0"/>
    <xf numFmtId="0" fontId="54" fillId="67" borderId="30" applyNumberFormat="0" applyAlignment="0" applyProtection="0"/>
    <xf numFmtId="0" fontId="53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4" borderId="0" applyNumberFormat="0" applyBorder="0" applyAlignment="0" applyProtection="0"/>
    <xf numFmtId="0" fontId="57" fillId="68" borderId="0" applyNumberFormat="0" applyBorder="0" applyAlignment="0" applyProtection="0"/>
    <xf numFmtId="0" fontId="56" fillId="4" borderId="0" applyNumberFormat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>
      <alignment vertical="center"/>
    </xf>
    <xf numFmtId="0" fontId="1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8" fillId="3" borderId="0" applyNumberFormat="0" applyBorder="0" applyAlignment="0" applyProtection="0"/>
    <xf numFmtId="0" fontId="59" fillId="48" borderId="0" applyNumberFormat="0" applyBorder="0" applyAlignment="0" applyProtection="0"/>
    <xf numFmtId="0" fontId="58" fillId="3" borderId="0" applyNumberFormat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1" fillId="69" borderId="31" applyNumberFormat="0" applyFont="0" applyAlignment="0" applyProtection="0"/>
    <xf numFmtId="0" fontId="31" fillId="69" borderId="31" applyNumberFormat="0" applyFont="0" applyAlignment="0" applyProtection="0"/>
    <xf numFmtId="0" fontId="31" fillId="69" borderId="31" applyNumberFormat="0" applyFont="0" applyAlignment="0" applyProtection="0"/>
    <xf numFmtId="0" fontId="31" fillId="69" borderId="31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33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9" fontId="3" fillId="0" borderId="0" applyFont="0" applyFill="0" applyBorder="0" applyAlignment="0" applyProtection="0"/>
    <xf numFmtId="0" fontId="62" fillId="0" borderId="6" applyNumberFormat="0" applyFill="0" applyAlignment="0" applyProtection="0"/>
    <xf numFmtId="0" fontId="63" fillId="0" borderId="32" applyNumberFormat="0" applyFill="0" applyAlignment="0" applyProtection="0"/>
    <xf numFmtId="0" fontId="62" fillId="0" borderId="6" applyNumberFormat="0" applyFill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7" fillId="49" borderId="0" applyNumberFormat="0" applyBorder="0" applyAlignment="0" applyProtection="0"/>
    <xf numFmtId="0" fontId="66" fillId="2" borderId="0" applyNumberFormat="0" applyBorder="0" applyAlignment="0" applyProtection="0"/>
    <xf numFmtId="0" fontId="68" fillId="0" borderId="0" applyNumberFormat="0" applyFill="0" applyBorder="0" applyAlignment="0" applyProtection="0"/>
    <xf numFmtId="0" fontId="69" fillId="0" borderId="1" applyNumberFormat="0" applyFill="0" applyAlignment="0" applyProtection="0"/>
    <xf numFmtId="0" fontId="70" fillId="0" borderId="2" applyNumberFormat="0" applyFill="0" applyAlignment="0" applyProtection="0"/>
    <xf numFmtId="0" fontId="71" fillId="0" borderId="3" applyNumberFormat="0" applyFill="0" applyAlignment="0" applyProtection="0"/>
    <xf numFmtId="0" fontId="71" fillId="0" borderId="0" applyNumberFormat="0" applyFill="0" applyBorder="0" applyAlignment="0" applyProtection="0"/>
    <xf numFmtId="0" fontId="72" fillId="2" borderId="0" applyNumberFormat="0" applyBorder="0" applyAlignment="0" applyProtection="0"/>
    <xf numFmtId="0" fontId="73" fillId="3" borderId="0" applyNumberFormat="0" applyBorder="0" applyAlignment="0" applyProtection="0"/>
    <xf numFmtId="0" fontId="74" fillId="4" borderId="0" applyNumberFormat="0" applyBorder="0" applyAlignment="0" applyProtection="0"/>
    <xf numFmtId="0" fontId="75" fillId="5" borderId="4" applyNumberFormat="0" applyAlignment="0" applyProtection="0"/>
    <xf numFmtId="0" fontId="76" fillId="6" borderId="5" applyNumberFormat="0" applyAlignment="0" applyProtection="0"/>
    <xf numFmtId="0" fontId="77" fillId="6" borderId="4" applyNumberFormat="0" applyAlignment="0" applyProtection="0"/>
    <xf numFmtId="0" fontId="78" fillId="0" borderId="6" applyNumberFormat="0" applyFill="0" applyAlignment="0" applyProtection="0"/>
    <xf numFmtId="0" fontId="79" fillId="7" borderId="7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9" applyNumberFormat="0" applyFill="0" applyAlignment="0" applyProtection="0"/>
    <xf numFmtId="0" fontId="8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83" fillId="12" borderId="0" applyNumberFormat="0" applyBorder="0" applyAlignment="0" applyProtection="0"/>
    <xf numFmtId="0" fontId="8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3" fillId="20" borderId="0" applyNumberFormat="0" applyBorder="0" applyAlignment="0" applyProtection="0"/>
    <xf numFmtId="0" fontId="8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3" fillId="24" borderId="0" applyNumberFormat="0" applyBorder="0" applyAlignment="0" applyProtection="0"/>
    <xf numFmtId="0" fontId="8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3" fillId="28" borderId="0" applyNumberFormat="0" applyBorder="0" applyAlignment="0" applyProtection="0"/>
    <xf numFmtId="0" fontId="8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3" fillId="32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33" borderId="10" xfId="0" applyFont="1" applyFill="1" applyBorder="1" applyAlignment="1">
      <alignment horizontal="left" vertical="center"/>
    </xf>
    <xf numFmtId="0" fontId="4" fillId="33" borderId="11" xfId="0" applyFont="1" applyFill="1" applyBorder="1" applyAlignment="1">
      <alignment horizontal="left" vertical="center"/>
    </xf>
    <xf numFmtId="0" fontId="6" fillId="33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33" borderId="12" xfId="0" applyFont="1" applyFill="1" applyBorder="1" applyAlignment="1">
      <alignment horizontal="left" vertical="center"/>
    </xf>
    <xf numFmtId="0" fontId="4" fillId="33" borderId="13" xfId="0" applyFont="1" applyFill="1" applyBorder="1" applyAlignment="1">
      <alignment horizontal="left" vertical="center"/>
    </xf>
    <xf numFmtId="0" fontId="6" fillId="33" borderId="13" xfId="0" applyFont="1" applyFill="1" applyBorder="1" applyAlignment="1">
      <alignment horizontal="left" vertical="center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left" vertical="center" wrapText="1"/>
    </xf>
    <xf numFmtId="0" fontId="9" fillId="36" borderId="15" xfId="0" applyFont="1" applyFill="1" applyBorder="1" applyAlignment="1">
      <alignment horizontal="center" vertical="center" wrapText="1"/>
    </xf>
    <xf numFmtId="0" fontId="10" fillId="33" borderId="20" xfId="0" applyFont="1" applyFill="1" applyBorder="1" applyAlignment="1">
      <alignment horizontal="center" vertical="center"/>
    </xf>
    <xf numFmtId="0" fontId="11" fillId="33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33" borderId="12" xfId="0" applyNumberFormat="1" applyFont="1" applyFill="1" applyBorder="1" applyAlignment="1" applyProtection="1">
      <alignment horizontal="center" vertical="center" wrapText="1"/>
    </xf>
    <xf numFmtId="0" fontId="12" fillId="33" borderId="16" xfId="0" applyNumberFormat="1" applyFont="1" applyFill="1" applyBorder="1" applyAlignment="1" applyProtection="1">
      <alignment horizontal="left" vertical="center" wrapText="1"/>
    </xf>
    <xf numFmtId="0" fontId="12" fillId="38" borderId="19" xfId="0" applyNumberFormat="1" applyFont="1" applyFill="1" applyBorder="1" applyAlignment="1" applyProtection="1">
      <alignment horizontal="center" vertical="center" wrapText="1"/>
    </xf>
    <xf numFmtId="0" fontId="12" fillId="38" borderId="21" xfId="0" applyNumberFormat="1" applyFont="1" applyFill="1" applyBorder="1" applyAlignment="1" applyProtection="1">
      <alignment horizontal="center" vertical="center" wrapText="1"/>
    </xf>
    <xf numFmtId="0" fontId="13" fillId="38" borderId="21" xfId="0" applyNumberFormat="1" applyFont="1" applyFill="1" applyBorder="1" applyAlignment="1" applyProtection="1">
      <alignment horizontal="center" vertical="center" textRotation="90" wrapText="1"/>
    </xf>
    <xf numFmtId="1" fontId="12" fillId="38" borderId="21" xfId="0" applyNumberFormat="1" applyFont="1" applyFill="1" applyBorder="1" applyAlignment="1" applyProtection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2" fillId="39" borderId="21" xfId="0" applyNumberFormat="1" applyFont="1" applyFill="1" applyBorder="1" applyAlignment="1" applyProtection="1">
      <alignment horizontal="center" vertical="center" wrapText="1"/>
    </xf>
    <xf numFmtId="0" fontId="13" fillId="39" borderId="21" xfId="0" applyNumberFormat="1" applyFont="1" applyFill="1" applyBorder="1" applyAlignment="1" applyProtection="1">
      <alignment horizontal="center" vertical="center" textRotation="90" wrapText="1"/>
    </xf>
    <xf numFmtId="9" fontId="12" fillId="39" borderId="21" xfId="1" applyFont="1" applyFill="1" applyBorder="1" applyAlignment="1" applyProtection="1">
      <alignment horizontal="center" vertical="center" wrapText="1"/>
    </xf>
    <xf numFmtId="0" fontId="13" fillId="35" borderId="21" xfId="0" applyFont="1" applyFill="1" applyBorder="1" applyAlignment="1">
      <alignment horizontal="center" vertical="center" wrapText="1"/>
    </xf>
    <xf numFmtId="0" fontId="12" fillId="40" borderId="21" xfId="0" applyNumberFormat="1" applyFont="1" applyFill="1" applyBorder="1" applyAlignment="1" applyProtection="1">
      <alignment horizontal="center" vertical="center" wrapText="1"/>
    </xf>
    <xf numFmtId="0" fontId="13" fillId="40" borderId="21" xfId="0" applyNumberFormat="1" applyFont="1" applyFill="1" applyBorder="1" applyAlignment="1" applyProtection="1">
      <alignment horizontal="center" vertical="center" textRotation="90" wrapText="1"/>
    </xf>
    <xf numFmtId="0" fontId="13" fillId="36" borderId="17" xfId="0" applyFont="1" applyFill="1" applyBorder="1" applyAlignment="1">
      <alignment horizontal="center" vertical="center" wrapText="1"/>
    </xf>
    <xf numFmtId="0" fontId="13" fillId="41" borderId="12" xfId="0" applyFont="1" applyFill="1" applyBorder="1" applyAlignment="1">
      <alignment horizontal="center" vertical="center" wrapText="1"/>
    </xf>
    <xf numFmtId="0" fontId="11" fillId="33" borderId="22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8" fillId="33" borderId="22" xfId="0" applyFont="1" applyFill="1" applyBorder="1" applyAlignment="1">
      <alignment horizontal="center" vertical="center"/>
    </xf>
    <xf numFmtId="49" fontId="14" fillId="0" borderId="22" xfId="0" applyNumberFormat="1" applyFont="1" applyFill="1" applyBorder="1" applyAlignment="1">
      <alignment horizontal="left" vertical="center"/>
    </xf>
    <xf numFmtId="1" fontId="16" fillId="0" borderId="23" xfId="2" applyNumberFormat="1" applyFont="1" applyBorder="1" applyAlignment="1">
      <alignment horizontal="right" wrapText="1" indent="1"/>
    </xf>
    <xf numFmtId="0" fontId="13" fillId="38" borderId="21" xfId="1" applyNumberFormat="1" applyFont="1" applyFill="1" applyBorder="1" applyAlignment="1">
      <alignment horizontal="center" vertical="center"/>
    </xf>
    <xf numFmtId="0" fontId="13" fillId="38" borderId="21" xfId="0" applyFont="1" applyFill="1" applyBorder="1" applyAlignment="1">
      <alignment horizontal="center" vertical="center"/>
    </xf>
    <xf numFmtId="0" fontId="13" fillId="38" borderId="21" xfId="3" applyFont="1" applyFill="1" applyBorder="1" applyAlignment="1" applyProtection="1">
      <alignment horizontal="center" vertical="center" wrapText="1"/>
    </xf>
    <xf numFmtId="0" fontId="18" fillId="38" borderId="21" xfId="0" applyFont="1" applyFill="1" applyBorder="1" applyAlignment="1">
      <alignment horizontal="center" vertical="center"/>
    </xf>
    <xf numFmtId="1" fontId="16" fillId="0" borderId="23" xfId="4" applyNumberFormat="1" applyFont="1" applyBorder="1" applyAlignment="1">
      <alignment horizontal="right" wrapText="1" indent="1"/>
    </xf>
    <xf numFmtId="1" fontId="16" fillId="0" borderId="23" xfId="5" applyNumberFormat="1" applyFont="1" applyBorder="1" applyAlignment="1">
      <alignment horizontal="right" wrapText="1" indent="1"/>
    </xf>
    <xf numFmtId="0" fontId="13" fillId="34" borderId="21" xfId="0" applyFont="1" applyFill="1" applyBorder="1" applyAlignment="1">
      <alignment horizontal="center" vertical="center"/>
    </xf>
    <xf numFmtId="0" fontId="18" fillId="39" borderId="21" xfId="0" applyFont="1" applyFill="1" applyBorder="1" applyAlignment="1">
      <alignment horizontal="center" vertical="center"/>
    </xf>
    <xf numFmtId="1" fontId="19" fillId="39" borderId="21" xfId="6" applyNumberFormat="1" applyFont="1" applyFill="1" applyBorder="1" applyAlignment="1">
      <alignment horizontal="center" vertical="center" wrapText="1"/>
    </xf>
    <xf numFmtId="0" fontId="13" fillId="39" borderId="21" xfId="0" applyFont="1" applyFill="1" applyBorder="1" applyAlignment="1">
      <alignment horizontal="center" vertical="center"/>
    </xf>
    <xf numFmtId="1" fontId="13" fillId="35" borderId="21" xfId="0" applyNumberFormat="1" applyFont="1" applyFill="1" applyBorder="1" applyAlignment="1">
      <alignment horizontal="center" vertical="center"/>
    </xf>
    <xf numFmtId="1" fontId="12" fillId="0" borderId="21" xfId="1" applyNumberFormat="1" applyFont="1" applyFill="1" applyBorder="1" applyAlignment="1">
      <alignment horizontal="center" vertical="center"/>
    </xf>
    <xf numFmtId="1" fontId="20" fillId="40" borderId="21" xfId="0" applyNumberFormat="1" applyFont="1" applyFill="1" applyBorder="1" applyAlignment="1">
      <alignment horizontal="center" vertical="center"/>
    </xf>
    <xf numFmtId="1" fontId="21" fillId="0" borderId="21" xfId="0" applyNumberFormat="1" applyFont="1" applyFill="1" applyBorder="1" applyAlignment="1">
      <alignment horizontal="center" vertical="center"/>
    </xf>
    <xf numFmtId="1" fontId="13" fillId="40" borderId="21" xfId="0" applyNumberFormat="1" applyFont="1" applyFill="1" applyBorder="1" applyAlignment="1">
      <alignment horizontal="center" vertical="center"/>
    </xf>
    <xf numFmtId="1" fontId="19" fillId="40" borderId="21" xfId="6" applyNumberFormat="1" applyFont="1" applyFill="1" applyBorder="1" applyAlignment="1">
      <alignment horizontal="center" vertical="center" wrapText="1"/>
    </xf>
    <xf numFmtId="1" fontId="19" fillId="36" borderId="21" xfId="6" applyNumberFormat="1" applyFont="1" applyFill="1" applyBorder="1" applyAlignment="1">
      <alignment horizontal="center" vertical="center" wrapText="1"/>
    </xf>
    <xf numFmtId="1" fontId="21" fillId="0" borderId="23" xfId="0" applyNumberFormat="1" applyFont="1" applyBorder="1" applyAlignment="1">
      <alignment horizontal="center" vertical="center" wrapText="1"/>
    </xf>
    <xf numFmtId="1" fontId="13" fillId="0" borderId="22" xfId="0" applyNumberFormat="1" applyFont="1" applyFill="1" applyBorder="1" applyAlignment="1">
      <alignment horizontal="center" vertical="center"/>
    </xf>
    <xf numFmtId="9" fontId="13" fillId="0" borderId="22" xfId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33" borderId="21" xfId="0" applyFont="1" applyFill="1" applyBorder="1" applyAlignment="1">
      <alignment horizontal="center" vertical="center"/>
    </xf>
    <xf numFmtId="49" fontId="14" fillId="0" borderId="21" xfId="0" applyNumberFormat="1" applyFont="1" applyFill="1" applyBorder="1" applyAlignment="1">
      <alignment horizontal="left" vertical="center"/>
    </xf>
    <xf numFmtId="1" fontId="21" fillId="43" borderId="21" xfId="0" applyNumberFormat="1" applyFont="1" applyFill="1" applyBorder="1" applyAlignment="1">
      <alignment horizontal="center" vertical="center"/>
    </xf>
    <xf numFmtId="1" fontId="16" fillId="44" borderId="23" xfId="2" applyNumberFormat="1" applyFont="1" applyFill="1" applyBorder="1" applyAlignment="1">
      <alignment horizontal="right" wrapText="1" indent="1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8" fillId="38" borderId="23" xfId="0" applyFont="1" applyFill="1" applyBorder="1" applyAlignment="1">
      <alignment horizontal="center" vertical="center"/>
    </xf>
    <xf numFmtId="1" fontId="21" fillId="45" borderId="21" xfId="0" applyNumberFormat="1" applyFont="1" applyFill="1" applyBorder="1" applyAlignment="1">
      <alignment horizontal="center" vertical="center" wrapText="1"/>
    </xf>
    <xf numFmtId="1" fontId="21" fillId="46" borderId="2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14" fillId="0" borderId="0" xfId="0" applyNumberFormat="1" applyFont="1" applyFill="1" applyBorder="1" applyAlignment="1">
      <alignment horizontal="left" indent="1"/>
    </xf>
    <xf numFmtId="1" fontId="24" fillId="0" borderId="0" xfId="0" applyNumberFormat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3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/>
    </xf>
    <xf numFmtId="1" fontId="8" fillId="0" borderId="0" xfId="0" applyNumberFormat="1" applyFont="1" applyFill="1" applyBorder="1" applyAlignment="1" applyProtection="1">
      <alignment horizontal="center" wrapText="1"/>
    </xf>
    <xf numFmtId="0" fontId="11" fillId="0" borderId="0" xfId="0" applyFont="1" applyFill="1" applyBorder="1" applyAlignment="1">
      <alignment horizontal="center" wrapText="1"/>
    </xf>
    <xf numFmtId="1" fontId="25" fillId="0" borderId="0" xfId="6" applyNumberFormat="1" applyFont="1" applyFill="1" applyBorder="1" applyAlignment="1">
      <alignment horizontal="center" wrapText="1"/>
    </xf>
    <xf numFmtId="9" fontId="14" fillId="0" borderId="0" xfId="1" applyFont="1" applyFill="1" applyBorder="1" applyAlignment="1">
      <alignment horizontal="center"/>
    </xf>
    <xf numFmtId="1" fontId="14" fillId="0" borderId="0" xfId="0" applyNumberFormat="1" applyFont="1" applyFill="1" applyBorder="1" applyAlignment="1">
      <alignment horizontal="right" indent="1"/>
    </xf>
    <xf numFmtId="1" fontId="11" fillId="0" borderId="0" xfId="0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right" indent="1"/>
    </xf>
    <xf numFmtId="9" fontId="11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9" fontId="9" fillId="0" borderId="0" xfId="1" applyFont="1" applyFill="1" applyBorder="1" applyAlignment="1">
      <alignment horizontal="center"/>
    </xf>
    <xf numFmtId="1" fontId="28" fillId="0" borderId="0" xfId="7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3" applyFont="1" applyFill="1" applyBorder="1" applyAlignment="1" applyProtection="1">
      <alignment horizontal="center" vertical="center" wrapText="1"/>
    </xf>
    <xf numFmtId="165" fontId="29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23" fillId="0" borderId="0" xfId="7" applyFont="1" applyFill="1" applyBorder="1" applyAlignment="1">
      <alignment horizontal="center" vertical="center"/>
    </xf>
    <xf numFmtId="1" fontId="23" fillId="0" borderId="0" xfId="7" applyNumberFormat="1" applyFont="1" applyFill="1" applyBorder="1" applyAlignment="1">
      <alignment horizontal="center" vertical="center"/>
    </xf>
    <xf numFmtId="0" fontId="19" fillId="0" borderId="0" xfId="7" applyFont="1" applyFill="1" applyBorder="1" applyAlignment="1">
      <alignment vertical="center"/>
    </xf>
    <xf numFmtId="9" fontId="15" fillId="0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166" fontId="13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32" fillId="0" borderId="0" xfId="8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7" applyNumberFormat="1" applyFont="1" applyFill="1" applyBorder="1" applyAlignment="1">
      <alignment vertical="center"/>
    </xf>
    <xf numFmtId="0" fontId="18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8" fillId="0" borderId="0" xfId="0" applyNumberFormat="1" applyFont="1" applyFill="1" applyBorder="1"/>
    <xf numFmtId="0" fontId="18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9" fontId="15" fillId="0" borderId="0" xfId="1" applyFont="1" applyFill="1" applyBorder="1" applyAlignment="1">
      <alignment horizontal="center"/>
    </xf>
    <xf numFmtId="0" fontId="5" fillId="33" borderId="11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33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34" borderId="12" xfId="0" applyFont="1" applyFill="1" applyBorder="1" applyAlignment="1">
      <alignment horizontal="center" vertical="center" wrapText="1"/>
    </xf>
    <xf numFmtId="0" fontId="9" fillId="34" borderId="13" xfId="0" applyFont="1" applyFill="1" applyBorder="1" applyAlignment="1">
      <alignment horizontal="center" vertical="center" wrapText="1"/>
    </xf>
    <xf numFmtId="0" fontId="9" fillId="34" borderId="16" xfId="0" applyFont="1" applyFill="1" applyBorder="1" applyAlignment="1">
      <alignment horizontal="center" vertical="center" wrapText="1"/>
    </xf>
    <xf numFmtId="0" fontId="8" fillId="35" borderId="12" xfId="0" applyFont="1" applyFill="1" applyBorder="1" applyAlignment="1">
      <alignment horizontal="center" vertical="center" wrapText="1"/>
    </xf>
    <xf numFmtId="0" fontId="9" fillId="35" borderId="13" xfId="0" applyFont="1" applyFill="1" applyBorder="1" applyAlignment="1">
      <alignment horizontal="center" vertical="center" wrapText="1"/>
    </xf>
    <xf numFmtId="0" fontId="9" fillId="35" borderId="16" xfId="0" applyFont="1" applyFill="1" applyBorder="1" applyAlignment="1">
      <alignment horizontal="center" vertical="center" wrapText="1"/>
    </xf>
    <xf numFmtId="0" fontId="8" fillId="36" borderId="12" xfId="0" applyFont="1" applyFill="1" applyBorder="1" applyAlignment="1">
      <alignment horizontal="center" vertical="center" wrapText="1"/>
    </xf>
    <xf numFmtId="0" fontId="9" fillId="36" borderId="13" xfId="0" applyFont="1" applyFill="1" applyBorder="1" applyAlignment="1">
      <alignment horizontal="center" vertical="center" wrapText="1"/>
    </xf>
    <xf numFmtId="0" fontId="9" fillId="36" borderId="16" xfId="0" applyFont="1" applyFill="1" applyBorder="1" applyAlignment="1">
      <alignment horizontal="center" vertical="center" wrapText="1"/>
    </xf>
    <xf numFmtId="0" fontId="9" fillId="37" borderId="17" xfId="0" applyFont="1" applyFill="1" applyBorder="1" applyAlignment="1">
      <alignment horizontal="center" vertical="center" wrapText="1"/>
    </xf>
    <xf numFmtId="0" fontId="0" fillId="37" borderId="18" xfId="0" applyFill="1" applyBorder="1" applyAlignment="1">
      <alignment horizontal="center" vertical="center" wrapText="1"/>
    </xf>
    <xf numFmtId="0" fontId="0" fillId="37" borderId="19" xfId="0" applyFill="1" applyBorder="1" applyAlignment="1">
      <alignment horizontal="center" vertical="center" wrapText="1"/>
    </xf>
    <xf numFmtId="0" fontId="18" fillId="45" borderId="21" xfId="0" applyFont="1" applyFill="1" applyBorder="1" applyAlignment="1">
      <alignment horizontal="center" vertical="center"/>
    </xf>
    <xf numFmtId="1" fontId="15" fillId="43" borderId="21" xfId="0" applyNumberFormat="1" applyFont="1" applyFill="1" applyBorder="1" applyAlignment="1">
      <alignment horizontal="center" vertical="center"/>
    </xf>
    <xf numFmtId="0" fontId="15" fillId="43" borderId="2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" fontId="13" fillId="42" borderId="21" xfId="0" applyNumberFormat="1" applyFont="1" applyFill="1" applyBorder="1" applyAlignment="1">
      <alignment horizontal="center" vertical="center"/>
    </xf>
    <xf numFmtId="0" fontId="29" fillId="0" borderId="14" xfId="0" applyNumberFormat="1" applyFont="1" applyFill="1" applyBorder="1" applyAlignment="1" applyProtection="1">
      <alignment horizontal="left" vertical="center" wrapText="1"/>
    </xf>
    <xf numFmtId="0" fontId="30" fillId="0" borderId="0" xfId="0" applyNumberFormat="1" applyFont="1" applyFill="1" applyBorder="1" applyAlignment="1" applyProtection="1">
      <alignment horizontal="left" vertical="center" wrapText="1"/>
    </xf>
    <xf numFmtId="1" fontId="21" fillId="46" borderId="2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left"/>
    </xf>
    <xf numFmtId="1" fontId="21" fillId="45" borderId="21" xfId="0" applyNumberFormat="1" applyFont="1" applyFill="1" applyBorder="1" applyAlignment="1">
      <alignment horizontal="center" vertical="center"/>
    </xf>
    <xf numFmtId="0" fontId="29" fillId="42" borderId="21" xfId="0" applyNumberFormat="1" applyFont="1" applyFill="1" applyBorder="1" applyAlignment="1" applyProtection="1">
      <alignment horizontal="center" vertical="center" wrapText="1"/>
    </xf>
  </cellXfs>
  <cellStyles count="1019">
    <cellStyle name="20% - Акцент1" xfId="528" builtinId="30" customBuiltin="1"/>
    <cellStyle name="20% - Акцент1 10" xfId="9"/>
    <cellStyle name="20% - Акцент1 10 2" xfId="725"/>
    <cellStyle name="20% - Акцент1 11" xfId="10"/>
    <cellStyle name="20% - Акцент1 11 2" xfId="867"/>
    <cellStyle name="20% - Акцент1 12" xfId="11"/>
    <cellStyle name="20% - Акцент1 12 2" xfId="879"/>
    <cellStyle name="20% - Акцент1 13" xfId="12"/>
    <cellStyle name="20% - Акцент1 2" xfId="13"/>
    <cellStyle name="20% - Акцент1 2 2" xfId="14"/>
    <cellStyle name="20% - Акцент1 2 3" xfId="15"/>
    <cellStyle name="20% - Акцент1 3" xfId="16"/>
    <cellStyle name="20% - Акцент1 3 2" xfId="17"/>
    <cellStyle name="20% - Акцент1 3 2 2" xfId="18"/>
    <cellStyle name="20% - Акцент1 3 2 2 2" xfId="793"/>
    <cellStyle name="20% - Акцент1 3 2 3" xfId="947"/>
    <cellStyle name="20% - Акцент1 3 2 4" xfId="653"/>
    <cellStyle name="20% - Акцент1 3 3" xfId="19"/>
    <cellStyle name="20% - Акцент1 3 3 2" xfId="605"/>
    <cellStyle name="20% - Акцент1 3 4" xfId="20"/>
    <cellStyle name="20% - Акцент1 3 4 2" xfId="745"/>
    <cellStyle name="20% - Акцент1 3 5" xfId="899"/>
    <cellStyle name="20% - Акцент1 3 6" xfId="559"/>
    <cellStyle name="20% - Акцент1 4" xfId="21"/>
    <cellStyle name="20% - Акцент1 4 2" xfId="22"/>
    <cellStyle name="20% - Акцент1 4 2 2" xfId="23"/>
    <cellStyle name="20% - Акцент1 4 2 2 2" xfId="807"/>
    <cellStyle name="20% - Акцент1 4 2 3" xfId="961"/>
    <cellStyle name="20% - Акцент1 4 2 4" xfId="667"/>
    <cellStyle name="20% - Акцент1 4 3" xfId="24"/>
    <cellStyle name="20% - Акцент1 4 3 2" xfId="619"/>
    <cellStyle name="20% - Акцент1 4 4" xfId="25"/>
    <cellStyle name="20% - Акцент1 4 4 2" xfId="759"/>
    <cellStyle name="20% - Акцент1 4 5" xfId="913"/>
    <cellStyle name="20% - Акцент1 4 6" xfId="573"/>
    <cellStyle name="20% - Акцент1 5" xfId="26"/>
    <cellStyle name="20% - Акцент1 5 2" xfId="27"/>
    <cellStyle name="20% - Акцент1 5 2 2" xfId="773"/>
    <cellStyle name="20% - Акцент1 5 3" xfId="927"/>
    <cellStyle name="20% - Акцент1 5 4" xfId="633"/>
    <cellStyle name="20% - Акцент1 6" xfId="28"/>
    <cellStyle name="20% - Акцент1 6 2" xfId="29"/>
    <cellStyle name="20% - Акцент1 6 2 2" xfId="821"/>
    <cellStyle name="20% - Акцент1 6 3" xfId="975"/>
    <cellStyle name="20% - Акцент1 6 4" xfId="681"/>
    <cellStyle name="20% - Акцент1 7" xfId="30"/>
    <cellStyle name="20% - Акцент1 7 2" xfId="31"/>
    <cellStyle name="20% - Акцент1 7 2 2" xfId="835"/>
    <cellStyle name="20% - Акцент1 7 3" xfId="989"/>
    <cellStyle name="20% - Акцент1 7 4" xfId="695"/>
    <cellStyle name="20% - Акцент1 8" xfId="32"/>
    <cellStyle name="20% - Акцент1 8 2" xfId="33"/>
    <cellStyle name="20% - Акцент1 8 2 2" xfId="849"/>
    <cellStyle name="20% - Акцент1 8 3" xfId="1003"/>
    <cellStyle name="20% - Акцент1 8 4" xfId="709"/>
    <cellStyle name="20% - Акцент1 9" xfId="34"/>
    <cellStyle name="20% - Акцент1 9 2" xfId="585"/>
    <cellStyle name="20% - Акцент2" xfId="532" builtinId="34" customBuiltin="1"/>
    <cellStyle name="20% - Акцент2 10" xfId="35"/>
    <cellStyle name="20% - Акцент2 10 2" xfId="726"/>
    <cellStyle name="20% - Акцент2 11" xfId="36"/>
    <cellStyle name="20% - Акцент2 11 2" xfId="869"/>
    <cellStyle name="20% - Акцент2 12" xfId="37"/>
    <cellStyle name="20% - Акцент2 12 2" xfId="880"/>
    <cellStyle name="20% - Акцент2 13" xfId="38"/>
    <cellStyle name="20% - Акцент2 2" xfId="39"/>
    <cellStyle name="20% - Акцент2 2 2" xfId="40"/>
    <cellStyle name="20% - Акцент2 2 3" xfId="41"/>
    <cellStyle name="20% - Акцент2 3" xfId="42"/>
    <cellStyle name="20% - Акцент2 3 2" xfId="43"/>
    <cellStyle name="20% - Акцент2 3 2 2" xfId="44"/>
    <cellStyle name="20% - Акцент2 3 2 2 2" xfId="795"/>
    <cellStyle name="20% - Акцент2 3 2 3" xfId="949"/>
    <cellStyle name="20% - Акцент2 3 2 4" xfId="655"/>
    <cellStyle name="20% - Акцент2 3 3" xfId="45"/>
    <cellStyle name="20% - Акцент2 3 3 2" xfId="607"/>
    <cellStyle name="20% - Акцент2 3 4" xfId="46"/>
    <cellStyle name="20% - Акцент2 3 4 2" xfId="747"/>
    <cellStyle name="20% - Акцент2 3 5" xfId="901"/>
    <cellStyle name="20% - Акцент2 3 6" xfId="561"/>
    <cellStyle name="20% - Акцент2 4" xfId="47"/>
    <cellStyle name="20% - Акцент2 4 2" xfId="48"/>
    <cellStyle name="20% - Акцент2 4 2 2" xfId="49"/>
    <cellStyle name="20% - Акцент2 4 2 2 2" xfId="809"/>
    <cellStyle name="20% - Акцент2 4 2 3" xfId="963"/>
    <cellStyle name="20% - Акцент2 4 2 4" xfId="669"/>
    <cellStyle name="20% - Акцент2 4 3" xfId="50"/>
    <cellStyle name="20% - Акцент2 4 3 2" xfId="621"/>
    <cellStyle name="20% - Акцент2 4 4" xfId="51"/>
    <cellStyle name="20% - Акцент2 4 4 2" xfId="761"/>
    <cellStyle name="20% - Акцент2 4 5" xfId="915"/>
    <cellStyle name="20% - Акцент2 4 6" xfId="575"/>
    <cellStyle name="20% - Акцент2 5" xfId="52"/>
    <cellStyle name="20% - Акцент2 5 2" xfId="53"/>
    <cellStyle name="20% - Акцент2 5 2 2" xfId="775"/>
    <cellStyle name="20% - Акцент2 5 3" xfId="929"/>
    <cellStyle name="20% - Акцент2 5 4" xfId="635"/>
    <cellStyle name="20% - Акцент2 6" xfId="54"/>
    <cellStyle name="20% - Акцент2 6 2" xfId="55"/>
    <cellStyle name="20% - Акцент2 6 2 2" xfId="823"/>
    <cellStyle name="20% - Акцент2 6 3" xfId="977"/>
    <cellStyle name="20% - Акцент2 6 4" xfId="683"/>
    <cellStyle name="20% - Акцент2 7" xfId="56"/>
    <cellStyle name="20% - Акцент2 7 2" xfId="57"/>
    <cellStyle name="20% - Акцент2 7 2 2" xfId="837"/>
    <cellStyle name="20% - Акцент2 7 3" xfId="991"/>
    <cellStyle name="20% - Акцент2 7 4" xfId="697"/>
    <cellStyle name="20% - Акцент2 8" xfId="58"/>
    <cellStyle name="20% - Акцент2 8 2" xfId="59"/>
    <cellStyle name="20% - Акцент2 8 2 2" xfId="851"/>
    <cellStyle name="20% - Акцент2 8 3" xfId="1005"/>
    <cellStyle name="20% - Акцент2 8 4" xfId="711"/>
    <cellStyle name="20% - Акцент2 9" xfId="60"/>
    <cellStyle name="20% - Акцент2 9 2" xfId="586"/>
    <cellStyle name="20% - Акцент3" xfId="536" builtinId="38" customBuiltin="1"/>
    <cellStyle name="20% - Акцент3 10" xfId="61"/>
    <cellStyle name="20% - Акцент3 10 2" xfId="727"/>
    <cellStyle name="20% - Акцент3 11" xfId="62"/>
    <cellStyle name="20% - Акцент3 11 2" xfId="871"/>
    <cellStyle name="20% - Акцент3 12" xfId="63"/>
    <cellStyle name="20% - Акцент3 12 2" xfId="881"/>
    <cellStyle name="20% - Акцент3 13" xfId="64"/>
    <cellStyle name="20% - Акцент3 2" xfId="65"/>
    <cellStyle name="20% - Акцент3 2 2" xfId="66"/>
    <cellStyle name="20% - Акцент3 2 3" xfId="67"/>
    <cellStyle name="20% - Акцент3 3" xfId="68"/>
    <cellStyle name="20% - Акцент3 3 2" xfId="69"/>
    <cellStyle name="20% - Акцент3 3 2 2" xfId="70"/>
    <cellStyle name="20% - Акцент3 3 2 2 2" xfId="797"/>
    <cellStyle name="20% - Акцент3 3 2 3" xfId="951"/>
    <cellStyle name="20% - Акцент3 3 2 4" xfId="657"/>
    <cellStyle name="20% - Акцент3 3 3" xfId="71"/>
    <cellStyle name="20% - Акцент3 3 3 2" xfId="609"/>
    <cellStyle name="20% - Акцент3 3 4" xfId="72"/>
    <cellStyle name="20% - Акцент3 3 4 2" xfId="749"/>
    <cellStyle name="20% - Акцент3 3 5" xfId="903"/>
    <cellStyle name="20% - Акцент3 3 6" xfId="563"/>
    <cellStyle name="20% - Акцент3 4" xfId="73"/>
    <cellStyle name="20% - Акцент3 4 2" xfId="74"/>
    <cellStyle name="20% - Акцент3 4 2 2" xfId="75"/>
    <cellStyle name="20% - Акцент3 4 2 2 2" xfId="811"/>
    <cellStyle name="20% - Акцент3 4 2 3" xfId="965"/>
    <cellStyle name="20% - Акцент3 4 2 4" xfId="671"/>
    <cellStyle name="20% - Акцент3 4 3" xfId="76"/>
    <cellStyle name="20% - Акцент3 4 3 2" xfId="623"/>
    <cellStyle name="20% - Акцент3 4 4" xfId="77"/>
    <cellStyle name="20% - Акцент3 4 4 2" xfId="763"/>
    <cellStyle name="20% - Акцент3 4 5" xfId="917"/>
    <cellStyle name="20% - Акцент3 4 6" xfId="577"/>
    <cellStyle name="20% - Акцент3 5" xfId="78"/>
    <cellStyle name="20% - Акцент3 5 2" xfId="79"/>
    <cellStyle name="20% - Акцент3 5 2 2" xfId="777"/>
    <cellStyle name="20% - Акцент3 5 3" xfId="931"/>
    <cellStyle name="20% - Акцент3 5 4" xfId="637"/>
    <cellStyle name="20% - Акцент3 6" xfId="80"/>
    <cellStyle name="20% - Акцент3 6 2" xfId="81"/>
    <cellStyle name="20% - Акцент3 6 2 2" xfId="825"/>
    <cellStyle name="20% - Акцент3 6 3" xfId="979"/>
    <cellStyle name="20% - Акцент3 6 4" xfId="685"/>
    <cellStyle name="20% - Акцент3 7" xfId="82"/>
    <cellStyle name="20% - Акцент3 7 2" xfId="83"/>
    <cellStyle name="20% - Акцент3 7 2 2" xfId="839"/>
    <cellStyle name="20% - Акцент3 7 3" xfId="993"/>
    <cellStyle name="20% - Акцент3 7 4" xfId="699"/>
    <cellStyle name="20% - Акцент3 8" xfId="84"/>
    <cellStyle name="20% - Акцент3 8 2" xfId="85"/>
    <cellStyle name="20% - Акцент3 8 2 2" xfId="853"/>
    <cellStyle name="20% - Акцент3 8 3" xfId="1007"/>
    <cellStyle name="20% - Акцент3 8 4" xfId="713"/>
    <cellStyle name="20% - Акцент3 9" xfId="86"/>
    <cellStyle name="20% - Акцент3 9 2" xfId="587"/>
    <cellStyle name="20% - Акцент4" xfId="540" builtinId="42" customBuiltin="1"/>
    <cellStyle name="20% - Акцент4 10" xfId="87"/>
    <cellStyle name="20% - Акцент4 10 2" xfId="728"/>
    <cellStyle name="20% - Акцент4 11" xfId="88"/>
    <cellStyle name="20% - Акцент4 11 2" xfId="873"/>
    <cellStyle name="20% - Акцент4 12" xfId="89"/>
    <cellStyle name="20% - Акцент4 12 2" xfId="882"/>
    <cellStyle name="20% - Акцент4 13" xfId="90"/>
    <cellStyle name="20% - Акцент4 2" xfId="91"/>
    <cellStyle name="20% - Акцент4 2 2" xfId="92"/>
    <cellStyle name="20% - Акцент4 2 3" xfId="93"/>
    <cellStyle name="20% - Акцент4 3" xfId="94"/>
    <cellStyle name="20% - Акцент4 3 2" xfId="95"/>
    <cellStyle name="20% - Акцент4 3 2 2" xfId="96"/>
    <cellStyle name="20% - Акцент4 3 2 2 2" xfId="799"/>
    <cellStyle name="20% - Акцент4 3 2 3" xfId="953"/>
    <cellStyle name="20% - Акцент4 3 2 4" xfId="659"/>
    <cellStyle name="20% - Акцент4 3 3" xfId="97"/>
    <cellStyle name="20% - Акцент4 3 3 2" xfId="611"/>
    <cellStyle name="20% - Акцент4 3 4" xfId="98"/>
    <cellStyle name="20% - Акцент4 3 4 2" xfId="751"/>
    <cellStyle name="20% - Акцент4 3 5" xfId="905"/>
    <cellStyle name="20% - Акцент4 3 6" xfId="565"/>
    <cellStyle name="20% - Акцент4 4" xfId="99"/>
    <cellStyle name="20% - Акцент4 4 2" xfId="100"/>
    <cellStyle name="20% - Акцент4 4 2 2" xfId="101"/>
    <cellStyle name="20% - Акцент4 4 2 2 2" xfId="813"/>
    <cellStyle name="20% - Акцент4 4 2 3" xfId="967"/>
    <cellStyle name="20% - Акцент4 4 2 4" xfId="673"/>
    <cellStyle name="20% - Акцент4 4 3" xfId="102"/>
    <cellStyle name="20% - Акцент4 4 3 2" xfId="625"/>
    <cellStyle name="20% - Акцент4 4 4" xfId="103"/>
    <cellStyle name="20% - Акцент4 4 4 2" xfId="765"/>
    <cellStyle name="20% - Акцент4 4 5" xfId="919"/>
    <cellStyle name="20% - Акцент4 4 6" xfId="579"/>
    <cellStyle name="20% - Акцент4 5" xfId="104"/>
    <cellStyle name="20% - Акцент4 5 2" xfId="105"/>
    <cellStyle name="20% - Акцент4 5 2 2" xfId="779"/>
    <cellStyle name="20% - Акцент4 5 3" xfId="933"/>
    <cellStyle name="20% - Акцент4 5 4" xfId="639"/>
    <cellStyle name="20% - Акцент4 6" xfId="106"/>
    <cellStyle name="20% - Акцент4 6 2" xfId="107"/>
    <cellStyle name="20% - Акцент4 6 2 2" xfId="827"/>
    <cellStyle name="20% - Акцент4 6 3" xfId="981"/>
    <cellStyle name="20% - Акцент4 6 4" xfId="687"/>
    <cellStyle name="20% - Акцент4 7" xfId="108"/>
    <cellStyle name="20% - Акцент4 7 2" xfId="109"/>
    <cellStyle name="20% - Акцент4 7 2 2" xfId="841"/>
    <cellStyle name="20% - Акцент4 7 3" xfId="995"/>
    <cellStyle name="20% - Акцент4 7 4" xfId="701"/>
    <cellStyle name="20% - Акцент4 8" xfId="110"/>
    <cellStyle name="20% - Акцент4 8 2" xfId="111"/>
    <cellStyle name="20% - Акцент4 8 2 2" xfId="855"/>
    <cellStyle name="20% - Акцент4 8 3" xfId="1009"/>
    <cellStyle name="20% - Акцент4 8 4" xfId="715"/>
    <cellStyle name="20% - Акцент4 9" xfId="112"/>
    <cellStyle name="20% - Акцент4 9 2" xfId="588"/>
    <cellStyle name="20% - Акцент5" xfId="544" builtinId="46" customBuiltin="1"/>
    <cellStyle name="20% - Акцент5 10" xfId="113"/>
    <cellStyle name="20% - Акцент5 10 2" xfId="729"/>
    <cellStyle name="20% - Акцент5 11" xfId="114"/>
    <cellStyle name="20% - Акцент5 11 2" xfId="875"/>
    <cellStyle name="20% - Акцент5 12" xfId="115"/>
    <cellStyle name="20% - Акцент5 12 2" xfId="883"/>
    <cellStyle name="20% - Акцент5 13" xfId="116"/>
    <cellStyle name="20% - Акцент5 2" xfId="117"/>
    <cellStyle name="20% - Акцент5 2 2" xfId="118"/>
    <cellStyle name="20% - Акцент5 2 3" xfId="119"/>
    <cellStyle name="20% - Акцент5 3" xfId="120"/>
    <cellStyle name="20% - Акцент5 3 2" xfId="121"/>
    <cellStyle name="20% - Акцент5 3 2 2" xfId="122"/>
    <cellStyle name="20% - Акцент5 3 2 2 2" xfId="801"/>
    <cellStyle name="20% - Акцент5 3 2 3" xfId="955"/>
    <cellStyle name="20% - Акцент5 3 2 4" xfId="661"/>
    <cellStyle name="20% - Акцент5 3 3" xfId="123"/>
    <cellStyle name="20% - Акцент5 3 3 2" xfId="613"/>
    <cellStyle name="20% - Акцент5 3 4" xfId="124"/>
    <cellStyle name="20% - Акцент5 3 4 2" xfId="753"/>
    <cellStyle name="20% - Акцент5 3 5" xfId="907"/>
    <cellStyle name="20% - Акцент5 3 6" xfId="567"/>
    <cellStyle name="20% - Акцент5 4" xfId="125"/>
    <cellStyle name="20% - Акцент5 4 2" xfId="126"/>
    <cellStyle name="20% - Акцент5 4 2 2" xfId="127"/>
    <cellStyle name="20% - Акцент5 4 2 2 2" xfId="815"/>
    <cellStyle name="20% - Акцент5 4 2 3" xfId="969"/>
    <cellStyle name="20% - Акцент5 4 2 4" xfId="675"/>
    <cellStyle name="20% - Акцент5 4 3" xfId="128"/>
    <cellStyle name="20% - Акцент5 4 3 2" xfId="627"/>
    <cellStyle name="20% - Акцент5 4 4" xfId="129"/>
    <cellStyle name="20% - Акцент5 4 4 2" xfId="767"/>
    <cellStyle name="20% - Акцент5 4 5" xfId="921"/>
    <cellStyle name="20% - Акцент5 4 6" xfId="581"/>
    <cellStyle name="20% - Акцент5 5" xfId="130"/>
    <cellStyle name="20% - Акцент5 5 2" xfId="131"/>
    <cellStyle name="20% - Акцент5 5 2 2" xfId="781"/>
    <cellStyle name="20% - Акцент5 5 3" xfId="935"/>
    <cellStyle name="20% - Акцент5 5 4" xfId="641"/>
    <cellStyle name="20% - Акцент5 6" xfId="132"/>
    <cellStyle name="20% - Акцент5 6 2" xfId="133"/>
    <cellStyle name="20% - Акцент5 6 2 2" xfId="829"/>
    <cellStyle name="20% - Акцент5 6 3" xfId="983"/>
    <cellStyle name="20% - Акцент5 6 4" xfId="689"/>
    <cellStyle name="20% - Акцент5 7" xfId="134"/>
    <cellStyle name="20% - Акцент5 7 2" xfId="135"/>
    <cellStyle name="20% - Акцент5 7 2 2" xfId="843"/>
    <cellStyle name="20% - Акцент5 7 3" xfId="997"/>
    <cellStyle name="20% - Акцент5 7 4" xfId="703"/>
    <cellStyle name="20% - Акцент5 8" xfId="136"/>
    <cellStyle name="20% - Акцент5 8 2" xfId="137"/>
    <cellStyle name="20% - Акцент5 8 2 2" xfId="857"/>
    <cellStyle name="20% - Акцент5 8 3" xfId="1011"/>
    <cellStyle name="20% - Акцент5 8 4" xfId="717"/>
    <cellStyle name="20% - Акцент5 9" xfId="138"/>
    <cellStyle name="20% - Акцент5 9 2" xfId="589"/>
    <cellStyle name="20% - Акцент6" xfId="548" builtinId="50" customBuiltin="1"/>
    <cellStyle name="20% - Акцент6 10" xfId="139"/>
    <cellStyle name="20% - Акцент6 10 2" xfId="730"/>
    <cellStyle name="20% - Акцент6 11" xfId="140"/>
    <cellStyle name="20% - Акцент6 11 2" xfId="877"/>
    <cellStyle name="20% - Акцент6 12" xfId="141"/>
    <cellStyle name="20% - Акцент6 12 2" xfId="884"/>
    <cellStyle name="20% - Акцент6 13" xfId="142"/>
    <cellStyle name="20% - Акцент6 2" xfId="143"/>
    <cellStyle name="20% - Акцент6 2 2" xfId="144"/>
    <cellStyle name="20% - Акцент6 2 3" xfId="145"/>
    <cellStyle name="20% - Акцент6 3" xfId="146"/>
    <cellStyle name="20% - Акцент6 3 2" xfId="147"/>
    <cellStyle name="20% - Акцент6 3 2 2" xfId="148"/>
    <cellStyle name="20% - Акцент6 3 2 2 2" xfId="803"/>
    <cellStyle name="20% - Акцент6 3 2 3" xfId="957"/>
    <cellStyle name="20% - Акцент6 3 2 4" xfId="663"/>
    <cellStyle name="20% - Акцент6 3 3" xfId="149"/>
    <cellStyle name="20% - Акцент6 3 3 2" xfId="615"/>
    <cellStyle name="20% - Акцент6 3 4" xfId="150"/>
    <cellStyle name="20% - Акцент6 3 4 2" xfId="755"/>
    <cellStyle name="20% - Акцент6 3 5" xfId="909"/>
    <cellStyle name="20% - Акцент6 3 6" xfId="569"/>
    <cellStyle name="20% - Акцент6 4" xfId="151"/>
    <cellStyle name="20% - Акцент6 4 2" xfId="152"/>
    <cellStyle name="20% - Акцент6 4 2 2" xfId="153"/>
    <cellStyle name="20% - Акцент6 4 2 2 2" xfId="817"/>
    <cellStyle name="20% - Акцент6 4 2 3" xfId="971"/>
    <cellStyle name="20% - Акцент6 4 2 4" xfId="677"/>
    <cellStyle name="20% - Акцент6 4 3" xfId="154"/>
    <cellStyle name="20% - Акцент6 4 3 2" xfId="629"/>
    <cellStyle name="20% - Акцент6 4 4" xfId="155"/>
    <cellStyle name="20% - Акцент6 4 4 2" xfId="769"/>
    <cellStyle name="20% - Акцент6 4 5" xfId="923"/>
    <cellStyle name="20% - Акцент6 4 6" xfId="583"/>
    <cellStyle name="20% - Акцент6 5" xfId="156"/>
    <cellStyle name="20% - Акцент6 5 2" xfId="157"/>
    <cellStyle name="20% - Акцент6 5 2 2" xfId="783"/>
    <cellStyle name="20% - Акцент6 5 3" xfId="937"/>
    <cellStyle name="20% - Акцент6 5 4" xfId="643"/>
    <cellStyle name="20% - Акцент6 6" xfId="158"/>
    <cellStyle name="20% - Акцент6 6 2" xfId="159"/>
    <cellStyle name="20% - Акцент6 6 2 2" xfId="831"/>
    <cellStyle name="20% - Акцент6 6 3" xfId="985"/>
    <cellStyle name="20% - Акцент6 6 4" xfId="691"/>
    <cellStyle name="20% - Акцент6 7" xfId="160"/>
    <cellStyle name="20% - Акцент6 7 2" xfId="161"/>
    <cellStyle name="20% - Акцент6 7 2 2" xfId="845"/>
    <cellStyle name="20% - Акцент6 7 3" xfId="999"/>
    <cellStyle name="20% - Акцент6 7 4" xfId="705"/>
    <cellStyle name="20% - Акцент6 8" xfId="162"/>
    <cellStyle name="20% - Акцент6 8 2" xfId="163"/>
    <cellStyle name="20% - Акцент6 8 2 2" xfId="859"/>
    <cellStyle name="20% - Акцент6 8 3" xfId="1013"/>
    <cellStyle name="20% - Акцент6 8 4" xfId="719"/>
    <cellStyle name="20% - Акцент6 9" xfId="164"/>
    <cellStyle name="20% - Акцент6 9 2" xfId="590"/>
    <cellStyle name="40% - Акцент1" xfId="529" builtinId="31" customBuiltin="1"/>
    <cellStyle name="40% - Акцент1 10" xfId="165"/>
    <cellStyle name="40% - Акцент1 10 2" xfId="731"/>
    <cellStyle name="40% - Акцент1 11" xfId="166"/>
    <cellStyle name="40% - Акцент1 11 2" xfId="868"/>
    <cellStyle name="40% - Акцент1 12" xfId="167"/>
    <cellStyle name="40% - Акцент1 12 2" xfId="885"/>
    <cellStyle name="40% - Акцент1 13" xfId="168"/>
    <cellStyle name="40% - Акцент1 2" xfId="169"/>
    <cellStyle name="40% - Акцент1 2 2" xfId="170"/>
    <cellStyle name="40% - Акцент1 2 3" xfId="171"/>
    <cellStyle name="40% - Акцент1 3" xfId="172"/>
    <cellStyle name="40% - Акцент1 3 2" xfId="173"/>
    <cellStyle name="40% - Акцент1 3 2 2" xfId="174"/>
    <cellStyle name="40% - Акцент1 3 2 2 2" xfId="794"/>
    <cellStyle name="40% - Акцент1 3 2 3" xfId="948"/>
    <cellStyle name="40% - Акцент1 3 2 4" xfId="654"/>
    <cellStyle name="40% - Акцент1 3 3" xfId="175"/>
    <cellStyle name="40% - Акцент1 3 3 2" xfId="606"/>
    <cellStyle name="40% - Акцент1 3 4" xfId="176"/>
    <cellStyle name="40% - Акцент1 3 4 2" xfId="746"/>
    <cellStyle name="40% - Акцент1 3 5" xfId="900"/>
    <cellStyle name="40% - Акцент1 3 6" xfId="560"/>
    <cellStyle name="40% - Акцент1 4" xfId="177"/>
    <cellStyle name="40% - Акцент1 4 2" xfId="178"/>
    <cellStyle name="40% - Акцент1 4 2 2" xfId="179"/>
    <cellStyle name="40% - Акцент1 4 2 2 2" xfId="808"/>
    <cellStyle name="40% - Акцент1 4 2 3" xfId="962"/>
    <cellStyle name="40% - Акцент1 4 2 4" xfId="668"/>
    <cellStyle name="40% - Акцент1 4 3" xfId="180"/>
    <cellStyle name="40% - Акцент1 4 3 2" xfId="620"/>
    <cellStyle name="40% - Акцент1 4 4" xfId="181"/>
    <cellStyle name="40% - Акцент1 4 4 2" xfId="760"/>
    <cellStyle name="40% - Акцент1 4 5" xfId="914"/>
    <cellStyle name="40% - Акцент1 4 6" xfId="574"/>
    <cellStyle name="40% - Акцент1 5" xfId="182"/>
    <cellStyle name="40% - Акцент1 5 2" xfId="183"/>
    <cellStyle name="40% - Акцент1 5 2 2" xfId="774"/>
    <cellStyle name="40% - Акцент1 5 3" xfId="928"/>
    <cellStyle name="40% - Акцент1 5 4" xfId="634"/>
    <cellStyle name="40% - Акцент1 6" xfId="184"/>
    <cellStyle name="40% - Акцент1 6 2" xfId="185"/>
    <cellStyle name="40% - Акцент1 6 2 2" xfId="822"/>
    <cellStyle name="40% - Акцент1 6 3" xfId="976"/>
    <cellStyle name="40% - Акцент1 6 4" xfId="682"/>
    <cellStyle name="40% - Акцент1 7" xfId="186"/>
    <cellStyle name="40% - Акцент1 7 2" xfId="187"/>
    <cellStyle name="40% - Акцент1 7 2 2" xfId="836"/>
    <cellStyle name="40% - Акцент1 7 3" xfId="990"/>
    <cellStyle name="40% - Акцент1 7 4" xfId="696"/>
    <cellStyle name="40% - Акцент1 8" xfId="188"/>
    <cellStyle name="40% - Акцент1 8 2" xfId="189"/>
    <cellStyle name="40% - Акцент1 8 2 2" xfId="850"/>
    <cellStyle name="40% - Акцент1 8 3" xfId="1004"/>
    <cellStyle name="40% - Акцент1 8 4" xfId="710"/>
    <cellStyle name="40% - Акцент1 9" xfId="190"/>
    <cellStyle name="40% - Акцент1 9 2" xfId="591"/>
    <cellStyle name="40% - Акцент2" xfId="533" builtinId="35" customBuiltin="1"/>
    <cellStyle name="40% - Акцент2 10" xfId="191"/>
    <cellStyle name="40% - Акцент2 10 2" xfId="732"/>
    <cellStyle name="40% - Акцент2 11" xfId="192"/>
    <cellStyle name="40% - Акцент2 11 2" xfId="870"/>
    <cellStyle name="40% - Акцент2 12" xfId="193"/>
    <cellStyle name="40% - Акцент2 12 2" xfId="886"/>
    <cellStyle name="40% - Акцент2 13" xfId="194"/>
    <cellStyle name="40% - Акцент2 2" xfId="195"/>
    <cellStyle name="40% - Акцент2 2 2" xfId="196"/>
    <cellStyle name="40% - Акцент2 2 3" xfId="197"/>
    <cellStyle name="40% - Акцент2 3" xfId="198"/>
    <cellStyle name="40% - Акцент2 3 2" xfId="199"/>
    <cellStyle name="40% - Акцент2 3 2 2" xfId="200"/>
    <cellStyle name="40% - Акцент2 3 2 2 2" xfId="796"/>
    <cellStyle name="40% - Акцент2 3 2 3" xfId="950"/>
    <cellStyle name="40% - Акцент2 3 2 4" xfId="656"/>
    <cellStyle name="40% - Акцент2 3 3" xfId="201"/>
    <cellStyle name="40% - Акцент2 3 3 2" xfId="608"/>
    <cellStyle name="40% - Акцент2 3 4" xfId="202"/>
    <cellStyle name="40% - Акцент2 3 4 2" xfId="748"/>
    <cellStyle name="40% - Акцент2 3 5" xfId="902"/>
    <cellStyle name="40% - Акцент2 3 6" xfId="562"/>
    <cellStyle name="40% - Акцент2 4" xfId="203"/>
    <cellStyle name="40% - Акцент2 4 2" xfId="204"/>
    <cellStyle name="40% - Акцент2 4 2 2" xfId="205"/>
    <cellStyle name="40% - Акцент2 4 2 2 2" xfId="810"/>
    <cellStyle name="40% - Акцент2 4 2 3" xfId="964"/>
    <cellStyle name="40% - Акцент2 4 2 4" xfId="670"/>
    <cellStyle name="40% - Акцент2 4 3" xfId="206"/>
    <cellStyle name="40% - Акцент2 4 3 2" xfId="622"/>
    <cellStyle name="40% - Акцент2 4 4" xfId="207"/>
    <cellStyle name="40% - Акцент2 4 4 2" xfId="762"/>
    <cellStyle name="40% - Акцент2 4 5" xfId="916"/>
    <cellStyle name="40% - Акцент2 4 6" xfId="576"/>
    <cellStyle name="40% - Акцент2 5" xfId="208"/>
    <cellStyle name="40% - Акцент2 5 2" xfId="209"/>
    <cellStyle name="40% - Акцент2 5 2 2" xfId="776"/>
    <cellStyle name="40% - Акцент2 5 3" xfId="930"/>
    <cellStyle name="40% - Акцент2 5 4" xfId="636"/>
    <cellStyle name="40% - Акцент2 6" xfId="210"/>
    <cellStyle name="40% - Акцент2 6 2" xfId="211"/>
    <cellStyle name="40% - Акцент2 6 2 2" xfId="824"/>
    <cellStyle name="40% - Акцент2 6 3" xfId="978"/>
    <cellStyle name="40% - Акцент2 6 4" xfId="684"/>
    <cellStyle name="40% - Акцент2 7" xfId="212"/>
    <cellStyle name="40% - Акцент2 7 2" xfId="213"/>
    <cellStyle name="40% - Акцент2 7 2 2" xfId="838"/>
    <cellStyle name="40% - Акцент2 7 3" xfId="992"/>
    <cellStyle name="40% - Акцент2 7 4" xfId="698"/>
    <cellStyle name="40% - Акцент2 8" xfId="214"/>
    <cellStyle name="40% - Акцент2 8 2" xfId="215"/>
    <cellStyle name="40% - Акцент2 8 2 2" xfId="852"/>
    <cellStyle name="40% - Акцент2 8 3" xfId="1006"/>
    <cellStyle name="40% - Акцент2 8 4" xfId="712"/>
    <cellStyle name="40% - Акцент2 9" xfId="216"/>
    <cellStyle name="40% - Акцент2 9 2" xfId="592"/>
    <cellStyle name="40% - Акцент3" xfId="537" builtinId="39" customBuiltin="1"/>
    <cellStyle name="40% - Акцент3 10" xfId="217"/>
    <cellStyle name="40% - Акцент3 10 2" xfId="733"/>
    <cellStyle name="40% - Акцент3 11" xfId="218"/>
    <cellStyle name="40% - Акцент3 11 2" xfId="872"/>
    <cellStyle name="40% - Акцент3 12" xfId="219"/>
    <cellStyle name="40% - Акцент3 12 2" xfId="887"/>
    <cellStyle name="40% - Акцент3 13" xfId="220"/>
    <cellStyle name="40% - Акцент3 2" xfId="221"/>
    <cellStyle name="40% - Акцент3 2 2" xfId="222"/>
    <cellStyle name="40% - Акцент3 2 3" xfId="223"/>
    <cellStyle name="40% - Акцент3 3" xfId="224"/>
    <cellStyle name="40% - Акцент3 3 2" xfId="225"/>
    <cellStyle name="40% - Акцент3 3 2 2" xfId="226"/>
    <cellStyle name="40% - Акцент3 3 2 2 2" xfId="798"/>
    <cellStyle name="40% - Акцент3 3 2 3" xfId="952"/>
    <cellStyle name="40% - Акцент3 3 2 4" xfId="658"/>
    <cellStyle name="40% - Акцент3 3 3" xfId="227"/>
    <cellStyle name="40% - Акцент3 3 3 2" xfId="610"/>
    <cellStyle name="40% - Акцент3 3 4" xfId="228"/>
    <cellStyle name="40% - Акцент3 3 4 2" xfId="750"/>
    <cellStyle name="40% - Акцент3 3 5" xfId="904"/>
    <cellStyle name="40% - Акцент3 3 6" xfId="564"/>
    <cellStyle name="40% - Акцент3 4" xfId="229"/>
    <cellStyle name="40% - Акцент3 4 2" xfId="230"/>
    <cellStyle name="40% - Акцент3 4 2 2" xfId="231"/>
    <cellStyle name="40% - Акцент3 4 2 2 2" xfId="812"/>
    <cellStyle name="40% - Акцент3 4 2 3" xfId="966"/>
    <cellStyle name="40% - Акцент3 4 2 4" xfId="672"/>
    <cellStyle name="40% - Акцент3 4 3" xfId="232"/>
    <cellStyle name="40% - Акцент3 4 3 2" xfId="624"/>
    <cellStyle name="40% - Акцент3 4 4" xfId="233"/>
    <cellStyle name="40% - Акцент3 4 4 2" xfId="764"/>
    <cellStyle name="40% - Акцент3 4 5" xfId="918"/>
    <cellStyle name="40% - Акцент3 4 6" xfId="578"/>
    <cellStyle name="40% - Акцент3 5" xfId="234"/>
    <cellStyle name="40% - Акцент3 5 2" xfId="235"/>
    <cellStyle name="40% - Акцент3 5 2 2" xfId="778"/>
    <cellStyle name="40% - Акцент3 5 3" xfId="932"/>
    <cellStyle name="40% - Акцент3 5 4" xfId="638"/>
    <cellStyle name="40% - Акцент3 6" xfId="236"/>
    <cellStyle name="40% - Акцент3 6 2" xfId="237"/>
    <cellStyle name="40% - Акцент3 6 2 2" xfId="826"/>
    <cellStyle name="40% - Акцент3 6 3" xfId="980"/>
    <cellStyle name="40% - Акцент3 6 4" xfId="686"/>
    <cellStyle name="40% - Акцент3 7" xfId="238"/>
    <cellStyle name="40% - Акцент3 7 2" xfId="239"/>
    <cellStyle name="40% - Акцент3 7 2 2" xfId="840"/>
    <cellStyle name="40% - Акцент3 7 3" xfId="994"/>
    <cellStyle name="40% - Акцент3 7 4" xfId="700"/>
    <cellStyle name="40% - Акцент3 8" xfId="240"/>
    <cellStyle name="40% - Акцент3 8 2" xfId="241"/>
    <cellStyle name="40% - Акцент3 8 2 2" xfId="854"/>
    <cellStyle name="40% - Акцент3 8 3" xfId="1008"/>
    <cellStyle name="40% - Акцент3 8 4" xfId="714"/>
    <cellStyle name="40% - Акцент3 9" xfId="242"/>
    <cellStyle name="40% - Акцент3 9 2" xfId="593"/>
    <cellStyle name="40% - Акцент4" xfId="541" builtinId="43" customBuiltin="1"/>
    <cellStyle name="40% - Акцент4 10" xfId="243"/>
    <cellStyle name="40% - Акцент4 10 2" xfId="734"/>
    <cellStyle name="40% - Акцент4 11" xfId="244"/>
    <cellStyle name="40% - Акцент4 11 2" xfId="874"/>
    <cellStyle name="40% - Акцент4 12" xfId="245"/>
    <cellStyle name="40% - Акцент4 12 2" xfId="888"/>
    <cellStyle name="40% - Акцент4 13" xfId="246"/>
    <cellStyle name="40% - Акцент4 2" xfId="247"/>
    <cellStyle name="40% - Акцент4 2 2" xfId="248"/>
    <cellStyle name="40% - Акцент4 2 3" xfId="249"/>
    <cellStyle name="40% - Акцент4 3" xfId="250"/>
    <cellStyle name="40% - Акцент4 3 2" xfId="251"/>
    <cellStyle name="40% - Акцент4 3 2 2" xfId="252"/>
    <cellStyle name="40% - Акцент4 3 2 2 2" xfId="800"/>
    <cellStyle name="40% - Акцент4 3 2 3" xfId="954"/>
    <cellStyle name="40% - Акцент4 3 2 4" xfId="660"/>
    <cellStyle name="40% - Акцент4 3 3" xfId="253"/>
    <cellStyle name="40% - Акцент4 3 3 2" xfId="612"/>
    <cellStyle name="40% - Акцент4 3 4" xfId="254"/>
    <cellStyle name="40% - Акцент4 3 4 2" xfId="752"/>
    <cellStyle name="40% - Акцент4 3 5" xfId="906"/>
    <cellStyle name="40% - Акцент4 3 6" xfId="566"/>
    <cellStyle name="40% - Акцент4 4" xfId="255"/>
    <cellStyle name="40% - Акцент4 4 2" xfId="256"/>
    <cellStyle name="40% - Акцент4 4 2 2" xfId="257"/>
    <cellStyle name="40% - Акцент4 4 2 2 2" xfId="814"/>
    <cellStyle name="40% - Акцент4 4 2 3" xfId="968"/>
    <cellStyle name="40% - Акцент4 4 2 4" xfId="674"/>
    <cellStyle name="40% - Акцент4 4 3" xfId="258"/>
    <cellStyle name="40% - Акцент4 4 3 2" xfId="626"/>
    <cellStyle name="40% - Акцент4 4 4" xfId="259"/>
    <cellStyle name="40% - Акцент4 4 4 2" xfId="766"/>
    <cellStyle name="40% - Акцент4 4 5" xfId="920"/>
    <cellStyle name="40% - Акцент4 4 6" xfId="580"/>
    <cellStyle name="40% - Акцент4 5" xfId="260"/>
    <cellStyle name="40% - Акцент4 5 2" xfId="261"/>
    <cellStyle name="40% - Акцент4 5 2 2" xfId="780"/>
    <cellStyle name="40% - Акцент4 5 3" xfId="934"/>
    <cellStyle name="40% - Акцент4 5 4" xfId="640"/>
    <cellStyle name="40% - Акцент4 6" xfId="262"/>
    <cellStyle name="40% - Акцент4 6 2" xfId="263"/>
    <cellStyle name="40% - Акцент4 6 2 2" xfId="828"/>
    <cellStyle name="40% - Акцент4 6 3" xfId="982"/>
    <cellStyle name="40% - Акцент4 6 4" xfId="688"/>
    <cellStyle name="40% - Акцент4 7" xfId="264"/>
    <cellStyle name="40% - Акцент4 7 2" xfId="265"/>
    <cellStyle name="40% - Акцент4 7 2 2" xfId="842"/>
    <cellStyle name="40% - Акцент4 7 3" xfId="996"/>
    <cellStyle name="40% - Акцент4 7 4" xfId="702"/>
    <cellStyle name="40% - Акцент4 8" xfId="266"/>
    <cellStyle name="40% - Акцент4 8 2" xfId="267"/>
    <cellStyle name="40% - Акцент4 8 2 2" xfId="856"/>
    <cellStyle name="40% - Акцент4 8 3" xfId="1010"/>
    <cellStyle name="40% - Акцент4 8 4" xfId="716"/>
    <cellStyle name="40% - Акцент4 9" xfId="268"/>
    <cellStyle name="40% - Акцент4 9 2" xfId="594"/>
    <cellStyle name="40% - Акцент5" xfId="545" builtinId="47" customBuiltin="1"/>
    <cellStyle name="40% - Акцент5 10" xfId="269"/>
    <cellStyle name="40% - Акцент5 10 2" xfId="735"/>
    <cellStyle name="40% - Акцент5 11" xfId="270"/>
    <cellStyle name="40% - Акцент5 11 2" xfId="876"/>
    <cellStyle name="40% - Акцент5 12" xfId="271"/>
    <cellStyle name="40% - Акцент5 12 2" xfId="889"/>
    <cellStyle name="40% - Акцент5 13" xfId="272"/>
    <cellStyle name="40% - Акцент5 2" xfId="273"/>
    <cellStyle name="40% - Акцент5 2 2" xfId="274"/>
    <cellStyle name="40% - Акцент5 2 3" xfId="275"/>
    <cellStyle name="40% - Акцент5 3" xfId="276"/>
    <cellStyle name="40% - Акцент5 3 2" xfId="277"/>
    <cellStyle name="40% - Акцент5 3 2 2" xfId="278"/>
    <cellStyle name="40% - Акцент5 3 2 2 2" xfId="802"/>
    <cellStyle name="40% - Акцент5 3 2 3" xfId="956"/>
    <cellStyle name="40% - Акцент5 3 2 4" xfId="662"/>
    <cellStyle name="40% - Акцент5 3 3" xfId="279"/>
    <cellStyle name="40% - Акцент5 3 3 2" xfId="614"/>
    <cellStyle name="40% - Акцент5 3 4" xfId="280"/>
    <cellStyle name="40% - Акцент5 3 4 2" xfId="754"/>
    <cellStyle name="40% - Акцент5 3 5" xfId="908"/>
    <cellStyle name="40% - Акцент5 3 6" xfId="568"/>
    <cellStyle name="40% - Акцент5 4" xfId="281"/>
    <cellStyle name="40% - Акцент5 4 2" xfId="282"/>
    <cellStyle name="40% - Акцент5 4 2 2" xfId="283"/>
    <cellStyle name="40% - Акцент5 4 2 2 2" xfId="816"/>
    <cellStyle name="40% - Акцент5 4 2 3" xfId="970"/>
    <cellStyle name="40% - Акцент5 4 2 4" xfId="676"/>
    <cellStyle name="40% - Акцент5 4 3" xfId="284"/>
    <cellStyle name="40% - Акцент5 4 3 2" xfId="628"/>
    <cellStyle name="40% - Акцент5 4 4" xfId="285"/>
    <cellStyle name="40% - Акцент5 4 4 2" xfId="768"/>
    <cellStyle name="40% - Акцент5 4 5" xfId="922"/>
    <cellStyle name="40% - Акцент5 4 6" xfId="582"/>
    <cellStyle name="40% - Акцент5 5" xfId="286"/>
    <cellStyle name="40% - Акцент5 5 2" xfId="287"/>
    <cellStyle name="40% - Акцент5 5 2 2" xfId="782"/>
    <cellStyle name="40% - Акцент5 5 3" xfId="936"/>
    <cellStyle name="40% - Акцент5 5 4" xfId="642"/>
    <cellStyle name="40% - Акцент5 6" xfId="288"/>
    <cellStyle name="40% - Акцент5 6 2" xfId="289"/>
    <cellStyle name="40% - Акцент5 6 2 2" xfId="830"/>
    <cellStyle name="40% - Акцент5 6 3" xfId="984"/>
    <cellStyle name="40% - Акцент5 6 4" xfId="690"/>
    <cellStyle name="40% - Акцент5 7" xfId="290"/>
    <cellStyle name="40% - Акцент5 7 2" xfId="291"/>
    <cellStyle name="40% - Акцент5 7 2 2" xfId="844"/>
    <cellStyle name="40% - Акцент5 7 3" xfId="998"/>
    <cellStyle name="40% - Акцент5 7 4" xfId="704"/>
    <cellStyle name="40% - Акцент5 8" xfId="292"/>
    <cellStyle name="40% - Акцент5 8 2" xfId="293"/>
    <cellStyle name="40% - Акцент5 8 2 2" xfId="858"/>
    <cellStyle name="40% - Акцент5 8 3" xfId="1012"/>
    <cellStyle name="40% - Акцент5 8 4" xfId="718"/>
    <cellStyle name="40% - Акцент5 9" xfId="294"/>
    <cellStyle name="40% - Акцент5 9 2" xfId="595"/>
    <cellStyle name="40% - Акцент6" xfId="549" builtinId="51" customBuiltin="1"/>
    <cellStyle name="40% - Акцент6 10" xfId="295"/>
    <cellStyle name="40% - Акцент6 10 2" xfId="736"/>
    <cellStyle name="40% - Акцент6 11" xfId="296"/>
    <cellStyle name="40% - Акцент6 11 2" xfId="878"/>
    <cellStyle name="40% - Акцент6 12" xfId="297"/>
    <cellStyle name="40% - Акцент6 12 2" xfId="890"/>
    <cellStyle name="40% - Акцент6 13" xfId="298"/>
    <cellStyle name="40% - Акцент6 2" xfId="299"/>
    <cellStyle name="40% - Акцент6 2 2" xfId="300"/>
    <cellStyle name="40% - Акцент6 2 3" xfId="301"/>
    <cellStyle name="40% - Акцент6 3" xfId="302"/>
    <cellStyle name="40% - Акцент6 3 2" xfId="303"/>
    <cellStyle name="40% - Акцент6 3 2 2" xfId="304"/>
    <cellStyle name="40% - Акцент6 3 2 2 2" xfId="804"/>
    <cellStyle name="40% - Акцент6 3 2 3" xfId="958"/>
    <cellStyle name="40% - Акцент6 3 2 4" xfId="664"/>
    <cellStyle name="40% - Акцент6 3 3" xfId="305"/>
    <cellStyle name="40% - Акцент6 3 3 2" xfId="616"/>
    <cellStyle name="40% - Акцент6 3 4" xfId="306"/>
    <cellStyle name="40% - Акцент6 3 4 2" xfId="756"/>
    <cellStyle name="40% - Акцент6 3 5" xfId="910"/>
    <cellStyle name="40% - Акцент6 3 6" xfId="570"/>
    <cellStyle name="40% - Акцент6 4" xfId="307"/>
    <cellStyle name="40% - Акцент6 4 2" xfId="308"/>
    <cellStyle name="40% - Акцент6 4 2 2" xfId="309"/>
    <cellStyle name="40% - Акцент6 4 2 2 2" xfId="818"/>
    <cellStyle name="40% - Акцент6 4 2 3" xfId="972"/>
    <cellStyle name="40% - Акцент6 4 2 4" xfId="678"/>
    <cellStyle name="40% - Акцент6 4 3" xfId="310"/>
    <cellStyle name="40% - Акцент6 4 3 2" xfId="630"/>
    <cellStyle name="40% - Акцент6 4 4" xfId="311"/>
    <cellStyle name="40% - Акцент6 4 4 2" xfId="770"/>
    <cellStyle name="40% - Акцент6 4 5" xfId="924"/>
    <cellStyle name="40% - Акцент6 4 6" xfId="584"/>
    <cellStyle name="40% - Акцент6 5" xfId="312"/>
    <cellStyle name="40% - Акцент6 5 2" xfId="313"/>
    <cellStyle name="40% - Акцент6 5 2 2" xfId="784"/>
    <cellStyle name="40% - Акцент6 5 3" xfId="938"/>
    <cellStyle name="40% - Акцент6 5 4" xfId="644"/>
    <cellStyle name="40% - Акцент6 6" xfId="314"/>
    <cellStyle name="40% - Акцент6 6 2" xfId="315"/>
    <cellStyle name="40% - Акцент6 6 2 2" xfId="832"/>
    <cellStyle name="40% - Акцент6 6 3" xfId="986"/>
    <cellStyle name="40% - Акцент6 6 4" xfId="692"/>
    <cellStyle name="40% - Акцент6 7" xfId="316"/>
    <cellStyle name="40% - Акцент6 7 2" xfId="317"/>
    <cellStyle name="40% - Акцент6 7 2 2" xfId="846"/>
    <cellStyle name="40% - Акцент6 7 3" xfId="1000"/>
    <cellStyle name="40% - Акцент6 7 4" xfId="706"/>
    <cellStyle name="40% - Акцент6 8" xfId="318"/>
    <cellStyle name="40% - Акцент6 8 2" xfId="319"/>
    <cellStyle name="40% - Акцент6 8 2 2" xfId="860"/>
    <cellStyle name="40% - Акцент6 8 3" xfId="1014"/>
    <cellStyle name="40% - Акцент6 8 4" xfId="720"/>
    <cellStyle name="40% - Акцент6 9" xfId="320"/>
    <cellStyle name="40% - Акцент6 9 2" xfId="596"/>
    <cellStyle name="60% - Акцент1" xfId="530" builtinId="32" customBuiltin="1"/>
    <cellStyle name="60% - Акцент1 2" xfId="321"/>
    <cellStyle name="60% - Акцент1 2 2" xfId="322"/>
    <cellStyle name="60% - Акцент1 2 3" xfId="323"/>
    <cellStyle name="60% - Акцент2" xfId="534" builtinId="36" customBuiltin="1"/>
    <cellStyle name="60% - Акцент2 2" xfId="324"/>
    <cellStyle name="60% - Акцент2 2 2" xfId="325"/>
    <cellStyle name="60% - Акцент2 2 3" xfId="326"/>
    <cellStyle name="60% - Акцент3" xfId="538" builtinId="40" customBuiltin="1"/>
    <cellStyle name="60% - Акцент3 2" xfId="327"/>
    <cellStyle name="60% - Акцент3 2 2" xfId="328"/>
    <cellStyle name="60% - Акцент3 2 3" xfId="329"/>
    <cellStyle name="60% - Акцент4" xfId="542" builtinId="44" customBuiltin="1"/>
    <cellStyle name="60% - Акцент4 2" xfId="330"/>
    <cellStyle name="60% - Акцент4 2 2" xfId="331"/>
    <cellStyle name="60% - Акцент4 2 3" xfId="332"/>
    <cellStyle name="60% - Акцент5" xfId="546" builtinId="48" customBuiltin="1"/>
    <cellStyle name="60% - Акцент5 2" xfId="333"/>
    <cellStyle name="60% - Акцент5 2 2" xfId="334"/>
    <cellStyle name="60% - Акцент5 2 3" xfId="335"/>
    <cellStyle name="60% - Акцент6" xfId="550" builtinId="52" customBuiltin="1"/>
    <cellStyle name="60% - Акцент6 2" xfId="336"/>
    <cellStyle name="60% - Акцент6 2 2" xfId="337"/>
    <cellStyle name="60% - Акцент6 2 3" xfId="338"/>
    <cellStyle name="Excel Built-in Normal" xfId="339"/>
    <cellStyle name="Hyperlink" xfId="340"/>
    <cellStyle name="Hyperlink 2" xfId="341"/>
    <cellStyle name="Hyperlink 2 2" xfId="342"/>
    <cellStyle name="S14" xfId="343"/>
    <cellStyle name="Акцент1" xfId="527" builtinId="29" customBuiltin="1"/>
    <cellStyle name="Акцент1 2" xfId="344"/>
    <cellStyle name="Акцент1 2 2" xfId="345"/>
    <cellStyle name="Акцент1 2 3" xfId="346"/>
    <cellStyle name="Акцент2" xfId="531" builtinId="33" customBuiltin="1"/>
    <cellStyle name="Акцент2 2" xfId="347"/>
    <cellStyle name="Акцент2 2 2" xfId="348"/>
    <cellStyle name="Акцент2 2 3" xfId="349"/>
    <cellStyle name="Акцент3" xfId="535" builtinId="37" customBuiltin="1"/>
    <cellStyle name="Акцент3 2" xfId="350"/>
    <cellStyle name="Акцент3 2 2" xfId="351"/>
    <cellStyle name="Акцент3 2 3" xfId="352"/>
    <cellStyle name="Акцент4" xfId="539" builtinId="41" customBuiltin="1"/>
    <cellStyle name="Акцент4 2" xfId="353"/>
    <cellStyle name="Акцент4 2 2" xfId="354"/>
    <cellStyle name="Акцент4 2 3" xfId="355"/>
    <cellStyle name="Акцент5" xfId="543" builtinId="45" customBuiltin="1"/>
    <cellStyle name="Акцент5 2" xfId="356"/>
    <cellStyle name="Акцент5 2 2" xfId="357"/>
    <cellStyle name="Акцент5 2 3" xfId="358"/>
    <cellStyle name="Акцент6" xfId="547" builtinId="49" customBuiltin="1"/>
    <cellStyle name="Акцент6 2" xfId="359"/>
    <cellStyle name="Акцент6 2 2" xfId="360"/>
    <cellStyle name="Акцент6 2 3" xfId="361"/>
    <cellStyle name="Ввод " xfId="519" builtinId="20" customBuiltin="1"/>
    <cellStyle name="Ввод  2" xfId="362"/>
    <cellStyle name="Ввод  2 2" xfId="363"/>
    <cellStyle name="Ввод  2 2 2" xfId="364"/>
    <cellStyle name="Ввод  2 2 3" xfId="365"/>
    <cellStyle name="Ввод  2 2 4" xfId="366"/>
    <cellStyle name="Ввод  2 3" xfId="367"/>
    <cellStyle name="Вывод" xfId="520" builtinId="21" customBuiltin="1"/>
    <cellStyle name="Вывод 2" xfId="368"/>
    <cellStyle name="Вывод 2 2" xfId="369"/>
    <cellStyle name="Вывод 2 2 2" xfId="370"/>
    <cellStyle name="Вывод 2 2 3" xfId="371"/>
    <cellStyle name="Вывод 2 2 4" xfId="372"/>
    <cellStyle name="Вывод 2 3" xfId="373"/>
    <cellStyle name="Вычисление" xfId="521" builtinId="22" customBuiltin="1"/>
    <cellStyle name="Вычисление 2" xfId="374"/>
    <cellStyle name="Вычисление 2 2" xfId="375"/>
    <cellStyle name="Вычисление 2 2 2" xfId="376"/>
    <cellStyle name="Вычисление 2 2 3" xfId="377"/>
    <cellStyle name="Вычисление 2 2 4" xfId="378"/>
    <cellStyle name="Вычисление 2 3" xfId="379"/>
    <cellStyle name="Заголовок 1" xfId="512" builtinId="16" customBuiltin="1"/>
    <cellStyle name="Заголовок 1 2" xfId="380"/>
    <cellStyle name="Заголовок 1 2 2" xfId="381"/>
    <cellStyle name="Заголовок 1 2 3" xfId="382"/>
    <cellStyle name="Заголовок 2" xfId="513" builtinId="17" customBuiltin="1"/>
    <cellStyle name="Заголовок 2 2" xfId="383"/>
    <cellStyle name="Заголовок 2 2 2" xfId="384"/>
    <cellStyle name="Заголовок 2 2 3" xfId="385"/>
    <cellStyle name="Заголовок 3" xfId="514" builtinId="18" customBuiltin="1"/>
    <cellStyle name="Заголовок 3 2" xfId="386"/>
    <cellStyle name="Заголовок 3 2 2" xfId="387"/>
    <cellStyle name="Заголовок 3 2 3" xfId="388"/>
    <cellStyle name="Заголовок 4" xfId="515" builtinId="19" customBuiltin="1"/>
    <cellStyle name="Заголовок 4 2" xfId="389"/>
    <cellStyle name="Заголовок 4 2 2" xfId="390"/>
    <cellStyle name="Заголовок 4 2 3" xfId="391"/>
    <cellStyle name="Итог" xfId="526" builtinId="25" customBuiltin="1"/>
    <cellStyle name="Итог 2" xfId="392"/>
    <cellStyle name="Итог 2 2" xfId="393"/>
    <cellStyle name="Итог 2 2 2" xfId="394"/>
    <cellStyle name="Итог 2 2 3" xfId="395"/>
    <cellStyle name="Итог 2 2 4" xfId="396"/>
    <cellStyle name="Итог 2 3" xfId="397"/>
    <cellStyle name="Контрольная ячейка" xfId="523" builtinId="23" customBuiltin="1"/>
    <cellStyle name="Контрольная ячейка 2" xfId="398"/>
    <cellStyle name="Контрольная ячейка 2 2" xfId="399"/>
    <cellStyle name="Контрольная ячейка 2 3" xfId="400"/>
    <cellStyle name="Название" xfId="511" builtinId="15" customBuiltin="1"/>
    <cellStyle name="Название 2" xfId="401"/>
    <cellStyle name="Нейтральный" xfId="518" builtinId="28" customBuiltin="1"/>
    <cellStyle name="Нейтральный 2" xfId="402"/>
    <cellStyle name="Нейтральный 2 2" xfId="403"/>
    <cellStyle name="Нейтральный 2 3" xfId="404"/>
    <cellStyle name="Обычный" xfId="0" builtinId="0"/>
    <cellStyle name="Обычный 10" xfId="405"/>
    <cellStyle name="Обычный 10 2" xfId="5"/>
    <cellStyle name="Обычный 10 2 2" xfId="771"/>
    <cellStyle name="Обычный 10 3" xfId="925"/>
    <cellStyle name="Обычный 10 4" xfId="631"/>
    <cellStyle name="Обычный 11" xfId="406"/>
    <cellStyle name="Обычный 12" xfId="407"/>
    <cellStyle name="Обычный 12 2" xfId="408"/>
    <cellStyle name="Обычный 12 2 2" xfId="409"/>
    <cellStyle name="Обычный 12 2 2 2" xfId="861"/>
    <cellStyle name="Обычный 12 2 3" xfId="1015"/>
    <cellStyle name="Обычный 12 2 4" xfId="721"/>
    <cellStyle name="Обычный 12 3" xfId="410"/>
    <cellStyle name="Обычный 12 3 2" xfId="819"/>
    <cellStyle name="Обычный 12 4" xfId="973"/>
    <cellStyle name="Обычный 12 5" xfId="679"/>
    <cellStyle name="Обычный 13" xfId="411"/>
    <cellStyle name="Обычный 13 2" xfId="412"/>
    <cellStyle name="Обычный 13 2 2" xfId="413"/>
    <cellStyle name="Обычный 13 2 2 2" xfId="862"/>
    <cellStyle name="Обычный 13 2 3" xfId="1016"/>
    <cellStyle name="Обычный 13 2 4" xfId="722"/>
    <cellStyle name="Обычный 13 3" xfId="414"/>
    <cellStyle name="Обычный 13 3 2" xfId="833"/>
    <cellStyle name="Обычный 13 4" xfId="987"/>
    <cellStyle name="Обычный 13 5" xfId="693"/>
    <cellStyle name="Обычный 14" xfId="415"/>
    <cellStyle name="Обычный 14 2" xfId="416"/>
    <cellStyle name="Обычный 14 2 2" xfId="417"/>
    <cellStyle name="Обычный 14 2 2 2" xfId="863"/>
    <cellStyle name="Обычный 14 2 3" xfId="1017"/>
    <cellStyle name="Обычный 14 2 4" xfId="723"/>
    <cellStyle name="Обычный 14 3" xfId="418"/>
    <cellStyle name="Обычный 14 3 2" xfId="847"/>
    <cellStyle name="Обычный 14 4" xfId="1001"/>
    <cellStyle name="Обычный 14 5" xfId="707"/>
    <cellStyle name="Обычный 15" xfId="2"/>
    <cellStyle name="Обычный 15 2" xfId="865"/>
    <cellStyle name="Обычный 16" xfId="419"/>
    <cellStyle name="Обычный 17" xfId="4"/>
    <cellStyle name="Обычный 2" xfId="6"/>
    <cellStyle name="Обычный 2 10" xfId="551"/>
    <cellStyle name="Обычный 2 2" xfId="420"/>
    <cellStyle name="Обычный 2 2 2" xfId="421"/>
    <cellStyle name="Обычный 2 2 3" xfId="422"/>
    <cellStyle name="Обычный 2 2 3 2" xfId="423"/>
    <cellStyle name="Обычный 2 2 3 2 2" xfId="788"/>
    <cellStyle name="Обычный 2 2 3 3" xfId="942"/>
    <cellStyle name="Обычный 2 2 3 4" xfId="648"/>
    <cellStyle name="Обычный 2 2 4" xfId="424"/>
    <cellStyle name="Обычный 2 2 4 2" xfId="600"/>
    <cellStyle name="Обычный 2 2 5" xfId="425"/>
    <cellStyle name="Обычный 2 2 5 2" xfId="740"/>
    <cellStyle name="Обычный 2 2 6" xfId="894"/>
    <cellStyle name="Обычный 2 2 7" xfId="554"/>
    <cellStyle name="Обычный 2 3" xfId="426"/>
    <cellStyle name="Обычный 2 3 2" xfId="427"/>
    <cellStyle name="Обычный 2 3 2 2" xfId="428"/>
    <cellStyle name="Обычный 2 3 2 2 2" xfId="789"/>
    <cellStyle name="Обычный 2 3 2 3" xfId="943"/>
    <cellStyle name="Обычный 2 3 2 4" xfId="649"/>
    <cellStyle name="Обычный 2 3 3" xfId="429"/>
    <cellStyle name="Обычный 2 3 3 2" xfId="601"/>
    <cellStyle name="Обычный 2 3 4" xfId="430"/>
    <cellStyle name="Обычный 2 3 4 2" xfId="741"/>
    <cellStyle name="Обычный 2 3 5" xfId="895"/>
    <cellStyle name="Обычный 2 3 6" xfId="555"/>
    <cellStyle name="Обычный 2 4" xfId="431"/>
    <cellStyle name="Обычный 2 5" xfId="432"/>
    <cellStyle name="Обычный 2 5 2" xfId="433"/>
    <cellStyle name="Обычный 2 5 2 2" xfId="785"/>
    <cellStyle name="Обычный 2 5 3" xfId="939"/>
    <cellStyle name="Обычный 2 5 4" xfId="645"/>
    <cellStyle name="Обычный 2 6" xfId="434"/>
    <cellStyle name="Обычный 2 6 2" xfId="435"/>
    <cellStyle name="Обычный 2 6 2 2" xfId="864"/>
    <cellStyle name="Обычный 2 6 3" xfId="1018"/>
    <cellStyle name="Обычный 2 6 4" xfId="724"/>
    <cellStyle name="Обычный 2 7" xfId="436"/>
    <cellStyle name="Обычный 2 7 2" xfId="597"/>
    <cellStyle name="Обычный 2 8" xfId="437"/>
    <cellStyle name="Обычный 2 8 2" xfId="737"/>
    <cellStyle name="Обычный 2 9" xfId="891"/>
    <cellStyle name="Обычный 3" xfId="438"/>
    <cellStyle name="Обычный 3 2" xfId="439"/>
    <cellStyle name="Обычный 3 3" xfId="440"/>
    <cellStyle name="Обычный 4" xfId="441"/>
    <cellStyle name="Обычный 4 2" xfId="442"/>
    <cellStyle name="Обычный 5" xfId="443"/>
    <cellStyle name="Обычный 5 2" xfId="444"/>
    <cellStyle name="Обычный 5 2 2" xfId="445"/>
    <cellStyle name="Обычный 5 2 2 2" xfId="790"/>
    <cellStyle name="Обычный 5 2 3" xfId="944"/>
    <cellStyle name="Обычный 5 2 4" xfId="650"/>
    <cellStyle name="Обычный 5 3" xfId="446"/>
    <cellStyle name="Обычный 5 3 2" xfId="602"/>
    <cellStyle name="Обычный 5 4" xfId="447"/>
    <cellStyle name="Обычный 5 4 2" xfId="742"/>
    <cellStyle name="Обычный 5 5" xfId="896"/>
    <cellStyle name="Обычный 5 6" xfId="556"/>
    <cellStyle name="Обычный 6" xfId="448"/>
    <cellStyle name="Обычный 6 2" xfId="449"/>
    <cellStyle name="Обычный 6 2 2" xfId="450"/>
    <cellStyle name="Обычный 6 2 2 2" xfId="786"/>
    <cellStyle name="Обычный 6 2 3" xfId="940"/>
    <cellStyle name="Обычный 6 2 4" xfId="646"/>
    <cellStyle name="Обычный 6 3" xfId="451"/>
    <cellStyle name="Обычный 6 3 2" xfId="598"/>
    <cellStyle name="Обычный 6 4" xfId="452"/>
    <cellStyle name="Обычный 6 4 2" xfId="738"/>
    <cellStyle name="Обычный 6 5" xfId="892"/>
    <cellStyle name="Обычный 6 6" xfId="552"/>
    <cellStyle name="Обычный 7" xfId="453"/>
    <cellStyle name="Обычный 8" xfId="454"/>
    <cellStyle name="Обычный 8 2" xfId="455"/>
    <cellStyle name="Обычный 8 2 2" xfId="456"/>
    <cellStyle name="Обычный 8 2 2 2" xfId="791"/>
    <cellStyle name="Обычный 8 2 3" xfId="945"/>
    <cellStyle name="Обычный 8 2 4" xfId="651"/>
    <cellStyle name="Обычный 8 3" xfId="457"/>
    <cellStyle name="Обычный 8 3 2" xfId="603"/>
    <cellStyle name="Обычный 8 4" xfId="458"/>
    <cellStyle name="Обычный 8 4 2" xfId="743"/>
    <cellStyle name="Обычный 8 5" xfId="897"/>
    <cellStyle name="Обычный 8 6" xfId="557"/>
    <cellStyle name="Обычный 9" xfId="459"/>
    <cellStyle name="Обычный 9 2" xfId="460"/>
    <cellStyle name="Обычный 9 2 2" xfId="461"/>
    <cellStyle name="Обычный 9 2 2 2" xfId="805"/>
    <cellStyle name="Обычный 9 2 3" xfId="959"/>
    <cellStyle name="Обычный 9 2 4" xfId="665"/>
    <cellStyle name="Обычный 9 3" xfId="462"/>
    <cellStyle name="Обычный 9 3 2" xfId="617"/>
    <cellStyle name="Обычный 9 4" xfId="463"/>
    <cellStyle name="Обычный 9 4 2" xfId="757"/>
    <cellStyle name="Обычный 9 5" xfId="911"/>
    <cellStyle name="Обычный 9 6" xfId="571"/>
    <cellStyle name="Обычный_Лист1_1" xfId="3"/>
    <cellStyle name="Обычный_Лист1_3" xfId="8"/>
    <cellStyle name="Обычный_Лист1_4" xfId="7"/>
    <cellStyle name="Плохой" xfId="517" builtinId="27" customBuiltin="1"/>
    <cellStyle name="Плохой 2" xfId="464"/>
    <cellStyle name="Плохой 2 2" xfId="465"/>
    <cellStyle name="Плохой 2 3" xfId="466"/>
    <cellStyle name="Пояснение" xfId="525" builtinId="53" customBuiltin="1"/>
    <cellStyle name="Пояснение 2" xfId="467"/>
    <cellStyle name="Пояснение 2 2" xfId="468"/>
    <cellStyle name="Пояснение 2 3" xfId="469"/>
    <cellStyle name="Примечание 10" xfId="470"/>
    <cellStyle name="Примечание 10 2" xfId="866"/>
    <cellStyle name="Примечание 11" xfId="471"/>
    <cellStyle name="Примечание 12" xfId="472"/>
    <cellStyle name="Примечание 2" xfId="473"/>
    <cellStyle name="Примечание 2 2" xfId="474"/>
    <cellStyle name="Примечание 2 2 2" xfId="475"/>
    <cellStyle name="Примечание 2 2 3" xfId="476"/>
    <cellStyle name="Примечание 2 2 4" xfId="477"/>
    <cellStyle name="Примечание 2 3" xfId="478"/>
    <cellStyle name="Примечание 2 3 2" xfId="479"/>
    <cellStyle name="Примечание 2 3 2 2" xfId="787"/>
    <cellStyle name="Примечание 2 3 3" xfId="941"/>
    <cellStyle name="Примечание 2 3 4" xfId="647"/>
    <cellStyle name="Примечание 2 4" xfId="480"/>
    <cellStyle name="Примечание 2 4 2" xfId="599"/>
    <cellStyle name="Примечание 2 5" xfId="481"/>
    <cellStyle name="Примечание 2 5 2" xfId="739"/>
    <cellStyle name="Примечание 2 6" xfId="893"/>
    <cellStyle name="Примечание 2 7" xfId="553"/>
    <cellStyle name="Примечание 3" xfId="482"/>
    <cellStyle name="Примечание 4" xfId="483"/>
    <cellStyle name="Примечание 4 2" xfId="484"/>
    <cellStyle name="Примечание 4 2 2" xfId="485"/>
    <cellStyle name="Примечание 4 2 2 2" xfId="792"/>
    <cellStyle name="Примечание 4 2 3" xfId="946"/>
    <cellStyle name="Примечание 4 2 4" xfId="652"/>
    <cellStyle name="Примечание 4 3" xfId="486"/>
    <cellStyle name="Примечание 4 3 2" xfId="604"/>
    <cellStyle name="Примечание 4 4" xfId="487"/>
    <cellStyle name="Примечание 4 4 2" xfId="744"/>
    <cellStyle name="Примечание 4 5" xfId="898"/>
    <cellStyle name="Примечание 4 6" xfId="558"/>
    <cellStyle name="Примечание 5" xfId="488"/>
    <cellStyle name="Примечание 5 2" xfId="489"/>
    <cellStyle name="Примечание 5 2 2" xfId="490"/>
    <cellStyle name="Примечание 5 2 2 2" xfId="806"/>
    <cellStyle name="Примечание 5 2 3" xfId="960"/>
    <cellStyle name="Примечание 5 2 4" xfId="666"/>
    <cellStyle name="Примечание 5 3" xfId="491"/>
    <cellStyle name="Примечание 5 3 2" xfId="618"/>
    <cellStyle name="Примечание 5 4" xfId="492"/>
    <cellStyle name="Примечание 5 4 2" xfId="758"/>
    <cellStyle name="Примечание 5 5" xfId="912"/>
    <cellStyle name="Примечание 5 6" xfId="572"/>
    <cellStyle name="Примечание 6" xfId="493"/>
    <cellStyle name="Примечание 6 2" xfId="494"/>
    <cellStyle name="Примечание 6 2 2" xfId="772"/>
    <cellStyle name="Примечание 6 3" xfId="926"/>
    <cellStyle name="Примечание 6 4" xfId="632"/>
    <cellStyle name="Примечание 7" xfId="495"/>
    <cellStyle name="Примечание 7 2" xfId="496"/>
    <cellStyle name="Примечание 7 2 2" xfId="820"/>
    <cellStyle name="Примечание 7 3" xfId="974"/>
    <cellStyle name="Примечание 7 4" xfId="680"/>
    <cellStyle name="Примечание 8" xfId="497"/>
    <cellStyle name="Примечание 8 2" xfId="498"/>
    <cellStyle name="Примечание 8 2 2" xfId="834"/>
    <cellStyle name="Примечание 8 3" xfId="988"/>
    <cellStyle name="Примечание 8 4" xfId="694"/>
    <cellStyle name="Примечание 9" xfId="499"/>
    <cellStyle name="Примечание 9 2" xfId="500"/>
    <cellStyle name="Примечание 9 2 2" xfId="848"/>
    <cellStyle name="Примечание 9 3" xfId="1002"/>
    <cellStyle name="Примечание 9 4" xfId="708"/>
    <cellStyle name="Процентный" xfId="1" builtinId="5"/>
    <cellStyle name="Процентный 2" xfId="501"/>
    <cellStyle name="Связанная ячейка" xfId="522" builtinId="24" customBuiltin="1"/>
    <cellStyle name="Связанная ячейка 2" xfId="502"/>
    <cellStyle name="Связанная ячейка 2 2" xfId="503"/>
    <cellStyle name="Связанная ячейка 2 3" xfId="504"/>
    <cellStyle name="Текст предупреждения" xfId="524" builtinId="11" customBuiltin="1"/>
    <cellStyle name="Текст предупреждения 2" xfId="505"/>
    <cellStyle name="Текст предупреждения 2 2" xfId="506"/>
    <cellStyle name="Текст предупреждения 2 3" xfId="507"/>
    <cellStyle name="Хороший" xfId="516" builtinId="26" customBuiltin="1"/>
    <cellStyle name="Хороший 2" xfId="508"/>
    <cellStyle name="Хороший 2 2" xfId="509"/>
    <cellStyle name="Хороший 2 3" xfId="5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D111"/>
  <sheetViews>
    <sheetView tabSelected="1" view="pageBreakPreview" zoomScale="55" zoomScaleNormal="90" zoomScaleSheetLayoutView="55" zoomScalePageLayoutView="5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49" sqref="N49"/>
    </sheetView>
  </sheetViews>
  <sheetFormatPr defaultRowHeight="16.5" x14ac:dyDescent="0.3"/>
  <cols>
    <col min="1" max="1" width="4.85546875" style="110" customWidth="1"/>
    <col min="2" max="2" width="19" style="111" customWidth="1"/>
    <col min="3" max="3" width="9.85546875" style="109" customWidth="1"/>
    <col min="4" max="4" width="10.7109375" style="109" customWidth="1"/>
    <col min="5" max="5" width="5.140625" style="112" customWidth="1"/>
    <col min="6" max="6" width="9.85546875" style="109" customWidth="1"/>
    <col min="7" max="7" width="9" style="109" customWidth="1"/>
    <col min="8" max="8" width="4.85546875" style="113" customWidth="1"/>
    <col min="9" max="9" width="9.5703125" style="109" customWidth="1"/>
    <col min="10" max="10" width="8.85546875" style="109" customWidth="1"/>
    <col min="11" max="11" width="4.7109375" style="108" customWidth="1"/>
    <col min="12" max="12" width="9.85546875" style="109" customWidth="1"/>
    <col min="13" max="13" width="11" style="109" customWidth="1"/>
    <col min="14" max="14" width="5" style="113" customWidth="1"/>
    <col min="15" max="15" width="8.140625" style="109" customWidth="1"/>
    <col min="16" max="16" width="5" style="108" customWidth="1"/>
    <col min="17" max="17" width="12.28515625" style="109" customWidth="1"/>
    <col min="18" max="18" width="11.140625" style="114" customWidth="1"/>
    <col min="19" max="21" width="11.140625" style="114" hidden="1" customWidth="1"/>
    <col min="22" max="22" width="11.85546875" style="114" customWidth="1"/>
    <col min="23" max="23" width="5" style="108" customWidth="1"/>
    <col min="24" max="24" width="9.140625" style="113" customWidth="1"/>
    <col min="25" max="25" width="12.7109375" style="109" customWidth="1"/>
    <col min="26" max="26" width="4.7109375" style="108" customWidth="1"/>
    <col min="27" max="27" width="13" style="115" customWidth="1"/>
    <col min="28" max="28" width="4.5703125" style="108" customWidth="1"/>
    <col min="29" max="29" width="10.85546875" style="110" customWidth="1"/>
    <col min="30" max="30" width="7.85546875" style="108" customWidth="1"/>
    <col min="31" max="31" width="10.28515625" style="110" customWidth="1"/>
    <col min="32" max="32" width="4.85546875" style="108" customWidth="1"/>
    <col min="33" max="33" width="13.140625" style="109" customWidth="1"/>
    <col min="34" max="34" width="4.28515625" style="108" customWidth="1"/>
    <col min="35" max="35" width="10.28515625" style="108" customWidth="1"/>
    <col min="36" max="37" width="10.7109375" style="110" customWidth="1"/>
    <col min="38" max="38" width="5" style="108" customWidth="1"/>
    <col min="39" max="39" width="10.28515625" style="110" customWidth="1"/>
    <col min="40" max="40" width="10.85546875" style="110" customWidth="1"/>
    <col min="41" max="41" width="5" style="108" customWidth="1"/>
    <col min="42" max="42" width="11" style="110" customWidth="1"/>
    <col min="43" max="43" width="10.85546875" style="110" customWidth="1"/>
    <col min="44" max="44" width="5" style="108" customWidth="1"/>
    <col min="45" max="45" width="9.7109375" style="108" customWidth="1"/>
    <col min="46" max="46" width="11" style="110" customWidth="1"/>
    <col min="47" max="47" width="13.5703125" style="110" customWidth="1"/>
    <col min="48" max="48" width="14.28515625" style="108" customWidth="1"/>
    <col min="49" max="49" width="9.7109375" style="108" customWidth="1"/>
    <col min="50" max="50" width="13.5703125" style="108" customWidth="1"/>
    <col min="51" max="51" width="18.85546875" style="108" customWidth="1"/>
    <col min="52" max="16384" width="9.140625" style="110"/>
  </cols>
  <sheetData>
    <row r="1" spans="1:56" s="4" customFormat="1" ht="29.25" customHeight="1" x14ac:dyDescent="0.25">
      <c r="A1" s="1"/>
      <c r="B1" s="2"/>
      <c r="C1" s="116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3"/>
    </row>
    <row r="2" spans="1:56" s="4" customFormat="1" ht="21.75" customHeight="1" x14ac:dyDescent="0.25">
      <c r="A2" s="5"/>
      <c r="B2" s="6"/>
      <c r="C2" s="118" t="s">
        <v>1</v>
      </c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7"/>
    </row>
    <row r="3" spans="1:56" s="13" customFormat="1" ht="54" customHeight="1" x14ac:dyDescent="0.25">
      <c r="A3" s="8"/>
      <c r="B3" s="9"/>
      <c r="C3" s="120" t="s">
        <v>2</v>
      </c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2"/>
      <c r="Y3" s="123" t="s">
        <v>3</v>
      </c>
      <c r="Z3" s="124"/>
      <c r="AA3" s="124"/>
      <c r="AB3" s="124"/>
      <c r="AC3" s="124"/>
      <c r="AD3" s="124"/>
      <c r="AE3" s="124"/>
      <c r="AF3" s="124"/>
      <c r="AG3" s="124"/>
      <c r="AH3" s="124"/>
      <c r="AI3" s="125"/>
      <c r="AJ3" s="126" t="s">
        <v>4</v>
      </c>
      <c r="AK3" s="127"/>
      <c r="AL3" s="127"/>
      <c r="AM3" s="127"/>
      <c r="AN3" s="127"/>
      <c r="AO3" s="127"/>
      <c r="AP3" s="127"/>
      <c r="AQ3" s="127"/>
      <c r="AR3" s="127"/>
      <c r="AS3" s="128"/>
      <c r="AT3" s="129" t="s">
        <v>5</v>
      </c>
      <c r="AU3" s="130"/>
      <c r="AV3" s="131"/>
      <c r="AW3" s="10"/>
      <c r="AX3" s="11"/>
      <c r="AY3" s="12"/>
    </row>
    <row r="4" spans="1:56" s="30" customFormat="1" ht="138" customHeight="1" x14ac:dyDescent="0.3">
      <c r="A4" s="14"/>
      <c r="B4" s="15"/>
      <c r="C4" s="16" t="s">
        <v>6</v>
      </c>
      <c r="D4" s="17" t="s">
        <v>7</v>
      </c>
      <c r="E4" s="18" t="s">
        <v>8</v>
      </c>
      <c r="F4" s="17" t="s">
        <v>9</v>
      </c>
      <c r="G4" s="17" t="s">
        <v>10</v>
      </c>
      <c r="H4" s="18" t="s">
        <v>8</v>
      </c>
      <c r="I4" s="17" t="s">
        <v>11</v>
      </c>
      <c r="J4" s="17" t="s">
        <v>12</v>
      </c>
      <c r="K4" s="18" t="s">
        <v>8</v>
      </c>
      <c r="L4" s="17" t="s">
        <v>13</v>
      </c>
      <c r="M4" s="17" t="s">
        <v>14</v>
      </c>
      <c r="N4" s="18" t="s">
        <v>15</v>
      </c>
      <c r="O4" s="17" t="s">
        <v>16</v>
      </c>
      <c r="P4" s="18" t="s">
        <v>8</v>
      </c>
      <c r="Q4" s="17" t="s">
        <v>17</v>
      </c>
      <c r="R4" s="19" t="s">
        <v>18</v>
      </c>
      <c r="S4" s="19" t="s">
        <v>19</v>
      </c>
      <c r="T4" s="19" t="s">
        <v>20</v>
      </c>
      <c r="U4" s="19" t="s">
        <v>21</v>
      </c>
      <c r="V4" s="19" t="s">
        <v>22</v>
      </c>
      <c r="W4" s="18" t="s">
        <v>15</v>
      </c>
      <c r="X4" s="20" t="s">
        <v>23</v>
      </c>
      <c r="Y4" s="21" t="s">
        <v>24</v>
      </c>
      <c r="Z4" s="22" t="s">
        <v>15</v>
      </c>
      <c r="AA4" s="23" t="s">
        <v>25</v>
      </c>
      <c r="AB4" s="22" t="s">
        <v>15</v>
      </c>
      <c r="AC4" s="21" t="s">
        <v>26</v>
      </c>
      <c r="AD4" s="22" t="s">
        <v>8</v>
      </c>
      <c r="AE4" s="21" t="s">
        <v>27</v>
      </c>
      <c r="AF4" s="22" t="s">
        <v>8</v>
      </c>
      <c r="AG4" s="21" t="s">
        <v>28</v>
      </c>
      <c r="AH4" s="22" t="s">
        <v>8</v>
      </c>
      <c r="AI4" s="24" t="s">
        <v>29</v>
      </c>
      <c r="AJ4" s="25" t="s">
        <v>30</v>
      </c>
      <c r="AK4" s="25" t="s">
        <v>31</v>
      </c>
      <c r="AL4" s="26" t="s">
        <v>8</v>
      </c>
      <c r="AM4" s="25" t="s">
        <v>32</v>
      </c>
      <c r="AN4" s="25" t="s">
        <v>33</v>
      </c>
      <c r="AO4" s="26" t="s">
        <v>8</v>
      </c>
      <c r="AP4" s="25" t="s">
        <v>34</v>
      </c>
      <c r="AQ4" s="25" t="s">
        <v>35</v>
      </c>
      <c r="AR4" s="26" t="s">
        <v>8</v>
      </c>
      <c r="AS4" s="27" t="s">
        <v>36</v>
      </c>
      <c r="AT4" s="28" t="s">
        <v>37</v>
      </c>
      <c r="AU4" s="28" t="s">
        <v>38</v>
      </c>
      <c r="AV4" s="28" t="s">
        <v>39</v>
      </c>
      <c r="AW4" s="27" t="s">
        <v>36</v>
      </c>
      <c r="AX4" s="29" t="s">
        <v>40</v>
      </c>
      <c r="AY4" s="29" t="s">
        <v>41</v>
      </c>
    </row>
    <row r="5" spans="1:56" s="55" customFormat="1" x14ac:dyDescent="0.2">
      <c r="A5" s="31">
        <v>1</v>
      </c>
      <c r="B5" s="32" t="s">
        <v>42</v>
      </c>
      <c r="C5" s="134">
        <v>63</v>
      </c>
      <c r="D5" s="33">
        <v>72</v>
      </c>
      <c r="E5" s="34">
        <f t="shared" ref="E5:E36" si="0">IF(OR(0.25&gt;=(C5-D5)/C5),(-0.25&lt;=(C5-D5)/C5)*1,0)</f>
        <v>1</v>
      </c>
      <c r="F5" s="134">
        <v>1505</v>
      </c>
      <c r="G5" s="33">
        <v>1506</v>
      </c>
      <c r="H5" s="35">
        <f t="shared" ref="H5:H36" si="1">IF(OR(0.04&gt;=(F5-G5)/F5),(-0.04&lt;=(F5-G5)/F5)*1,0)</f>
        <v>1</v>
      </c>
      <c r="I5" s="134">
        <v>49</v>
      </c>
      <c r="J5" s="33">
        <v>49</v>
      </c>
      <c r="K5" s="36">
        <f t="shared" ref="K5:K33" si="2">IF(I5=J5,1,0)</f>
        <v>1</v>
      </c>
      <c r="L5" s="33">
        <v>2250</v>
      </c>
      <c r="M5" s="33">
        <v>98</v>
      </c>
      <c r="N5" s="37">
        <f t="shared" ref="N5:N48" si="3">IF(M5&gt;=95,2,IF(M5&gt;=85,1,0))</f>
        <v>2</v>
      </c>
      <c r="O5" s="33">
        <v>1299</v>
      </c>
      <c r="P5" s="37">
        <f t="shared" ref="P5:P28" si="4">IF(O5&gt;=200,1,0)</f>
        <v>1</v>
      </c>
      <c r="Q5" s="133">
        <v>1612.08</v>
      </c>
      <c r="R5" s="38">
        <v>1893</v>
      </c>
      <c r="S5" s="33">
        <v>1890</v>
      </c>
      <c r="T5" s="33">
        <v>1890</v>
      </c>
      <c r="U5" s="33">
        <v>1890</v>
      </c>
      <c r="V5" s="39">
        <f t="shared" ref="V5:V36" si="5">R5*100/Q5</f>
        <v>117.42593419681405</v>
      </c>
      <c r="W5" s="37">
        <f t="shared" ref="W5:W36" si="6">IF((R5/Q5)&gt;=0.95,2,IF((R5/Q5)&gt;=0.9,1,0))</f>
        <v>2</v>
      </c>
      <c r="X5" s="40">
        <f t="shared" ref="X5:X36" si="7">E5+H5+K5+N5+P5+W5</f>
        <v>8</v>
      </c>
      <c r="Y5" s="33">
        <v>99</v>
      </c>
      <c r="Z5" s="41">
        <f t="shared" ref="Z5:Z36" si="8">IF(Y5&gt;=95,2,IF(Y5&gt;=85,1,0))</f>
        <v>2</v>
      </c>
      <c r="AA5" s="33">
        <v>100</v>
      </c>
      <c r="AB5" s="42">
        <f t="shared" ref="AB5:AB36" si="9">IF(AA5&gt;=90,2,IF(AA5&gt;=80,1,0))</f>
        <v>2</v>
      </c>
      <c r="AC5" s="33">
        <v>127765</v>
      </c>
      <c r="AD5" s="41">
        <f t="shared" ref="AD5:AD36" si="10">IF((AC5/G5/13)&gt;2,1,0)</f>
        <v>1</v>
      </c>
      <c r="AE5" s="33">
        <v>34141</v>
      </c>
      <c r="AF5" s="43">
        <f t="shared" ref="AF5:AF36" si="11">IF(AE5&gt;G5*3,1,0)</f>
        <v>1</v>
      </c>
      <c r="AG5" s="33">
        <v>99</v>
      </c>
      <c r="AH5" s="42">
        <f t="shared" ref="AH5:AH36" si="12">IF(AG5&gt;=90,1,0)</f>
        <v>1</v>
      </c>
      <c r="AI5" s="44">
        <f t="shared" ref="AI5:AI36" si="13">Z5+AB5+AD5+AF5+AH5</f>
        <v>7</v>
      </c>
      <c r="AJ5" s="33">
        <v>29918</v>
      </c>
      <c r="AK5" s="45">
        <f t="shared" ref="AK5:AK48" si="14">AJ5/L5</f>
        <v>13.296888888888889</v>
      </c>
      <c r="AL5" s="46">
        <f t="shared" ref="AL5:AL36" si="15">IF(AK5&gt;=7.5,1,0)</f>
        <v>1</v>
      </c>
      <c r="AM5" s="33">
        <v>27279</v>
      </c>
      <c r="AN5" s="47">
        <f t="shared" ref="AN5:AN36" si="16">AM5/G5</f>
        <v>18.113545816733069</v>
      </c>
      <c r="AO5" s="48">
        <f t="shared" ref="AO5:AO36" si="17">IF(AN5&gt;=7.5,1,0)</f>
        <v>1</v>
      </c>
      <c r="AP5" s="33">
        <v>5992</v>
      </c>
      <c r="AQ5" s="47">
        <f t="shared" ref="AQ5:AQ36" si="18">AP5/D5</f>
        <v>83.222222222222229</v>
      </c>
      <c r="AR5" s="49">
        <f t="shared" ref="AR5:AR36" si="19">IF(AQ5&gt;=29.9,1,0)</f>
        <v>1</v>
      </c>
      <c r="AS5" s="50">
        <f t="shared" ref="AS5:AS36" si="20">AL5+AO5+AR5</f>
        <v>3</v>
      </c>
      <c r="AT5" s="51">
        <v>1</v>
      </c>
      <c r="AU5" s="47">
        <v>1</v>
      </c>
      <c r="AV5" s="47">
        <v>1</v>
      </c>
      <c r="AW5" s="50">
        <f t="shared" ref="AW5:AW36" si="21">AT5+AU5+AV5</f>
        <v>3</v>
      </c>
      <c r="AX5" s="52">
        <f t="shared" ref="AX5:AX36" si="22">X5+AI5+AS5+AW5</f>
        <v>21</v>
      </c>
      <c r="AY5" s="53">
        <f t="shared" ref="AY5:AY36" si="23">AX5/21</f>
        <v>1</v>
      </c>
      <c r="AZ5" s="54"/>
      <c r="BA5" s="54"/>
      <c r="BB5" s="54"/>
      <c r="BC5" s="54"/>
      <c r="BD5" s="54"/>
    </row>
    <row r="6" spans="1:56" s="55" customFormat="1" x14ac:dyDescent="0.2">
      <c r="A6" s="56">
        <f t="shared" ref="A6:A37" si="24">A5+1</f>
        <v>2</v>
      </c>
      <c r="B6" s="57" t="s">
        <v>43</v>
      </c>
      <c r="C6" s="134">
        <v>65</v>
      </c>
      <c r="D6" s="33">
        <v>72</v>
      </c>
      <c r="E6" s="34">
        <f t="shared" si="0"/>
        <v>1</v>
      </c>
      <c r="F6" s="134">
        <v>1243</v>
      </c>
      <c r="G6" s="33">
        <v>1242</v>
      </c>
      <c r="H6" s="35">
        <f t="shared" si="1"/>
        <v>1</v>
      </c>
      <c r="I6" s="134">
        <v>42</v>
      </c>
      <c r="J6" s="33">
        <v>42</v>
      </c>
      <c r="K6" s="36">
        <f t="shared" si="2"/>
        <v>1</v>
      </c>
      <c r="L6" s="33">
        <v>2253</v>
      </c>
      <c r="M6" s="33">
        <v>100</v>
      </c>
      <c r="N6" s="37">
        <f t="shared" si="3"/>
        <v>2</v>
      </c>
      <c r="O6" s="33">
        <v>650</v>
      </c>
      <c r="P6" s="37">
        <f t="shared" si="4"/>
        <v>1</v>
      </c>
      <c r="Q6" s="133">
        <v>1499</v>
      </c>
      <c r="R6" s="38">
        <v>1771</v>
      </c>
      <c r="S6" s="33">
        <v>1771</v>
      </c>
      <c r="T6" s="33">
        <v>1771</v>
      </c>
      <c r="U6" s="33">
        <v>1771</v>
      </c>
      <c r="V6" s="39">
        <f t="shared" si="5"/>
        <v>118.1454302868579</v>
      </c>
      <c r="W6" s="37">
        <f t="shared" si="6"/>
        <v>2</v>
      </c>
      <c r="X6" s="40">
        <f t="shared" si="7"/>
        <v>8</v>
      </c>
      <c r="Y6" s="33">
        <v>99</v>
      </c>
      <c r="Z6" s="41">
        <f t="shared" si="8"/>
        <v>2</v>
      </c>
      <c r="AA6" s="33">
        <v>99</v>
      </c>
      <c r="AB6" s="42">
        <f t="shared" si="9"/>
        <v>2</v>
      </c>
      <c r="AC6" s="33">
        <v>113715</v>
      </c>
      <c r="AD6" s="41">
        <f t="shared" si="10"/>
        <v>1</v>
      </c>
      <c r="AE6" s="33">
        <v>34124</v>
      </c>
      <c r="AF6" s="43">
        <f t="shared" si="11"/>
        <v>1</v>
      </c>
      <c r="AG6" s="33">
        <v>99</v>
      </c>
      <c r="AH6" s="42">
        <f t="shared" si="12"/>
        <v>1</v>
      </c>
      <c r="AI6" s="44">
        <f t="shared" si="13"/>
        <v>7</v>
      </c>
      <c r="AJ6" s="33">
        <v>37753</v>
      </c>
      <c r="AK6" s="45">
        <f t="shared" si="14"/>
        <v>16.756768752774079</v>
      </c>
      <c r="AL6" s="46">
        <f t="shared" si="15"/>
        <v>1</v>
      </c>
      <c r="AM6" s="33">
        <v>23112</v>
      </c>
      <c r="AN6" s="47">
        <f t="shared" si="16"/>
        <v>18.608695652173914</v>
      </c>
      <c r="AO6" s="48">
        <f t="shared" si="17"/>
        <v>1</v>
      </c>
      <c r="AP6" s="33">
        <v>7987</v>
      </c>
      <c r="AQ6" s="47">
        <f t="shared" si="18"/>
        <v>110.93055555555556</v>
      </c>
      <c r="AR6" s="49">
        <f t="shared" si="19"/>
        <v>1</v>
      </c>
      <c r="AS6" s="50">
        <f t="shared" si="20"/>
        <v>3</v>
      </c>
      <c r="AT6" s="51">
        <v>1</v>
      </c>
      <c r="AU6" s="58">
        <v>1</v>
      </c>
      <c r="AV6" s="47">
        <v>1</v>
      </c>
      <c r="AW6" s="50">
        <f t="shared" si="21"/>
        <v>3</v>
      </c>
      <c r="AX6" s="52">
        <f t="shared" si="22"/>
        <v>21</v>
      </c>
      <c r="AY6" s="53">
        <f t="shared" si="23"/>
        <v>1</v>
      </c>
      <c r="BC6" s="54"/>
      <c r="BD6" s="54"/>
    </row>
    <row r="7" spans="1:56" s="54" customFormat="1" x14ac:dyDescent="0.2">
      <c r="A7" s="56">
        <f t="shared" si="24"/>
        <v>3</v>
      </c>
      <c r="B7" s="57" t="s">
        <v>44</v>
      </c>
      <c r="C7" s="134">
        <v>49</v>
      </c>
      <c r="D7" s="33">
        <v>52</v>
      </c>
      <c r="E7" s="34">
        <f t="shared" si="0"/>
        <v>1</v>
      </c>
      <c r="F7" s="134">
        <v>940</v>
      </c>
      <c r="G7" s="33">
        <v>935</v>
      </c>
      <c r="H7" s="35">
        <f t="shared" si="1"/>
        <v>1</v>
      </c>
      <c r="I7" s="134">
        <v>32</v>
      </c>
      <c r="J7" s="33">
        <v>32</v>
      </c>
      <c r="K7" s="36">
        <f t="shared" si="2"/>
        <v>1</v>
      </c>
      <c r="L7" s="33">
        <v>1205</v>
      </c>
      <c r="M7" s="33">
        <v>100</v>
      </c>
      <c r="N7" s="37">
        <f t="shared" si="3"/>
        <v>2</v>
      </c>
      <c r="O7" s="33">
        <v>345</v>
      </c>
      <c r="P7" s="37">
        <f t="shared" si="4"/>
        <v>1</v>
      </c>
      <c r="Q7" s="133">
        <v>1125</v>
      </c>
      <c r="R7" s="38">
        <v>1349</v>
      </c>
      <c r="S7" s="33">
        <v>1349</v>
      </c>
      <c r="T7" s="33">
        <v>1349</v>
      </c>
      <c r="U7" s="33">
        <v>1349</v>
      </c>
      <c r="V7" s="39">
        <f t="shared" si="5"/>
        <v>119.91111111111111</v>
      </c>
      <c r="W7" s="37">
        <f t="shared" si="6"/>
        <v>2</v>
      </c>
      <c r="X7" s="40">
        <f t="shared" si="7"/>
        <v>8</v>
      </c>
      <c r="Y7" s="33">
        <v>98</v>
      </c>
      <c r="Z7" s="41">
        <f t="shared" si="8"/>
        <v>2</v>
      </c>
      <c r="AA7" s="33">
        <v>98</v>
      </c>
      <c r="AB7" s="42">
        <f t="shared" si="9"/>
        <v>2</v>
      </c>
      <c r="AC7" s="33">
        <v>96863</v>
      </c>
      <c r="AD7" s="41">
        <f t="shared" si="10"/>
        <v>1</v>
      </c>
      <c r="AE7" s="33">
        <v>23111</v>
      </c>
      <c r="AF7" s="43">
        <f t="shared" si="11"/>
        <v>1</v>
      </c>
      <c r="AG7" s="33">
        <v>99</v>
      </c>
      <c r="AH7" s="42">
        <f t="shared" si="12"/>
        <v>1</v>
      </c>
      <c r="AI7" s="44">
        <f t="shared" si="13"/>
        <v>7</v>
      </c>
      <c r="AJ7" s="33">
        <v>31268</v>
      </c>
      <c r="AK7" s="45">
        <f t="shared" si="14"/>
        <v>25.948547717842324</v>
      </c>
      <c r="AL7" s="46">
        <f t="shared" si="15"/>
        <v>1</v>
      </c>
      <c r="AM7" s="33">
        <v>17098</v>
      </c>
      <c r="AN7" s="47">
        <f t="shared" si="16"/>
        <v>18.286631016042779</v>
      </c>
      <c r="AO7" s="48">
        <f t="shared" si="17"/>
        <v>1</v>
      </c>
      <c r="AP7" s="33">
        <v>4591</v>
      </c>
      <c r="AQ7" s="47">
        <f t="shared" si="18"/>
        <v>88.288461538461533</v>
      </c>
      <c r="AR7" s="49">
        <f t="shared" si="19"/>
        <v>1</v>
      </c>
      <c r="AS7" s="50">
        <f t="shared" si="20"/>
        <v>3</v>
      </c>
      <c r="AT7" s="51">
        <v>1</v>
      </c>
      <c r="AU7" s="58">
        <v>1</v>
      </c>
      <c r="AV7" s="47">
        <v>1</v>
      </c>
      <c r="AW7" s="50">
        <f t="shared" si="21"/>
        <v>3</v>
      </c>
      <c r="AX7" s="52">
        <f t="shared" si="22"/>
        <v>21</v>
      </c>
      <c r="AY7" s="53">
        <f t="shared" si="23"/>
        <v>1</v>
      </c>
      <c r="BC7" s="55"/>
      <c r="BD7" s="55"/>
    </row>
    <row r="8" spans="1:56" s="55" customFormat="1" ht="16.5" customHeight="1" x14ac:dyDescent="0.2">
      <c r="A8" s="56">
        <f t="shared" si="24"/>
        <v>4</v>
      </c>
      <c r="B8" s="57" t="s">
        <v>45</v>
      </c>
      <c r="C8" s="134">
        <v>50</v>
      </c>
      <c r="D8" s="33">
        <v>62</v>
      </c>
      <c r="E8" s="34">
        <f t="shared" si="0"/>
        <v>1</v>
      </c>
      <c r="F8" s="134">
        <v>1212</v>
      </c>
      <c r="G8" s="33">
        <v>1198</v>
      </c>
      <c r="H8" s="35">
        <f t="shared" si="1"/>
        <v>1</v>
      </c>
      <c r="I8" s="134">
        <v>41</v>
      </c>
      <c r="J8" s="33">
        <v>41</v>
      </c>
      <c r="K8" s="36">
        <f t="shared" si="2"/>
        <v>1</v>
      </c>
      <c r="L8" s="33">
        <v>1576</v>
      </c>
      <c r="M8" s="33">
        <v>98</v>
      </c>
      <c r="N8" s="37">
        <f t="shared" si="3"/>
        <v>2</v>
      </c>
      <c r="O8" s="33">
        <v>379</v>
      </c>
      <c r="P8" s="37">
        <f t="shared" si="4"/>
        <v>1</v>
      </c>
      <c r="Q8" s="133">
        <v>1355</v>
      </c>
      <c r="R8" s="38">
        <v>1625</v>
      </c>
      <c r="S8" s="33">
        <v>1625</v>
      </c>
      <c r="T8" s="33">
        <v>1625</v>
      </c>
      <c r="U8" s="33">
        <v>1625</v>
      </c>
      <c r="V8" s="39">
        <f t="shared" si="5"/>
        <v>119.92619926199262</v>
      </c>
      <c r="W8" s="37">
        <f t="shared" si="6"/>
        <v>2</v>
      </c>
      <c r="X8" s="40">
        <f t="shared" si="7"/>
        <v>8</v>
      </c>
      <c r="Y8" s="33">
        <v>98</v>
      </c>
      <c r="Z8" s="41">
        <f t="shared" si="8"/>
        <v>2</v>
      </c>
      <c r="AA8" s="33">
        <v>98</v>
      </c>
      <c r="AB8" s="42">
        <f t="shared" si="9"/>
        <v>2</v>
      </c>
      <c r="AC8" s="33">
        <v>84137</v>
      </c>
      <c r="AD8" s="41">
        <f t="shared" si="10"/>
        <v>1</v>
      </c>
      <c r="AE8" s="33">
        <v>26704</v>
      </c>
      <c r="AF8" s="43">
        <f t="shared" si="11"/>
        <v>1</v>
      </c>
      <c r="AG8" s="33">
        <v>99</v>
      </c>
      <c r="AH8" s="42">
        <f t="shared" si="12"/>
        <v>1</v>
      </c>
      <c r="AI8" s="44">
        <f t="shared" si="13"/>
        <v>7</v>
      </c>
      <c r="AJ8" s="33">
        <v>17334</v>
      </c>
      <c r="AK8" s="45">
        <f t="shared" si="14"/>
        <v>10.998730964467006</v>
      </c>
      <c r="AL8" s="46">
        <f t="shared" si="15"/>
        <v>1</v>
      </c>
      <c r="AM8" s="33">
        <v>18137</v>
      </c>
      <c r="AN8" s="47">
        <f t="shared" si="16"/>
        <v>15.139398998330551</v>
      </c>
      <c r="AO8" s="48">
        <f t="shared" si="17"/>
        <v>1</v>
      </c>
      <c r="AP8" s="33">
        <v>3743</v>
      </c>
      <c r="AQ8" s="47">
        <f t="shared" si="18"/>
        <v>60.37096774193548</v>
      </c>
      <c r="AR8" s="49">
        <f t="shared" si="19"/>
        <v>1</v>
      </c>
      <c r="AS8" s="50">
        <f t="shared" si="20"/>
        <v>3</v>
      </c>
      <c r="AT8" s="51">
        <v>1</v>
      </c>
      <c r="AU8" s="58">
        <v>1</v>
      </c>
      <c r="AV8" s="47">
        <v>1</v>
      </c>
      <c r="AW8" s="50">
        <f t="shared" si="21"/>
        <v>3</v>
      </c>
      <c r="AX8" s="52">
        <f t="shared" si="22"/>
        <v>21</v>
      </c>
      <c r="AY8" s="53">
        <f t="shared" si="23"/>
        <v>1</v>
      </c>
      <c r="AZ8" s="54"/>
      <c r="BA8" s="54"/>
      <c r="BB8" s="54"/>
      <c r="BC8" s="54"/>
      <c r="BD8" s="54"/>
    </row>
    <row r="9" spans="1:56" s="55" customFormat="1" ht="16.5" customHeight="1" x14ac:dyDescent="0.2">
      <c r="A9" s="56">
        <f t="shared" si="24"/>
        <v>5</v>
      </c>
      <c r="B9" s="57" t="s">
        <v>46</v>
      </c>
      <c r="C9" s="134">
        <v>73</v>
      </c>
      <c r="D9" s="33">
        <v>77</v>
      </c>
      <c r="E9" s="34">
        <f t="shared" si="0"/>
        <v>1</v>
      </c>
      <c r="F9" s="134">
        <v>1496</v>
      </c>
      <c r="G9" s="33">
        <v>1495</v>
      </c>
      <c r="H9" s="35">
        <f t="shared" si="1"/>
        <v>1</v>
      </c>
      <c r="I9" s="134">
        <v>46</v>
      </c>
      <c r="J9" s="33">
        <v>46</v>
      </c>
      <c r="K9" s="36">
        <f t="shared" si="2"/>
        <v>1</v>
      </c>
      <c r="L9" s="33">
        <v>1876</v>
      </c>
      <c r="M9" s="33">
        <v>100</v>
      </c>
      <c r="N9" s="37">
        <f t="shared" si="3"/>
        <v>2</v>
      </c>
      <c r="O9" s="33">
        <v>457</v>
      </c>
      <c r="P9" s="37">
        <f t="shared" si="4"/>
        <v>1</v>
      </c>
      <c r="Q9" s="133">
        <v>1655</v>
      </c>
      <c r="R9" s="38">
        <v>1942</v>
      </c>
      <c r="S9" s="33">
        <v>1942</v>
      </c>
      <c r="T9" s="33">
        <v>1942</v>
      </c>
      <c r="U9" s="33">
        <v>1942</v>
      </c>
      <c r="V9" s="39">
        <f t="shared" si="5"/>
        <v>117.34138972809667</v>
      </c>
      <c r="W9" s="37">
        <f t="shared" si="6"/>
        <v>2</v>
      </c>
      <c r="X9" s="40">
        <f t="shared" si="7"/>
        <v>8</v>
      </c>
      <c r="Y9" s="33">
        <v>98</v>
      </c>
      <c r="Z9" s="41">
        <f t="shared" si="8"/>
        <v>2</v>
      </c>
      <c r="AA9" s="33">
        <v>98</v>
      </c>
      <c r="AB9" s="42">
        <f t="shared" si="9"/>
        <v>2</v>
      </c>
      <c r="AC9" s="33">
        <v>125203</v>
      </c>
      <c r="AD9" s="41">
        <f t="shared" si="10"/>
        <v>1</v>
      </c>
      <c r="AE9" s="33">
        <v>40222</v>
      </c>
      <c r="AF9" s="43">
        <f t="shared" si="11"/>
        <v>1</v>
      </c>
      <c r="AG9" s="33">
        <v>100</v>
      </c>
      <c r="AH9" s="42">
        <f t="shared" si="12"/>
        <v>1</v>
      </c>
      <c r="AI9" s="44">
        <f t="shared" si="13"/>
        <v>7</v>
      </c>
      <c r="AJ9" s="33">
        <v>53937</v>
      </c>
      <c r="AK9" s="45">
        <f t="shared" si="14"/>
        <v>28.751066098081022</v>
      </c>
      <c r="AL9" s="46">
        <f t="shared" si="15"/>
        <v>1</v>
      </c>
      <c r="AM9" s="33">
        <v>39595</v>
      </c>
      <c r="AN9" s="47">
        <f t="shared" si="16"/>
        <v>26.484949832775921</v>
      </c>
      <c r="AO9" s="48">
        <f t="shared" si="17"/>
        <v>1</v>
      </c>
      <c r="AP9" s="33">
        <v>7249</v>
      </c>
      <c r="AQ9" s="47">
        <f t="shared" si="18"/>
        <v>94.142857142857139</v>
      </c>
      <c r="AR9" s="49">
        <f t="shared" si="19"/>
        <v>1</v>
      </c>
      <c r="AS9" s="50">
        <f t="shared" si="20"/>
        <v>3</v>
      </c>
      <c r="AT9" s="51">
        <v>1</v>
      </c>
      <c r="AU9" s="58">
        <v>1</v>
      </c>
      <c r="AV9" s="47">
        <v>1</v>
      </c>
      <c r="AW9" s="50">
        <f t="shared" si="21"/>
        <v>3</v>
      </c>
      <c r="AX9" s="52">
        <f t="shared" si="22"/>
        <v>21</v>
      </c>
      <c r="AY9" s="53">
        <f t="shared" si="23"/>
        <v>1</v>
      </c>
      <c r="AZ9" s="54"/>
      <c r="BA9" s="54"/>
      <c r="BB9" s="54"/>
      <c r="BC9" s="54"/>
      <c r="BD9" s="54"/>
    </row>
    <row r="10" spans="1:56" s="55" customFormat="1" x14ac:dyDescent="0.2">
      <c r="A10" s="56">
        <f t="shared" si="24"/>
        <v>6</v>
      </c>
      <c r="B10" s="57" t="s">
        <v>47</v>
      </c>
      <c r="C10" s="134">
        <v>70</v>
      </c>
      <c r="D10" s="33">
        <v>84</v>
      </c>
      <c r="E10" s="34">
        <f t="shared" si="0"/>
        <v>1</v>
      </c>
      <c r="F10" s="134">
        <v>1582</v>
      </c>
      <c r="G10" s="33">
        <v>1574</v>
      </c>
      <c r="H10" s="35">
        <f t="shared" si="1"/>
        <v>1</v>
      </c>
      <c r="I10" s="134">
        <v>49</v>
      </c>
      <c r="J10" s="33">
        <v>49</v>
      </c>
      <c r="K10" s="36">
        <f t="shared" si="2"/>
        <v>1</v>
      </c>
      <c r="L10" s="33">
        <v>2569</v>
      </c>
      <c r="M10" s="33">
        <v>100</v>
      </c>
      <c r="N10" s="37">
        <f t="shared" si="3"/>
        <v>2</v>
      </c>
      <c r="O10" s="33">
        <v>720</v>
      </c>
      <c r="P10" s="37">
        <f t="shared" si="4"/>
        <v>1</v>
      </c>
      <c r="Q10" s="133">
        <v>1605</v>
      </c>
      <c r="R10" s="38">
        <v>1909</v>
      </c>
      <c r="S10" s="33">
        <v>1906</v>
      </c>
      <c r="T10" s="33">
        <v>1906</v>
      </c>
      <c r="U10" s="59">
        <v>7</v>
      </c>
      <c r="V10" s="39">
        <f t="shared" si="5"/>
        <v>118.94080996884735</v>
      </c>
      <c r="W10" s="37">
        <f t="shared" si="6"/>
        <v>2</v>
      </c>
      <c r="X10" s="40">
        <f t="shared" si="7"/>
        <v>8</v>
      </c>
      <c r="Y10" s="33">
        <v>98</v>
      </c>
      <c r="Z10" s="41">
        <f t="shared" si="8"/>
        <v>2</v>
      </c>
      <c r="AA10" s="33">
        <v>97</v>
      </c>
      <c r="AB10" s="42">
        <f t="shared" si="9"/>
        <v>2</v>
      </c>
      <c r="AC10" s="33">
        <v>116097</v>
      </c>
      <c r="AD10" s="41">
        <f t="shared" si="10"/>
        <v>1</v>
      </c>
      <c r="AE10" s="33">
        <v>34338</v>
      </c>
      <c r="AF10" s="43">
        <f t="shared" si="11"/>
        <v>1</v>
      </c>
      <c r="AG10" s="33">
        <v>100</v>
      </c>
      <c r="AH10" s="42">
        <f t="shared" si="12"/>
        <v>1</v>
      </c>
      <c r="AI10" s="44">
        <f t="shared" si="13"/>
        <v>7</v>
      </c>
      <c r="AJ10" s="33">
        <v>39114</v>
      </c>
      <c r="AK10" s="45">
        <f t="shared" si="14"/>
        <v>15.225379525107046</v>
      </c>
      <c r="AL10" s="46">
        <f t="shared" si="15"/>
        <v>1</v>
      </c>
      <c r="AM10" s="33">
        <v>19560</v>
      </c>
      <c r="AN10" s="47">
        <f t="shared" si="16"/>
        <v>12.426937738246506</v>
      </c>
      <c r="AO10" s="48">
        <f t="shared" si="17"/>
        <v>1</v>
      </c>
      <c r="AP10" s="33">
        <v>7799</v>
      </c>
      <c r="AQ10" s="47">
        <f t="shared" si="18"/>
        <v>92.845238095238102</v>
      </c>
      <c r="AR10" s="49">
        <f t="shared" si="19"/>
        <v>1</v>
      </c>
      <c r="AS10" s="50">
        <f t="shared" si="20"/>
        <v>3</v>
      </c>
      <c r="AT10" s="51">
        <v>1</v>
      </c>
      <c r="AU10" s="58">
        <v>1</v>
      </c>
      <c r="AV10" s="47">
        <v>1</v>
      </c>
      <c r="AW10" s="50">
        <f t="shared" si="21"/>
        <v>3</v>
      </c>
      <c r="AX10" s="52">
        <f t="shared" si="22"/>
        <v>21</v>
      </c>
      <c r="AY10" s="53">
        <f t="shared" si="23"/>
        <v>1</v>
      </c>
      <c r="AZ10" s="54"/>
      <c r="BA10" s="54"/>
      <c r="BB10" s="54"/>
      <c r="BC10" s="54"/>
      <c r="BD10" s="54"/>
    </row>
    <row r="11" spans="1:56" s="55" customFormat="1" x14ac:dyDescent="0.2">
      <c r="A11" s="56">
        <f t="shared" si="24"/>
        <v>7</v>
      </c>
      <c r="B11" s="57" t="s">
        <v>48</v>
      </c>
      <c r="C11" s="134">
        <v>76</v>
      </c>
      <c r="D11" s="33">
        <v>90</v>
      </c>
      <c r="E11" s="34">
        <f t="shared" si="0"/>
        <v>1</v>
      </c>
      <c r="F11" s="134">
        <v>1921</v>
      </c>
      <c r="G11" s="33">
        <v>1924</v>
      </c>
      <c r="H11" s="35">
        <f t="shared" si="1"/>
        <v>1</v>
      </c>
      <c r="I11" s="134">
        <v>68</v>
      </c>
      <c r="J11" s="33">
        <v>68</v>
      </c>
      <c r="K11" s="36">
        <f t="shared" si="2"/>
        <v>1</v>
      </c>
      <c r="L11" s="33">
        <v>3161</v>
      </c>
      <c r="M11" s="33">
        <v>100</v>
      </c>
      <c r="N11" s="37">
        <f t="shared" si="3"/>
        <v>2</v>
      </c>
      <c r="O11" s="33">
        <v>655</v>
      </c>
      <c r="P11" s="37">
        <f t="shared" si="4"/>
        <v>1</v>
      </c>
      <c r="Q11" s="133">
        <v>2341.5</v>
      </c>
      <c r="R11" s="38">
        <v>2729</v>
      </c>
      <c r="S11" s="33">
        <v>2729</v>
      </c>
      <c r="T11" s="33">
        <v>2729</v>
      </c>
      <c r="U11" s="33">
        <v>2729</v>
      </c>
      <c r="V11" s="39">
        <f t="shared" si="5"/>
        <v>116.54922058509503</v>
      </c>
      <c r="W11" s="37">
        <f t="shared" si="6"/>
        <v>2</v>
      </c>
      <c r="X11" s="40">
        <f t="shared" si="7"/>
        <v>8</v>
      </c>
      <c r="Y11" s="33">
        <v>100</v>
      </c>
      <c r="Z11" s="41">
        <f t="shared" si="8"/>
        <v>2</v>
      </c>
      <c r="AA11" s="33">
        <v>101</v>
      </c>
      <c r="AB11" s="42">
        <f t="shared" si="9"/>
        <v>2</v>
      </c>
      <c r="AC11" s="33">
        <v>142575</v>
      </c>
      <c r="AD11" s="41">
        <f t="shared" si="10"/>
        <v>1</v>
      </c>
      <c r="AE11" s="33">
        <v>41820</v>
      </c>
      <c r="AF11" s="43">
        <f t="shared" si="11"/>
        <v>1</v>
      </c>
      <c r="AG11" s="33">
        <v>99</v>
      </c>
      <c r="AH11" s="42">
        <f t="shared" si="12"/>
        <v>1</v>
      </c>
      <c r="AI11" s="44">
        <f t="shared" si="13"/>
        <v>7</v>
      </c>
      <c r="AJ11" s="33">
        <v>63426</v>
      </c>
      <c r="AK11" s="45">
        <f t="shared" si="14"/>
        <v>20.065169250237268</v>
      </c>
      <c r="AL11" s="46">
        <f t="shared" si="15"/>
        <v>1</v>
      </c>
      <c r="AM11" s="33">
        <v>33245</v>
      </c>
      <c r="AN11" s="47">
        <f t="shared" si="16"/>
        <v>17.279106029106028</v>
      </c>
      <c r="AO11" s="48">
        <f t="shared" si="17"/>
        <v>1</v>
      </c>
      <c r="AP11" s="33">
        <v>8716</v>
      </c>
      <c r="AQ11" s="47">
        <f t="shared" si="18"/>
        <v>96.844444444444449</v>
      </c>
      <c r="AR11" s="49">
        <f t="shared" si="19"/>
        <v>1</v>
      </c>
      <c r="AS11" s="50">
        <f t="shared" si="20"/>
        <v>3</v>
      </c>
      <c r="AT11" s="51">
        <v>1</v>
      </c>
      <c r="AU11" s="58">
        <v>1</v>
      </c>
      <c r="AV11" s="47">
        <v>1</v>
      </c>
      <c r="AW11" s="50">
        <f t="shared" si="21"/>
        <v>3</v>
      </c>
      <c r="AX11" s="52">
        <f t="shared" si="22"/>
        <v>21</v>
      </c>
      <c r="AY11" s="53">
        <f t="shared" si="23"/>
        <v>1</v>
      </c>
      <c r="AZ11" s="54"/>
      <c r="BA11" s="54"/>
      <c r="BB11" s="54"/>
      <c r="BC11" s="54"/>
      <c r="BD11" s="54"/>
    </row>
    <row r="12" spans="1:56" s="55" customFormat="1" x14ac:dyDescent="0.2">
      <c r="A12" s="56">
        <f t="shared" si="24"/>
        <v>8</v>
      </c>
      <c r="B12" s="57" t="s">
        <v>49</v>
      </c>
      <c r="C12" s="134">
        <v>82</v>
      </c>
      <c r="D12" s="33">
        <v>88</v>
      </c>
      <c r="E12" s="34">
        <f t="shared" si="0"/>
        <v>1</v>
      </c>
      <c r="F12" s="134">
        <v>1912</v>
      </c>
      <c r="G12" s="33">
        <v>1911</v>
      </c>
      <c r="H12" s="35">
        <f t="shared" si="1"/>
        <v>1</v>
      </c>
      <c r="I12" s="134">
        <v>62</v>
      </c>
      <c r="J12" s="33">
        <v>62</v>
      </c>
      <c r="K12" s="36">
        <f t="shared" si="2"/>
        <v>1</v>
      </c>
      <c r="L12" s="33">
        <v>2397</v>
      </c>
      <c r="M12" s="33">
        <v>100</v>
      </c>
      <c r="N12" s="37">
        <f t="shared" si="3"/>
        <v>2</v>
      </c>
      <c r="O12" s="33">
        <v>1053</v>
      </c>
      <c r="P12" s="37">
        <f t="shared" si="4"/>
        <v>1</v>
      </c>
      <c r="Q12" s="133">
        <v>2088</v>
      </c>
      <c r="R12" s="38">
        <v>2457</v>
      </c>
      <c r="S12" s="33">
        <v>2457</v>
      </c>
      <c r="T12" s="33">
        <v>2457</v>
      </c>
      <c r="U12" s="33">
        <v>2457</v>
      </c>
      <c r="V12" s="39">
        <f t="shared" si="5"/>
        <v>117.67241379310344</v>
      </c>
      <c r="W12" s="37">
        <f t="shared" si="6"/>
        <v>2</v>
      </c>
      <c r="X12" s="40">
        <f t="shared" si="7"/>
        <v>8</v>
      </c>
      <c r="Y12" s="33">
        <v>98</v>
      </c>
      <c r="Z12" s="41">
        <f t="shared" si="8"/>
        <v>2</v>
      </c>
      <c r="AA12" s="33">
        <v>98</v>
      </c>
      <c r="AB12" s="42">
        <f t="shared" si="9"/>
        <v>2</v>
      </c>
      <c r="AC12" s="33">
        <v>153495</v>
      </c>
      <c r="AD12" s="41">
        <f t="shared" si="10"/>
        <v>1</v>
      </c>
      <c r="AE12" s="33">
        <v>41721</v>
      </c>
      <c r="AF12" s="43">
        <f t="shared" si="11"/>
        <v>1</v>
      </c>
      <c r="AG12" s="33">
        <v>100</v>
      </c>
      <c r="AH12" s="42">
        <f t="shared" si="12"/>
        <v>1</v>
      </c>
      <c r="AI12" s="44">
        <f t="shared" si="13"/>
        <v>7</v>
      </c>
      <c r="AJ12" s="33">
        <v>53698</v>
      </c>
      <c r="AK12" s="45">
        <f t="shared" si="14"/>
        <v>22.402169378389654</v>
      </c>
      <c r="AL12" s="46">
        <f t="shared" si="15"/>
        <v>1</v>
      </c>
      <c r="AM12" s="33">
        <v>25462</v>
      </c>
      <c r="AN12" s="47">
        <f t="shared" si="16"/>
        <v>13.323914181057038</v>
      </c>
      <c r="AO12" s="48">
        <f t="shared" si="17"/>
        <v>1</v>
      </c>
      <c r="AP12" s="33">
        <v>5307</v>
      </c>
      <c r="AQ12" s="47">
        <f t="shared" si="18"/>
        <v>60.30681818181818</v>
      </c>
      <c r="AR12" s="49">
        <f t="shared" si="19"/>
        <v>1</v>
      </c>
      <c r="AS12" s="50">
        <f t="shared" si="20"/>
        <v>3</v>
      </c>
      <c r="AT12" s="51">
        <v>1</v>
      </c>
      <c r="AU12" s="58">
        <v>1</v>
      </c>
      <c r="AV12" s="47">
        <v>1</v>
      </c>
      <c r="AW12" s="50">
        <f t="shared" si="21"/>
        <v>3</v>
      </c>
      <c r="AX12" s="52">
        <f t="shared" si="22"/>
        <v>21</v>
      </c>
      <c r="AY12" s="53">
        <f t="shared" si="23"/>
        <v>1</v>
      </c>
      <c r="AZ12" s="54"/>
      <c r="BA12" s="54"/>
      <c r="BB12" s="54"/>
      <c r="BC12" s="54"/>
      <c r="BD12" s="54"/>
    </row>
    <row r="13" spans="1:56" s="55" customFormat="1" x14ac:dyDescent="0.2">
      <c r="A13" s="56">
        <f t="shared" si="24"/>
        <v>9</v>
      </c>
      <c r="B13" s="57" t="s">
        <v>50</v>
      </c>
      <c r="C13" s="134">
        <v>48</v>
      </c>
      <c r="D13" s="33">
        <v>56</v>
      </c>
      <c r="E13" s="34">
        <f t="shared" si="0"/>
        <v>1</v>
      </c>
      <c r="F13" s="134">
        <v>984</v>
      </c>
      <c r="G13" s="33">
        <v>993</v>
      </c>
      <c r="H13" s="35">
        <f t="shared" si="1"/>
        <v>1</v>
      </c>
      <c r="I13" s="134">
        <v>35</v>
      </c>
      <c r="J13" s="33">
        <v>35</v>
      </c>
      <c r="K13" s="36">
        <f t="shared" si="2"/>
        <v>1</v>
      </c>
      <c r="L13" s="33">
        <v>1122</v>
      </c>
      <c r="M13" s="33">
        <v>100</v>
      </c>
      <c r="N13" s="37">
        <f t="shared" si="3"/>
        <v>2</v>
      </c>
      <c r="O13" s="33">
        <v>682</v>
      </c>
      <c r="P13" s="37">
        <f t="shared" si="4"/>
        <v>1</v>
      </c>
      <c r="Q13" s="133">
        <v>1166</v>
      </c>
      <c r="R13" s="38">
        <v>1384</v>
      </c>
      <c r="S13" s="33">
        <v>1384</v>
      </c>
      <c r="T13" s="33">
        <v>1384</v>
      </c>
      <c r="U13" s="33">
        <v>1384</v>
      </c>
      <c r="V13" s="39">
        <f t="shared" si="5"/>
        <v>118.69639794168096</v>
      </c>
      <c r="W13" s="37">
        <f t="shared" si="6"/>
        <v>2</v>
      </c>
      <c r="X13" s="40">
        <f t="shared" si="7"/>
        <v>8</v>
      </c>
      <c r="Y13" s="33">
        <v>98</v>
      </c>
      <c r="Z13" s="41">
        <f t="shared" si="8"/>
        <v>2</v>
      </c>
      <c r="AA13" s="33">
        <v>98</v>
      </c>
      <c r="AB13" s="42">
        <f t="shared" si="9"/>
        <v>2</v>
      </c>
      <c r="AC13" s="33">
        <v>75299</v>
      </c>
      <c r="AD13" s="41">
        <f t="shared" si="10"/>
        <v>1</v>
      </c>
      <c r="AE13" s="33">
        <v>28239</v>
      </c>
      <c r="AF13" s="43">
        <f t="shared" si="11"/>
        <v>1</v>
      </c>
      <c r="AG13" s="33">
        <v>100</v>
      </c>
      <c r="AH13" s="42">
        <f t="shared" si="12"/>
        <v>1</v>
      </c>
      <c r="AI13" s="44">
        <f t="shared" si="13"/>
        <v>7</v>
      </c>
      <c r="AJ13" s="33">
        <v>10878</v>
      </c>
      <c r="AK13" s="45">
        <f t="shared" si="14"/>
        <v>9.6951871657754012</v>
      </c>
      <c r="AL13" s="46">
        <f t="shared" si="15"/>
        <v>1</v>
      </c>
      <c r="AM13" s="33">
        <v>14596</v>
      </c>
      <c r="AN13" s="47">
        <f t="shared" si="16"/>
        <v>14.698892245720041</v>
      </c>
      <c r="AO13" s="48">
        <f t="shared" si="17"/>
        <v>1</v>
      </c>
      <c r="AP13" s="33">
        <v>3990</v>
      </c>
      <c r="AQ13" s="47">
        <f t="shared" si="18"/>
        <v>71.25</v>
      </c>
      <c r="AR13" s="49">
        <f t="shared" si="19"/>
        <v>1</v>
      </c>
      <c r="AS13" s="50">
        <f t="shared" si="20"/>
        <v>3</v>
      </c>
      <c r="AT13" s="51">
        <v>1</v>
      </c>
      <c r="AU13" s="58">
        <v>1</v>
      </c>
      <c r="AV13" s="47">
        <v>1</v>
      </c>
      <c r="AW13" s="50">
        <f t="shared" si="21"/>
        <v>3</v>
      </c>
      <c r="AX13" s="52">
        <f t="shared" si="22"/>
        <v>21</v>
      </c>
      <c r="AY13" s="53">
        <f t="shared" si="23"/>
        <v>1</v>
      </c>
      <c r="AZ13" s="54"/>
      <c r="BA13" s="54"/>
      <c r="BB13" s="54"/>
    </row>
    <row r="14" spans="1:56" s="55" customFormat="1" x14ac:dyDescent="0.2">
      <c r="A14" s="56">
        <f t="shared" si="24"/>
        <v>10</v>
      </c>
      <c r="B14" s="57" t="s">
        <v>51</v>
      </c>
      <c r="C14" s="134">
        <v>74</v>
      </c>
      <c r="D14" s="33">
        <v>84</v>
      </c>
      <c r="E14" s="34">
        <f t="shared" si="0"/>
        <v>1</v>
      </c>
      <c r="F14" s="134">
        <v>1748</v>
      </c>
      <c r="G14" s="33">
        <v>1753</v>
      </c>
      <c r="H14" s="35">
        <f t="shared" si="1"/>
        <v>1</v>
      </c>
      <c r="I14" s="134">
        <v>57</v>
      </c>
      <c r="J14" s="33">
        <v>57</v>
      </c>
      <c r="K14" s="36">
        <f t="shared" si="2"/>
        <v>1</v>
      </c>
      <c r="L14" s="33">
        <v>1977</v>
      </c>
      <c r="M14" s="33">
        <v>98</v>
      </c>
      <c r="N14" s="37">
        <f t="shared" si="3"/>
        <v>2</v>
      </c>
      <c r="O14" s="33">
        <v>672</v>
      </c>
      <c r="P14" s="37">
        <f t="shared" si="4"/>
        <v>1</v>
      </c>
      <c r="Q14" s="133">
        <v>1796</v>
      </c>
      <c r="R14" s="38">
        <v>2113</v>
      </c>
      <c r="S14" s="33">
        <v>2113</v>
      </c>
      <c r="T14" s="33">
        <v>2113</v>
      </c>
      <c r="U14" s="33">
        <v>2113</v>
      </c>
      <c r="V14" s="39">
        <f t="shared" si="5"/>
        <v>117.65033407572383</v>
      </c>
      <c r="W14" s="37">
        <f t="shared" si="6"/>
        <v>2</v>
      </c>
      <c r="X14" s="40">
        <f t="shared" si="7"/>
        <v>8</v>
      </c>
      <c r="Y14" s="33">
        <v>99</v>
      </c>
      <c r="Z14" s="41">
        <f t="shared" si="8"/>
        <v>2</v>
      </c>
      <c r="AA14" s="33">
        <v>99</v>
      </c>
      <c r="AB14" s="42">
        <f t="shared" si="9"/>
        <v>2</v>
      </c>
      <c r="AC14" s="33">
        <v>135692</v>
      </c>
      <c r="AD14" s="41">
        <f t="shared" si="10"/>
        <v>1</v>
      </c>
      <c r="AE14" s="33">
        <v>41382</v>
      </c>
      <c r="AF14" s="43">
        <f t="shared" si="11"/>
        <v>1</v>
      </c>
      <c r="AG14" s="33">
        <v>98</v>
      </c>
      <c r="AH14" s="42">
        <f t="shared" si="12"/>
        <v>1</v>
      </c>
      <c r="AI14" s="44">
        <f t="shared" si="13"/>
        <v>7</v>
      </c>
      <c r="AJ14" s="33">
        <v>36640</v>
      </c>
      <c r="AK14" s="45">
        <f t="shared" si="14"/>
        <v>18.533131006575619</v>
      </c>
      <c r="AL14" s="46">
        <f t="shared" si="15"/>
        <v>1</v>
      </c>
      <c r="AM14" s="33">
        <v>52389</v>
      </c>
      <c r="AN14" s="47">
        <f t="shared" si="16"/>
        <v>29.88533941814033</v>
      </c>
      <c r="AO14" s="48">
        <f t="shared" si="17"/>
        <v>1</v>
      </c>
      <c r="AP14" s="33">
        <v>8824</v>
      </c>
      <c r="AQ14" s="47">
        <f t="shared" si="18"/>
        <v>105.04761904761905</v>
      </c>
      <c r="AR14" s="49">
        <f t="shared" si="19"/>
        <v>1</v>
      </c>
      <c r="AS14" s="50">
        <f t="shared" si="20"/>
        <v>3</v>
      </c>
      <c r="AT14" s="51">
        <v>1</v>
      </c>
      <c r="AU14" s="58">
        <v>1</v>
      </c>
      <c r="AV14" s="47">
        <v>1</v>
      </c>
      <c r="AW14" s="50">
        <f t="shared" si="21"/>
        <v>3</v>
      </c>
      <c r="AX14" s="52">
        <f t="shared" si="22"/>
        <v>21</v>
      </c>
      <c r="AY14" s="53">
        <f t="shared" si="23"/>
        <v>1</v>
      </c>
      <c r="AZ14" s="54"/>
      <c r="BA14" s="54"/>
      <c r="BB14" s="54"/>
      <c r="BC14" s="54"/>
      <c r="BD14" s="54"/>
    </row>
    <row r="15" spans="1:56" s="54" customFormat="1" x14ac:dyDescent="0.2">
      <c r="A15" s="56">
        <f t="shared" si="24"/>
        <v>11</v>
      </c>
      <c r="B15" s="57" t="s">
        <v>52</v>
      </c>
      <c r="C15" s="134">
        <v>101</v>
      </c>
      <c r="D15" s="33">
        <v>113</v>
      </c>
      <c r="E15" s="34">
        <f t="shared" si="0"/>
        <v>1</v>
      </c>
      <c r="F15" s="134">
        <v>2114</v>
      </c>
      <c r="G15" s="33">
        <v>2118</v>
      </c>
      <c r="H15" s="35">
        <f t="shared" si="1"/>
        <v>1</v>
      </c>
      <c r="I15" s="134">
        <v>73</v>
      </c>
      <c r="J15" s="33">
        <v>73</v>
      </c>
      <c r="K15" s="36">
        <f t="shared" si="2"/>
        <v>1</v>
      </c>
      <c r="L15" s="33">
        <v>3621</v>
      </c>
      <c r="M15" s="33">
        <v>100</v>
      </c>
      <c r="N15" s="37">
        <f t="shared" si="3"/>
        <v>2</v>
      </c>
      <c r="O15" s="33">
        <v>419</v>
      </c>
      <c r="P15" s="37">
        <f t="shared" si="4"/>
        <v>1</v>
      </c>
      <c r="Q15" s="133">
        <v>2396</v>
      </c>
      <c r="R15" s="38">
        <v>2808</v>
      </c>
      <c r="S15" s="59">
        <v>2674</v>
      </c>
      <c r="T15" s="33">
        <v>2674</v>
      </c>
      <c r="U15" s="33">
        <v>2674</v>
      </c>
      <c r="V15" s="39">
        <f t="shared" si="5"/>
        <v>117.19532554257096</v>
      </c>
      <c r="W15" s="37">
        <f t="shared" si="6"/>
        <v>2</v>
      </c>
      <c r="X15" s="40">
        <f t="shared" si="7"/>
        <v>8</v>
      </c>
      <c r="Y15" s="33">
        <v>99</v>
      </c>
      <c r="Z15" s="41">
        <f t="shared" si="8"/>
        <v>2</v>
      </c>
      <c r="AA15" s="33">
        <v>100</v>
      </c>
      <c r="AB15" s="42">
        <f t="shared" si="9"/>
        <v>2</v>
      </c>
      <c r="AC15" s="33">
        <v>181985</v>
      </c>
      <c r="AD15" s="41">
        <f t="shared" si="10"/>
        <v>1</v>
      </c>
      <c r="AE15" s="33">
        <v>53302</v>
      </c>
      <c r="AF15" s="43">
        <f t="shared" si="11"/>
        <v>1</v>
      </c>
      <c r="AG15" s="33">
        <v>100</v>
      </c>
      <c r="AH15" s="42">
        <f t="shared" si="12"/>
        <v>1</v>
      </c>
      <c r="AI15" s="44">
        <f t="shared" si="13"/>
        <v>7</v>
      </c>
      <c r="AJ15" s="33">
        <v>124555</v>
      </c>
      <c r="AK15" s="45">
        <f t="shared" si="14"/>
        <v>34.397956365644852</v>
      </c>
      <c r="AL15" s="46">
        <f t="shared" si="15"/>
        <v>1</v>
      </c>
      <c r="AM15" s="33">
        <v>38325</v>
      </c>
      <c r="AN15" s="47">
        <f t="shared" si="16"/>
        <v>18.094900849858355</v>
      </c>
      <c r="AO15" s="48">
        <f t="shared" si="17"/>
        <v>1</v>
      </c>
      <c r="AP15" s="33">
        <v>11278</v>
      </c>
      <c r="AQ15" s="47">
        <f t="shared" si="18"/>
        <v>99.805309734513273</v>
      </c>
      <c r="AR15" s="49">
        <f t="shared" si="19"/>
        <v>1</v>
      </c>
      <c r="AS15" s="50">
        <f t="shared" si="20"/>
        <v>3</v>
      </c>
      <c r="AT15" s="51">
        <v>1</v>
      </c>
      <c r="AU15" s="58">
        <v>1</v>
      </c>
      <c r="AV15" s="47">
        <v>1</v>
      </c>
      <c r="AW15" s="50">
        <f t="shared" si="21"/>
        <v>3</v>
      </c>
      <c r="AX15" s="52">
        <f t="shared" si="22"/>
        <v>21</v>
      </c>
      <c r="AY15" s="53">
        <f t="shared" si="23"/>
        <v>1</v>
      </c>
    </row>
    <row r="16" spans="1:56" s="54" customFormat="1" x14ac:dyDescent="0.2">
      <c r="A16" s="56">
        <f t="shared" si="24"/>
        <v>12</v>
      </c>
      <c r="B16" s="57" t="s">
        <v>53</v>
      </c>
      <c r="C16" s="134">
        <v>41</v>
      </c>
      <c r="D16" s="33">
        <v>48</v>
      </c>
      <c r="E16" s="34">
        <f t="shared" si="0"/>
        <v>1</v>
      </c>
      <c r="F16" s="134">
        <v>1075</v>
      </c>
      <c r="G16" s="33">
        <v>1078</v>
      </c>
      <c r="H16" s="35">
        <f t="shared" si="1"/>
        <v>1</v>
      </c>
      <c r="I16" s="134">
        <v>35</v>
      </c>
      <c r="J16" s="33">
        <v>35</v>
      </c>
      <c r="K16" s="36">
        <f t="shared" si="2"/>
        <v>1</v>
      </c>
      <c r="L16" s="33">
        <v>1259</v>
      </c>
      <c r="M16" s="33">
        <v>100</v>
      </c>
      <c r="N16" s="37">
        <f t="shared" si="3"/>
        <v>2</v>
      </c>
      <c r="O16" s="33">
        <v>787</v>
      </c>
      <c r="P16" s="37">
        <f t="shared" si="4"/>
        <v>1</v>
      </c>
      <c r="Q16" s="133">
        <v>1115</v>
      </c>
      <c r="R16" s="38">
        <v>1321</v>
      </c>
      <c r="S16" s="33">
        <v>1321</v>
      </c>
      <c r="T16" s="33">
        <v>1321</v>
      </c>
      <c r="U16" s="33">
        <v>1321</v>
      </c>
      <c r="V16" s="39">
        <f t="shared" si="5"/>
        <v>118.47533632286995</v>
      </c>
      <c r="W16" s="37">
        <f t="shared" si="6"/>
        <v>2</v>
      </c>
      <c r="X16" s="40">
        <f t="shared" si="7"/>
        <v>8</v>
      </c>
      <c r="Y16" s="33">
        <v>99</v>
      </c>
      <c r="Z16" s="41">
        <f t="shared" si="8"/>
        <v>2</v>
      </c>
      <c r="AA16" s="33">
        <v>101</v>
      </c>
      <c r="AB16" s="42">
        <f t="shared" si="9"/>
        <v>2</v>
      </c>
      <c r="AC16" s="33">
        <v>84103</v>
      </c>
      <c r="AD16" s="41">
        <f t="shared" si="10"/>
        <v>1</v>
      </c>
      <c r="AE16" s="33">
        <v>26581</v>
      </c>
      <c r="AF16" s="43">
        <f t="shared" si="11"/>
        <v>1</v>
      </c>
      <c r="AG16" s="33">
        <v>100</v>
      </c>
      <c r="AH16" s="42">
        <f t="shared" si="12"/>
        <v>1</v>
      </c>
      <c r="AI16" s="44">
        <f t="shared" si="13"/>
        <v>7</v>
      </c>
      <c r="AJ16" s="33">
        <v>23351</v>
      </c>
      <c r="AK16" s="45">
        <f t="shared" si="14"/>
        <v>18.5472597299444</v>
      </c>
      <c r="AL16" s="46">
        <f t="shared" si="15"/>
        <v>1</v>
      </c>
      <c r="AM16" s="33">
        <v>19188</v>
      </c>
      <c r="AN16" s="47">
        <f t="shared" si="16"/>
        <v>17.799628942486084</v>
      </c>
      <c r="AO16" s="48">
        <f t="shared" si="17"/>
        <v>1</v>
      </c>
      <c r="AP16" s="33">
        <v>6995</v>
      </c>
      <c r="AQ16" s="47">
        <f t="shared" si="18"/>
        <v>145.72916666666666</v>
      </c>
      <c r="AR16" s="49">
        <f t="shared" si="19"/>
        <v>1</v>
      </c>
      <c r="AS16" s="50">
        <f t="shared" si="20"/>
        <v>3</v>
      </c>
      <c r="AT16" s="51">
        <v>1</v>
      </c>
      <c r="AU16" s="58">
        <v>1</v>
      </c>
      <c r="AV16" s="47">
        <v>1</v>
      </c>
      <c r="AW16" s="50">
        <f t="shared" si="21"/>
        <v>3</v>
      </c>
      <c r="AX16" s="52">
        <f t="shared" si="22"/>
        <v>21</v>
      </c>
      <c r="AY16" s="53">
        <f t="shared" si="23"/>
        <v>1</v>
      </c>
    </row>
    <row r="17" spans="1:56" s="60" customFormat="1" x14ac:dyDescent="0.2">
      <c r="A17" s="56">
        <f t="shared" si="24"/>
        <v>13</v>
      </c>
      <c r="B17" s="57" t="s">
        <v>54</v>
      </c>
      <c r="C17" s="134">
        <v>70</v>
      </c>
      <c r="D17" s="33">
        <v>80</v>
      </c>
      <c r="E17" s="34">
        <f t="shared" si="0"/>
        <v>1</v>
      </c>
      <c r="F17" s="134">
        <v>1759</v>
      </c>
      <c r="G17" s="33">
        <v>1775</v>
      </c>
      <c r="H17" s="35">
        <f t="shared" si="1"/>
        <v>1</v>
      </c>
      <c r="I17" s="134">
        <v>57</v>
      </c>
      <c r="J17" s="33">
        <v>57</v>
      </c>
      <c r="K17" s="36">
        <f t="shared" si="2"/>
        <v>1</v>
      </c>
      <c r="L17" s="33">
        <v>2419</v>
      </c>
      <c r="M17" s="33">
        <v>98</v>
      </c>
      <c r="N17" s="37">
        <f t="shared" si="3"/>
        <v>2</v>
      </c>
      <c r="O17" s="33">
        <v>834</v>
      </c>
      <c r="P17" s="37">
        <f t="shared" si="4"/>
        <v>1</v>
      </c>
      <c r="Q17" s="133">
        <v>1827</v>
      </c>
      <c r="R17" s="38">
        <v>2181</v>
      </c>
      <c r="S17" s="33">
        <v>2181</v>
      </c>
      <c r="T17" s="33">
        <v>2181</v>
      </c>
      <c r="U17" s="33">
        <v>2181</v>
      </c>
      <c r="V17" s="39">
        <f t="shared" si="5"/>
        <v>119.376026272578</v>
      </c>
      <c r="W17" s="37">
        <f t="shared" si="6"/>
        <v>2</v>
      </c>
      <c r="X17" s="40">
        <f t="shared" si="7"/>
        <v>8</v>
      </c>
      <c r="Y17" s="33">
        <v>98</v>
      </c>
      <c r="Z17" s="41">
        <f t="shared" si="8"/>
        <v>2</v>
      </c>
      <c r="AA17" s="33">
        <v>98</v>
      </c>
      <c r="AB17" s="42">
        <f t="shared" si="9"/>
        <v>2</v>
      </c>
      <c r="AC17" s="33">
        <v>149835</v>
      </c>
      <c r="AD17" s="41">
        <f t="shared" si="10"/>
        <v>1</v>
      </c>
      <c r="AE17" s="33">
        <v>48475</v>
      </c>
      <c r="AF17" s="43">
        <f t="shared" si="11"/>
        <v>1</v>
      </c>
      <c r="AG17" s="33">
        <v>100</v>
      </c>
      <c r="AH17" s="42">
        <f t="shared" si="12"/>
        <v>1</v>
      </c>
      <c r="AI17" s="44">
        <f t="shared" si="13"/>
        <v>7</v>
      </c>
      <c r="AJ17" s="33">
        <v>43763</v>
      </c>
      <c r="AK17" s="45">
        <f t="shared" si="14"/>
        <v>18.091360066143036</v>
      </c>
      <c r="AL17" s="46">
        <f t="shared" si="15"/>
        <v>1</v>
      </c>
      <c r="AM17" s="33">
        <v>19067</v>
      </c>
      <c r="AN17" s="47">
        <f t="shared" si="16"/>
        <v>10.741971830985916</v>
      </c>
      <c r="AO17" s="48">
        <f t="shared" si="17"/>
        <v>1</v>
      </c>
      <c r="AP17" s="33">
        <v>6769</v>
      </c>
      <c r="AQ17" s="47">
        <f t="shared" si="18"/>
        <v>84.612499999999997</v>
      </c>
      <c r="AR17" s="49">
        <f t="shared" si="19"/>
        <v>1</v>
      </c>
      <c r="AS17" s="50">
        <f t="shared" si="20"/>
        <v>3</v>
      </c>
      <c r="AT17" s="51">
        <v>1</v>
      </c>
      <c r="AU17" s="47">
        <v>1</v>
      </c>
      <c r="AV17" s="47">
        <v>1</v>
      </c>
      <c r="AW17" s="50">
        <f t="shared" si="21"/>
        <v>3</v>
      </c>
      <c r="AX17" s="52">
        <f t="shared" si="22"/>
        <v>21</v>
      </c>
      <c r="AY17" s="53">
        <f t="shared" si="23"/>
        <v>1</v>
      </c>
      <c r="AZ17" s="54"/>
      <c r="BA17" s="54"/>
      <c r="BB17" s="54"/>
      <c r="BC17" s="54"/>
      <c r="BD17" s="54"/>
    </row>
    <row r="18" spans="1:56" s="54" customFormat="1" x14ac:dyDescent="0.2">
      <c r="A18" s="56">
        <f t="shared" si="24"/>
        <v>14</v>
      </c>
      <c r="B18" s="57" t="s">
        <v>55</v>
      </c>
      <c r="C18" s="134">
        <v>57</v>
      </c>
      <c r="D18" s="33">
        <v>69</v>
      </c>
      <c r="E18" s="34">
        <f t="shared" si="0"/>
        <v>1</v>
      </c>
      <c r="F18" s="134">
        <v>1417</v>
      </c>
      <c r="G18" s="33">
        <v>1415</v>
      </c>
      <c r="H18" s="35">
        <f t="shared" si="1"/>
        <v>1</v>
      </c>
      <c r="I18" s="134">
        <v>46</v>
      </c>
      <c r="J18" s="33">
        <v>46</v>
      </c>
      <c r="K18" s="36">
        <f t="shared" si="2"/>
        <v>1</v>
      </c>
      <c r="L18" s="33">
        <v>1979</v>
      </c>
      <c r="M18" s="33">
        <v>100</v>
      </c>
      <c r="N18" s="37">
        <f t="shared" si="3"/>
        <v>2</v>
      </c>
      <c r="O18" s="33">
        <v>367</v>
      </c>
      <c r="P18" s="37">
        <f t="shared" si="4"/>
        <v>1</v>
      </c>
      <c r="Q18" s="133">
        <v>1486</v>
      </c>
      <c r="R18" s="38">
        <v>1771</v>
      </c>
      <c r="S18" s="33">
        <v>1771</v>
      </c>
      <c r="T18" s="33">
        <v>1771</v>
      </c>
      <c r="U18" s="33">
        <v>1771</v>
      </c>
      <c r="V18" s="39">
        <f t="shared" si="5"/>
        <v>119.17900403768506</v>
      </c>
      <c r="W18" s="37">
        <f t="shared" si="6"/>
        <v>2</v>
      </c>
      <c r="X18" s="40">
        <f t="shared" si="7"/>
        <v>8</v>
      </c>
      <c r="Y18" s="33">
        <v>98</v>
      </c>
      <c r="Z18" s="41">
        <f t="shared" si="8"/>
        <v>2</v>
      </c>
      <c r="AA18" s="33">
        <v>99</v>
      </c>
      <c r="AB18" s="42">
        <f t="shared" si="9"/>
        <v>2</v>
      </c>
      <c r="AC18" s="33">
        <v>128458</v>
      </c>
      <c r="AD18" s="41">
        <f t="shared" si="10"/>
        <v>1</v>
      </c>
      <c r="AE18" s="33">
        <v>35105</v>
      </c>
      <c r="AF18" s="43">
        <f t="shared" si="11"/>
        <v>1</v>
      </c>
      <c r="AG18" s="33">
        <v>100</v>
      </c>
      <c r="AH18" s="42">
        <f t="shared" si="12"/>
        <v>1</v>
      </c>
      <c r="AI18" s="44">
        <f t="shared" si="13"/>
        <v>7</v>
      </c>
      <c r="AJ18" s="33">
        <v>30981</v>
      </c>
      <c r="AK18" s="45">
        <f t="shared" si="14"/>
        <v>15.654876200101061</v>
      </c>
      <c r="AL18" s="46">
        <f t="shared" si="15"/>
        <v>1</v>
      </c>
      <c r="AM18" s="33">
        <v>13414</v>
      </c>
      <c r="AN18" s="47">
        <f t="shared" si="16"/>
        <v>9.4798586572438168</v>
      </c>
      <c r="AO18" s="48">
        <f t="shared" si="17"/>
        <v>1</v>
      </c>
      <c r="AP18" s="33">
        <v>8155</v>
      </c>
      <c r="AQ18" s="47">
        <f t="shared" si="18"/>
        <v>118.18840579710145</v>
      </c>
      <c r="AR18" s="49">
        <f t="shared" si="19"/>
        <v>1</v>
      </c>
      <c r="AS18" s="50">
        <f t="shared" si="20"/>
        <v>3</v>
      </c>
      <c r="AT18" s="51">
        <v>1</v>
      </c>
      <c r="AU18" s="47">
        <v>1</v>
      </c>
      <c r="AV18" s="47">
        <v>1</v>
      </c>
      <c r="AW18" s="50">
        <f t="shared" si="21"/>
        <v>3</v>
      </c>
      <c r="AX18" s="52">
        <f t="shared" si="22"/>
        <v>21</v>
      </c>
      <c r="AY18" s="53">
        <f t="shared" si="23"/>
        <v>1</v>
      </c>
    </row>
    <row r="19" spans="1:56" s="54" customFormat="1" x14ac:dyDescent="0.2">
      <c r="A19" s="56">
        <f t="shared" si="24"/>
        <v>15</v>
      </c>
      <c r="B19" s="57" t="s">
        <v>56</v>
      </c>
      <c r="C19" s="134">
        <v>51</v>
      </c>
      <c r="D19" s="33">
        <v>51</v>
      </c>
      <c r="E19" s="34">
        <f t="shared" si="0"/>
        <v>1</v>
      </c>
      <c r="F19" s="134">
        <v>824</v>
      </c>
      <c r="G19" s="33">
        <v>798</v>
      </c>
      <c r="H19" s="35">
        <f t="shared" si="1"/>
        <v>1</v>
      </c>
      <c r="I19" s="134">
        <v>29</v>
      </c>
      <c r="J19" s="33">
        <v>29</v>
      </c>
      <c r="K19" s="36">
        <f t="shared" si="2"/>
        <v>1</v>
      </c>
      <c r="L19" s="33">
        <v>1149</v>
      </c>
      <c r="M19" s="33">
        <v>99</v>
      </c>
      <c r="N19" s="37">
        <f t="shared" si="3"/>
        <v>2</v>
      </c>
      <c r="O19" s="33">
        <v>350</v>
      </c>
      <c r="P19" s="37">
        <f t="shared" si="4"/>
        <v>1</v>
      </c>
      <c r="Q19" s="133">
        <v>989</v>
      </c>
      <c r="R19" s="38">
        <v>1174</v>
      </c>
      <c r="S19" s="33">
        <v>1179</v>
      </c>
      <c r="T19" s="33">
        <v>1179</v>
      </c>
      <c r="U19" s="33">
        <v>1179</v>
      </c>
      <c r="V19" s="39">
        <f t="shared" si="5"/>
        <v>118.70576339737109</v>
      </c>
      <c r="W19" s="37">
        <f t="shared" si="6"/>
        <v>2</v>
      </c>
      <c r="X19" s="40">
        <f t="shared" si="7"/>
        <v>8</v>
      </c>
      <c r="Y19" s="33">
        <v>99</v>
      </c>
      <c r="Z19" s="41">
        <f t="shared" si="8"/>
        <v>2</v>
      </c>
      <c r="AA19" s="33">
        <v>97</v>
      </c>
      <c r="AB19" s="42">
        <f t="shared" si="9"/>
        <v>2</v>
      </c>
      <c r="AC19" s="33">
        <v>69021</v>
      </c>
      <c r="AD19" s="41">
        <f t="shared" si="10"/>
        <v>1</v>
      </c>
      <c r="AE19" s="33">
        <v>24136</v>
      </c>
      <c r="AF19" s="43">
        <f t="shared" si="11"/>
        <v>1</v>
      </c>
      <c r="AG19" s="33">
        <v>97</v>
      </c>
      <c r="AH19" s="42">
        <f t="shared" si="12"/>
        <v>1</v>
      </c>
      <c r="AI19" s="44">
        <f t="shared" si="13"/>
        <v>7</v>
      </c>
      <c r="AJ19" s="33">
        <v>13873</v>
      </c>
      <c r="AK19" s="45">
        <f t="shared" si="14"/>
        <v>12.073977371627501</v>
      </c>
      <c r="AL19" s="46">
        <f t="shared" si="15"/>
        <v>1</v>
      </c>
      <c r="AM19" s="33">
        <v>9283</v>
      </c>
      <c r="AN19" s="47">
        <f t="shared" si="16"/>
        <v>11.632832080200501</v>
      </c>
      <c r="AO19" s="48">
        <f t="shared" si="17"/>
        <v>1</v>
      </c>
      <c r="AP19" s="33">
        <v>5001</v>
      </c>
      <c r="AQ19" s="47">
        <f t="shared" si="18"/>
        <v>98.058823529411768</v>
      </c>
      <c r="AR19" s="49">
        <f t="shared" si="19"/>
        <v>1</v>
      </c>
      <c r="AS19" s="50">
        <f t="shared" si="20"/>
        <v>3</v>
      </c>
      <c r="AT19" s="51">
        <v>1</v>
      </c>
      <c r="AU19" s="47">
        <v>1</v>
      </c>
      <c r="AV19" s="47">
        <v>1</v>
      </c>
      <c r="AW19" s="50">
        <f t="shared" si="21"/>
        <v>3</v>
      </c>
      <c r="AX19" s="52">
        <f t="shared" si="22"/>
        <v>21</v>
      </c>
      <c r="AY19" s="53">
        <f t="shared" si="23"/>
        <v>1</v>
      </c>
    </row>
    <row r="20" spans="1:56" s="54" customFormat="1" ht="16.5" customHeight="1" x14ac:dyDescent="0.2">
      <c r="A20" s="56">
        <f t="shared" si="24"/>
        <v>16</v>
      </c>
      <c r="B20" s="57" t="s">
        <v>57</v>
      </c>
      <c r="C20" s="134">
        <v>57</v>
      </c>
      <c r="D20" s="33">
        <v>62</v>
      </c>
      <c r="E20" s="34">
        <f t="shared" si="0"/>
        <v>1</v>
      </c>
      <c r="F20" s="134">
        <v>1142</v>
      </c>
      <c r="G20" s="33">
        <v>1149</v>
      </c>
      <c r="H20" s="35">
        <f t="shared" si="1"/>
        <v>1</v>
      </c>
      <c r="I20" s="134">
        <v>39</v>
      </c>
      <c r="J20" s="33">
        <v>39</v>
      </c>
      <c r="K20" s="36">
        <f t="shared" si="2"/>
        <v>1</v>
      </c>
      <c r="L20" s="33">
        <v>1580</v>
      </c>
      <c r="M20" s="33">
        <v>100</v>
      </c>
      <c r="N20" s="37">
        <f t="shared" si="3"/>
        <v>2</v>
      </c>
      <c r="O20" s="33">
        <v>632</v>
      </c>
      <c r="P20" s="37">
        <f t="shared" si="4"/>
        <v>1</v>
      </c>
      <c r="Q20" s="133">
        <v>1256</v>
      </c>
      <c r="R20" s="38">
        <v>1490</v>
      </c>
      <c r="S20" s="33">
        <v>1490</v>
      </c>
      <c r="T20" s="33">
        <v>1490</v>
      </c>
      <c r="U20" s="59">
        <v>1</v>
      </c>
      <c r="V20" s="39">
        <f t="shared" si="5"/>
        <v>118.63057324840764</v>
      </c>
      <c r="W20" s="37">
        <f t="shared" si="6"/>
        <v>2</v>
      </c>
      <c r="X20" s="40">
        <f t="shared" si="7"/>
        <v>8</v>
      </c>
      <c r="Y20" s="33">
        <v>99</v>
      </c>
      <c r="Z20" s="41">
        <f t="shared" si="8"/>
        <v>2</v>
      </c>
      <c r="AA20" s="33">
        <v>99</v>
      </c>
      <c r="AB20" s="42">
        <f t="shared" si="9"/>
        <v>2</v>
      </c>
      <c r="AC20" s="33">
        <v>87133</v>
      </c>
      <c r="AD20" s="41">
        <f t="shared" si="10"/>
        <v>1</v>
      </c>
      <c r="AE20" s="33">
        <v>33625</v>
      </c>
      <c r="AF20" s="43">
        <f t="shared" si="11"/>
        <v>1</v>
      </c>
      <c r="AG20" s="33">
        <v>100</v>
      </c>
      <c r="AH20" s="42">
        <f t="shared" si="12"/>
        <v>1</v>
      </c>
      <c r="AI20" s="44">
        <f t="shared" si="13"/>
        <v>7</v>
      </c>
      <c r="AJ20" s="33">
        <v>17243</v>
      </c>
      <c r="AK20" s="45">
        <f t="shared" si="14"/>
        <v>10.913291139240506</v>
      </c>
      <c r="AL20" s="46">
        <f t="shared" si="15"/>
        <v>1</v>
      </c>
      <c r="AM20" s="33">
        <v>16982</v>
      </c>
      <c r="AN20" s="47">
        <f t="shared" si="16"/>
        <v>14.779808529155787</v>
      </c>
      <c r="AO20" s="48">
        <f t="shared" si="17"/>
        <v>1</v>
      </c>
      <c r="AP20" s="33">
        <v>5017</v>
      </c>
      <c r="AQ20" s="47">
        <f t="shared" si="18"/>
        <v>80.91935483870968</v>
      </c>
      <c r="AR20" s="49">
        <f t="shared" si="19"/>
        <v>1</v>
      </c>
      <c r="AS20" s="50">
        <f t="shared" si="20"/>
        <v>3</v>
      </c>
      <c r="AT20" s="51">
        <v>1</v>
      </c>
      <c r="AU20" s="47">
        <v>1</v>
      </c>
      <c r="AV20" s="47">
        <v>1</v>
      </c>
      <c r="AW20" s="50">
        <f t="shared" si="21"/>
        <v>3</v>
      </c>
      <c r="AX20" s="52">
        <f t="shared" si="22"/>
        <v>21</v>
      </c>
      <c r="AY20" s="53">
        <f t="shared" si="23"/>
        <v>1</v>
      </c>
    </row>
    <row r="21" spans="1:56" s="54" customFormat="1" x14ac:dyDescent="0.2">
      <c r="A21" s="56">
        <f t="shared" si="24"/>
        <v>17</v>
      </c>
      <c r="B21" s="57" t="s">
        <v>58</v>
      </c>
      <c r="C21" s="134">
        <v>60</v>
      </c>
      <c r="D21" s="33">
        <v>66</v>
      </c>
      <c r="E21" s="34">
        <f t="shared" si="0"/>
        <v>1</v>
      </c>
      <c r="F21" s="134">
        <v>1298</v>
      </c>
      <c r="G21" s="33">
        <v>1299</v>
      </c>
      <c r="H21" s="35">
        <f t="shared" si="1"/>
        <v>1</v>
      </c>
      <c r="I21" s="134">
        <v>44</v>
      </c>
      <c r="J21" s="33">
        <v>44</v>
      </c>
      <c r="K21" s="36">
        <f t="shared" si="2"/>
        <v>1</v>
      </c>
      <c r="L21" s="33">
        <v>1427</v>
      </c>
      <c r="M21" s="33">
        <v>100</v>
      </c>
      <c r="N21" s="37">
        <f t="shared" si="3"/>
        <v>2</v>
      </c>
      <c r="O21" s="33">
        <v>613</v>
      </c>
      <c r="P21" s="37">
        <f t="shared" si="4"/>
        <v>1</v>
      </c>
      <c r="Q21" s="133">
        <v>1379</v>
      </c>
      <c r="R21" s="38">
        <v>1653</v>
      </c>
      <c r="S21" s="33">
        <v>1653</v>
      </c>
      <c r="T21" s="33">
        <v>1653</v>
      </c>
      <c r="U21" s="33">
        <v>1653</v>
      </c>
      <c r="V21" s="39">
        <f t="shared" si="5"/>
        <v>119.86947063089195</v>
      </c>
      <c r="W21" s="37">
        <f t="shared" si="6"/>
        <v>2</v>
      </c>
      <c r="X21" s="40">
        <f t="shared" si="7"/>
        <v>8</v>
      </c>
      <c r="Y21" s="33">
        <v>97</v>
      </c>
      <c r="Z21" s="41">
        <f t="shared" si="8"/>
        <v>2</v>
      </c>
      <c r="AA21" s="33">
        <v>97</v>
      </c>
      <c r="AB21" s="42">
        <f t="shared" si="9"/>
        <v>2</v>
      </c>
      <c r="AC21" s="33">
        <v>100488</v>
      </c>
      <c r="AD21" s="41">
        <f t="shared" si="10"/>
        <v>1</v>
      </c>
      <c r="AE21" s="33">
        <v>28875</v>
      </c>
      <c r="AF21" s="43">
        <f t="shared" si="11"/>
        <v>1</v>
      </c>
      <c r="AG21" s="33">
        <v>100</v>
      </c>
      <c r="AH21" s="42">
        <f t="shared" si="12"/>
        <v>1</v>
      </c>
      <c r="AI21" s="44">
        <f t="shared" si="13"/>
        <v>7</v>
      </c>
      <c r="AJ21" s="33">
        <v>14087</v>
      </c>
      <c r="AK21" s="45">
        <f t="shared" si="14"/>
        <v>9.8717589348283106</v>
      </c>
      <c r="AL21" s="46">
        <f t="shared" si="15"/>
        <v>1</v>
      </c>
      <c r="AM21" s="33">
        <v>11382</v>
      </c>
      <c r="AN21" s="47">
        <f t="shared" si="16"/>
        <v>8.7621247113163978</v>
      </c>
      <c r="AO21" s="48">
        <f t="shared" si="17"/>
        <v>1</v>
      </c>
      <c r="AP21" s="33">
        <v>4087</v>
      </c>
      <c r="AQ21" s="47">
        <f t="shared" si="18"/>
        <v>61.924242424242422</v>
      </c>
      <c r="AR21" s="49">
        <f t="shared" si="19"/>
        <v>1</v>
      </c>
      <c r="AS21" s="50">
        <f t="shared" si="20"/>
        <v>3</v>
      </c>
      <c r="AT21" s="51">
        <v>1</v>
      </c>
      <c r="AU21" s="47">
        <v>1</v>
      </c>
      <c r="AV21" s="47">
        <v>1</v>
      </c>
      <c r="AW21" s="50">
        <f t="shared" si="21"/>
        <v>3</v>
      </c>
      <c r="AX21" s="52">
        <f t="shared" si="22"/>
        <v>21</v>
      </c>
      <c r="AY21" s="53">
        <f t="shared" si="23"/>
        <v>1</v>
      </c>
    </row>
    <row r="22" spans="1:56" s="54" customFormat="1" x14ac:dyDescent="0.2">
      <c r="A22" s="56">
        <f t="shared" si="24"/>
        <v>18</v>
      </c>
      <c r="B22" s="57" t="s">
        <v>59</v>
      </c>
      <c r="C22" s="134">
        <v>39</v>
      </c>
      <c r="D22" s="33">
        <v>45</v>
      </c>
      <c r="E22" s="34">
        <f t="shared" si="0"/>
        <v>1</v>
      </c>
      <c r="F22" s="134">
        <v>911</v>
      </c>
      <c r="G22" s="33">
        <v>915</v>
      </c>
      <c r="H22" s="35">
        <f t="shared" si="1"/>
        <v>1</v>
      </c>
      <c r="I22" s="134">
        <v>30</v>
      </c>
      <c r="J22" s="33">
        <v>30</v>
      </c>
      <c r="K22" s="36">
        <f t="shared" si="2"/>
        <v>1</v>
      </c>
      <c r="L22" s="33">
        <v>1525</v>
      </c>
      <c r="M22" s="33">
        <v>99</v>
      </c>
      <c r="N22" s="37">
        <f t="shared" si="3"/>
        <v>2</v>
      </c>
      <c r="O22" s="33">
        <v>730</v>
      </c>
      <c r="P22" s="37">
        <f t="shared" si="4"/>
        <v>1</v>
      </c>
      <c r="Q22" s="133">
        <v>959</v>
      </c>
      <c r="R22" s="38">
        <v>1232</v>
      </c>
      <c r="S22" s="33">
        <v>1232</v>
      </c>
      <c r="T22" s="33">
        <v>1232</v>
      </c>
      <c r="U22" s="33">
        <v>1232</v>
      </c>
      <c r="V22" s="39">
        <f t="shared" si="5"/>
        <v>128.46715328467153</v>
      </c>
      <c r="W22" s="37">
        <f t="shared" si="6"/>
        <v>2</v>
      </c>
      <c r="X22" s="40">
        <f t="shared" si="7"/>
        <v>8</v>
      </c>
      <c r="Y22" s="33">
        <v>98</v>
      </c>
      <c r="Z22" s="41">
        <f t="shared" si="8"/>
        <v>2</v>
      </c>
      <c r="AA22" s="33">
        <v>98</v>
      </c>
      <c r="AB22" s="42">
        <f t="shared" si="9"/>
        <v>2</v>
      </c>
      <c r="AC22" s="33">
        <v>80481</v>
      </c>
      <c r="AD22" s="41">
        <f t="shared" si="10"/>
        <v>1</v>
      </c>
      <c r="AE22" s="33">
        <v>24471</v>
      </c>
      <c r="AF22" s="43">
        <f t="shared" si="11"/>
        <v>1</v>
      </c>
      <c r="AG22" s="33">
        <v>100</v>
      </c>
      <c r="AH22" s="42">
        <f t="shared" si="12"/>
        <v>1</v>
      </c>
      <c r="AI22" s="44">
        <f t="shared" si="13"/>
        <v>7</v>
      </c>
      <c r="AJ22" s="33">
        <v>28687</v>
      </c>
      <c r="AK22" s="45">
        <f t="shared" si="14"/>
        <v>18.811147540983608</v>
      </c>
      <c r="AL22" s="46">
        <f t="shared" si="15"/>
        <v>1</v>
      </c>
      <c r="AM22" s="33">
        <v>7432</v>
      </c>
      <c r="AN22" s="47">
        <f t="shared" si="16"/>
        <v>8.1224043715847003</v>
      </c>
      <c r="AO22" s="48">
        <f t="shared" si="17"/>
        <v>1</v>
      </c>
      <c r="AP22" s="33">
        <v>5381</v>
      </c>
      <c r="AQ22" s="47">
        <f t="shared" si="18"/>
        <v>119.57777777777778</v>
      </c>
      <c r="AR22" s="49">
        <f t="shared" si="19"/>
        <v>1</v>
      </c>
      <c r="AS22" s="50">
        <f t="shared" si="20"/>
        <v>3</v>
      </c>
      <c r="AT22" s="51">
        <v>1</v>
      </c>
      <c r="AU22" s="47">
        <v>1</v>
      </c>
      <c r="AV22" s="47">
        <v>1</v>
      </c>
      <c r="AW22" s="50">
        <f t="shared" si="21"/>
        <v>3</v>
      </c>
      <c r="AX22" s="52">
        <f t="shared" si="22"/>
        <v>21</v>
      </c>
      <c r="AY22" s="53">
        <f t="shared" si="23"/>
        <v>1</v>
      </c>
      <c r="BC22" s="55"/>
      <c r="BD22" s="55"/>
    </row>
    <row r="23" spans="1:56" s="54" customFormat="1" x14ac:dyDescent="0.2">
      <c r="A23" s="56">
        <f t="shared" si="24"/>
        <v>19</v>
      </c>
      <c r="B23" s="57" t="s">
        <v>60</v>
      </c>
      <c r="C23" s="134">
        <v>79</v>
      </c>
      <c r="D23" s="33">
        <v>90</v>
      </c>
      <c r="E23" s="34">
        <f t="shared" si="0"/>
        <v>1</v>
      </c>
      <c r="F23" s="134">
        <v>1943</v>
      </c>
      <c r="G23" s="33">
        <v>1951</v>
      </c>
      <c r="H23" s="35">
        <f t="shared" si="1"/>
        <v>1</v>
      </c>
      <c r="I23" s="134">
        <v>61</v>
      </c>
      <c r="J23" s="33">
        <v>61</v>
      </c>
      <c r="K23" s="36">
        <f t="shared" si="2"/>
        <v>1</v>
      </c>
      <c r="L23" s="33">
        <v>3027</v>
      </c>
      <c r="M23" s="33">
        <v>96</v>
      </c>
      <c r="N23" s="37">
        <f t="shared" si="3"/>
        <v>2</v>
      </c>
      <c r="O23" s="33">
        <v>894</v>
      </c>
      <c r="P23" s="37">
        <f t="shared" si="4"/>
        <v>1</v>
      </c>
      <c r="Q23" s="133">
        <v>2009</v>
      </c>
      <c r="R23" s="38">
        <v>2393</v>
      </c>
      <c r="S23" s="33">
        <v>2393</v>
      </c>
      <c r="T23" s="33">
        <v>2393</v>
      </c>
      <c r="U23" s="59">
        <v>1</v>
      </c>
      <c r="V23" s="39">
        <f t="shared" si="5"/>
        <v>119.11398705823792</v>
      </c>
      <c r="W23" s="37">
        <f t="shared" si="6"/>
        <v>2</v>
      </c>
      <c r="X23" s="40">
        <f t="shared" si="7"/>
        <v>8</v>
      </c>
      <c r="Y23" s="33">
        <v>98</v>
      </c>
      <c r="Z23" s="41">
        <f t="shared" si="8"/>
        <v>2</v>
      </c>
      <c r="AA23" s="33">
        <v>93</v>
      </c>
      <c r="AB23" s="42">
        <f t="shared" si="9"/>
        <v>2</v>
      </c>
      <c r="AC23" s="33">
        <v>168916</v>
      </c>
      <c r="AD23" s="41">
        <f t="shared" si="10"/>
        <v>1</v>
      </c>
      <c r="AE23" s="33">
        <v>53640</v>
      </c>
      <c r="AF23" s="43">
        <f t="shared" si="11"/>
        <v>1</v>
      </c>
      <c r="AG23" s="33">
        <v>98</v>
      </c>
      <c r="AH23" s="42">
        <f t="shared" si="12"/>
        <v>1</v>
      </c>
      <c r="AI23" s="44">
        <f t="shared" si="13"/>
        <v>7</v>
      </c>
      <c r="AJ23" s="33">
        <v>46465</v>
      </c>
      <c r="AK23" s="45">
        <f t="shared" si="14"/>
        <v>15.350181698050875</v>
      </c>
      <c r="AL23" s="46">
        <f t="shared" si="15"/>
        <v>1</v>
      </c>
      <c r="AM23" s="33">
        <v>69598</v>
      </c>
      <c r="AN23" s="47">
        <f t="shared" si="16"/>
        <v>35.67298821117376</v>
      </c>
      <c r="AO23" s="48">
        <f t="shared" si="17"/>
        <v>1</v>
      </c>
      <c r="AP23" s="33">
        <v>7356</v>
      </c>
      <c r="AQ23" s="47">
        <f t="shared" si="18"/>
        <v>81.733333333333334</v>
      </c>
      <c r="AR23" s="49">
        <f t="shared" si="19"/>
        <v>1</v>
      </c>
      <c r="AS23" s="50">
        <f t="shared" si="20"/>
        <v>3</v>
      </c>
      <c r="AT23" s="51">
        <v>1</v>
      </c>
      <c r="AU23" s="47">
        <v>1</v>
      </c>
      <c r="AV23" s="47">
        <v>1</v>
      </c>
      <c r="AW23" s="50">
        <f t="shared" si="21"/>
        <v>3</v>
      </c>
      <c r="AX23" s="52">
        <f t="shared" si="22"/>
        <v>21</v>
      </c>
      <c r="AY23" s="53">
        <f t="shared" si="23"/>
        <v>1</v>
      </c>
    </row>
    <row r="24" spans="1:56" s="54" customFormat="1" x14ac:dyDescent="0.2">
      <c r="A24" s="56">
        <f t="shared" si="24"/>
        <v>20</v>
      </c>
      <c r="B24" s="57" t="s">
        <v>61</v>
      </c>
      <c r="C24" s="134">
        <v>87</v>
      </c>
      <c r="D24" s="33">
        <v>100</v>
      </c>
      <c r="E24" s="34">
        <f t="shared" si="0"/>
        <v>1</v>
      </c>
      <c r="F24" s="134">
        <v>2289</v>
      </c>
      <c r="G24" s="33">
        <v>2285</v>
      </c>
      <c r="H24" s="35">
        <f t="shared" si="1"/>
        <v>1</v>
      </c>
      <c r="I24" s="134">
        <v>65</v>
      </c>
      <c r="J24" s="33">
        <v>65</v>
      </c>
      <c r="K24" s="36">
        <f t="shared" si="2"/>
        <v>1</v>
      </c>
      <c r="L24" s="33">
        <v>3469</v>
      </c>
      <c r="M24" s="33">
        <v>100</v>
      </c>
      <c r="N24" s="37">
        <f t="shared" si="3"/>
        <v>2</v>
      </c>
      <c r="O24" s="33">
        <v>390</v>
      </c>
      <c r="P24" s="37">
        <f t="shared" si="4"/>
        <v>1</v>
      </c>
      <c r="Q24" s="133">
        <v>2187</v>
      </c>
      <c r="R24" s="38">
        <v>2481</v>
      </c>
      <c r="S24" s="33">
        <v>2481</v>
      </c>
      <c r="T24" s="33">
        <v>2481</v>
      </c>
      <c r="U24" s="33">
        <v>2481</v>
      </c>
      <c r="V24" s="39">
        <f t="shared" si="5"/>
        <v>113.44307270233196</v>
      </c>
      <c r="W24" s="37">
        <f t="shared" si="6"/>
        <v>2</v>
      </c>
      <c r="X24" s="40">
        <f t="shared" si="7"/>
        <v>8</v>
      </c>
      <c r="Y24" s="33">
        <v>98</v>
      </c>
      <c r="Z24" s="41">
        <f t="shared" si="8"/>
        <v>2</v>
      </c>
      <c r="AA24" s="33">
        <v>97</v>
      </c>
      <c r="AB24" s="42">
        <f t="shared" si="9"/>
        <v>2</v>
      </c>
      <c r="AC24" s="33">
        <v>179198</v>
      </c>
      <c r="AD24" s="41">
        <f t="shared" si="10"/>
        <v>1</v>
      </c>
      <c r="AE24" s="33">
        <v>50808</v>
      </c>
      <c r="AF24" s="43">
        <f t="shared" si="11"/>
        <v>1</v>
      </c>
      <c r="AG24" s="33">
        <v>99</v>
      </c>
      <c r="AH24" s="42">
        <f t="shared" si="12"/>
        <v>1</v>
      </c>
      <c r="AI24" s="44">
        <f t="shared" si="13"/>
        <v>7</v>
      </c>
      <c r="AJ24" s="33">
        <v>63078</v>
      </c>
      <c r="AK24" s="45">
        <f t="shared" si="14"/>
        <v>18.183338137791871</v>
      </c>
      <c r="AL24" s="46">
        <f t="shared" si="15"/>
        <v>1</v>
      </c>
      <c r="AM24" s="33">
        <v>40058</v>
      </c>
      <c r="AN24" s="47">
        <f t="shared" si="16"/>
        <v>17.5308533916849</v>
      </c>
      <c r="AO24" s="48">
        <f t="shared" si="17"/>
        <v>1</v>
      </c>
      <c r="AP24" s="33">
        <v>6870</v>
      </c>
      <c r="AQ24" s="47">
        <f t="shared" si="18"/>
        <v>68.7</v>
      </c>
      <c r="AR24" s="49">
        <f t="shared" si="19"/>
        <v>1</v>
      </c>
      <c r="AS24" s="50">
        <f t="shared" si="20"/>
        <v>3</v>
      </c>
      <c r="AT24" s="51">
        <v>1</v>
      </c>
      <c r="AU24" s="47">
        <v>1</v>
      </c>
      <c r="AV24" s="47">
        <v>1</v>
      </c>
      <c r="AW24" s="50">
        <f t="shared" si="21"/>
        <v>3</v>
      </c>
      <c r="AX24" s="52">
        <f t="shared" si="22"/>
        <v>21</v>
      </c>
      <c r="AY24" s="53">
        <f t="shared" si="23"/>
        <v>1</v>
      </c>
    </row>
    <row r="25" spans="1:56" s="54" customFormat="1" x14ac:dyDescent="0.2">
      <c r="A25" s="56">
        <f t="shared" si="24"/>
        <v>21</v>
      </c>
      <c r="B25" s="57" t="s">
        <v>62</v>
      </c>
      <c r="C25" s="134">
        <v>89</v>
      </c>
      <c r="D25" s="33">
        <v>105</v>
      </c>
      <c r="E25" s="34">
        <f t="shared" si="0"/>
        <v>1</v>
      </c>
      <c r="F25" s="134">
        <v>1957</v>
      </c>
      <c r="G25" s="33">
        <v>1980</v>
      </c>
      <c r="H25" s="35">
        <f t="shared" si="1"/>
        <v>1</v>
      </c>
      <c r="I25" s="134">
        <v>62</v>
      </c>
      <c r="J25" s="33">
        <v>62</v>
      </c>
      <c r="K25" s="36">
        <f t="shared" si="2"/>
        <v>1</v>
      </c>
      <c r="L25" s="33">
        <v>3432</v>
      </c>
      <c r="M25" s="33">
        <v>100</v>
      </c>
      <c r="N25" s="37">
        <f t="shared" si="3"/>
        <v>2</v>
      </c>
      <c r="O25" s="33">
        <v>656</v>
      </c>
      <c r="P25" s="37">
        <f t="shared" si="4"/>
        <v>1</v>
      </c>
      <c r="Q25" s="133">
        <v>2114.46</v>
      </c>
      <c r="R25" s="38">
        <v>2467</v>
      </c>
      <c r="S25" s="33">
        <v>2469</v>
      </c>
      <c r="T25" s="33">
        <v>2469</v>
      </c>
      <c r="U25" s="33">
        <v>2469</v>
      </c>
      <c r="V25" s="39">
        <f t="shared" si="5"/>
        <v>116.67281480850903</v>
      </c>
      <c r="W25" s="37">
        <f t="shared" si="6"/>
        <v>2</v>
      </c>
      <c r="X25" s="40">
        <f t="shared" si="7"/>
        <v>8</v>
      </c>
      <c r="Y25" s="33">
        <v>99</v>
      </c>
      <c r="Z25" s="41">
        <f t="shared" si="8"/>
        <v>2</v>
      </c>
      <c r="AA25" s="33">
        <v>99</v>
      </c>
      <c r="AB25" s="42">
        <f t="shared" si="9"/>
        <v>2</v>
      </c>
      <c r="AC25" s="33">
        <v>151411</v>
      </c>
      <c r="AD25" s="41">
        <f t="shared" si="10"/>
        <v>1</v>
      </c>
      <c r="AE25" s="33">
        <v>49260</v>
      </c>
      <c r="AF25" s="43">
        <f t="shared" si="11"/>
        <v>1</v>
      </c>
      <c r="AG25" s="33">
        <v>98</v>
      </c>
      <c r="AH25" s="42">
        <f t="shared" si="12"/>
        <v>1</v>
      </c>
      <c r="AI25" s="44">
        <f t="shared" si="13"/>
        <v>7</v>
      </c>
      <c r="AJ25" s="33">
        <v>38792</v>
      </c>
      <c r="AK25" s="45">
        <f t="shared" si="14"/>
        <v>11.303030303030303</v>
      </c>
      <c r="AL25" s="46">
        <f t="shared" si="15"/>
        <v>1</v>
      </c>
      <c r="AM25" s="33">
        <v>36223</v>
      </c>
      <c r="AN25" s="47">
        <f t="shared" si="16"/>
        <v>18.294444444444444</v>
      </c>
      <c r="AO25" s="48">
        <f t="shared" si="17"/>
        <v>1</v>
      </c>
      <c r="AP25" s="33">
        <v>7188</v>
      </c>
      <c r="AQ25" s="47">
        <f t="shared" si="18"/>
        <v>68.457142857142856</v>
      </c>
      <c r="AR25" s="49">
        <f t="shared" si="19"/>
        <v>1</v>
      </c>
      <c r="AS25" s="50">
        <f t="shared" si="20"/>
        <v>3</v>
      </c>
      <c r="AT25" s="51">
        <v>1</v>
      </c>
      <c r="AU25" s="58">
        <v>0</v>
      </c>
      <c r="AV25" s="47">
        <v>1</v>
      </c>
      <c r="AW25" s="50">
        <f t="shared" si="21"/>
        <v>2</v>
      </c>
      <c r="AX25" s="52">
        <f t="shared" si="22"/>
        <v>20</v>
      </c>
      <c r="AY25" s="53">
        <f t="shared" si="23"/>
        <v>0.95238095238095233</v>
      </c>
    </row>
    <row r="26" spans="1:56" s="54" customFormat="1" x14ac:dyDescent="0.2">
      <c r="A26" s="56">
        <f t="shared" si="24"/>
        <v>22</v>
      </c>
      <c r="B26" s="57" t="s">
        <v>63</v>
      </c>
      <c r="C26" s="134">
        <v>66</v>
      </c>
      <c r="D26" s="33">
        <v>78</v>
      </c>
      <c r="E26" s="34">
        <f t="shared" si="0"/>
        <v>1</v>
      </c>
      <c r="F26" s="134">
        <v>1341</v>
      </c>
      <c r="G26" s="33">
        <v>1344</v>
      </c>
      <c r="H26" s="35">
        <f t="shared" si="1"/>
        <v>1</v>
      </c>
      <c r="I26" s="134">
        <v>43</v>
      </c>
      <c r="J26" s="33">
        <v>43</v>
      </c>
      <c r="K26" s="36">
        <f t="shared" si="2"/>
        <v>1</v>
      </c>
      <c r="L26" s="33">
        <v>1758</v>
      </c>
      <c r="M26" s="33">
        <v>100</v>
      </c>
      <c r="N26" s="37">
        <f t="shared" si="3"/>
        <v>2</v>
      </c>
      <c r="O26" s="33">
        <v>779</v>
      </c>
      <c r="P26" s="37">
        <f t="shared" si="4"/>
        <v>1</v>
      </c>
      <c r="Q26" s="133">
        <v>1547</v>
      </c>
      <c r="R26" s="38">
        <v>1747</v>
      </c>
      <c r="S26" s="59">
        <v>529</v>
      </c>
      <c r="T26" s="33">
        <v>529</v>
      </c>
      <c r="U26" s="33">
        <v>529</v>
      </c>
      <c r="V26" s="39">
        <f t="shared" si="5"/>
        <v>112.92824822236587</v>
      </c>
      <c r="W26" s="37">
        <f t="shared" si="6"/>
        <v>2</v>
      </c>
      <c r="X26" s="40">
        <f t="shared" si="7"/>
        <v>8</v>
      </c>
      <c r="Y26" s="33">
        <v>99</v>
      </c>
      <c r="Z26" s="41">
        <f t="shared" si="8"/>
        <v>2</v>
      </c>
      <c r="AA26" s="33">
        <v>100</v>
      </c>
      <c r="AB26" s="42">
        <f t="shared" si="9"/>
        <v>2</v>
      </c>
      <c r="AC26" s="33">
        <v>76988</v>
      </c>
      <c r="AD26" s="41">
        <f t="shared" si="10"/>
        <v>1</v>
      </c>
      <c r="AE26" s="33">
        <v>28986</v>
      </c>
      <c r="AF26" s="43">
        <f t="shared" si="11"/>
        <v>1</v>
      </c>
      <c r="AG26" s="33">
        <v>99</v>
      </c>
      <c r="AH26" s="42">
        <f t="shared" si="12"/>
        <v>1</v>
      </c>
      <c r="AI26" s="44">
        <f t="shared" si="13"/>
        <v>7</v>
      </c>
      <c r="AJ26" s="33">
        <v>27732</v>
      </c>
      <c r="AK26" s="45">
        <f t="shared" si="14"/>
        <v>15.774744027303754</v>
      </c>
      <c r="AL26" s="46">
        <f t="shared" si="15"/>
        <v>1</v>
      </c>
      <c r="AM26" s="33">
        <v>14376</v>
      </c>
      <c r="AN26" s="47">
        <f t="shared" si="16"/>
        <v>10.696428571428571</v>
      </c>
      <c r="AO26" s="48">
        <f t="shared" si="17"/>
        <v>1</v>
      </c>
      <c r="AP26" s="33">
        <v>4206</v>
      </c>
      <c r="AQ26" s="47">
        <f t="shared" si="18"/>
        <v>53.92307692307692</v>
      </c>
      <c r="AR26" s="49">
        <f t="shared" si="19"/>
        <v>1</v>
      </c>
      <c r="AS26" s="50">
        <f t="shared" si="20"/>
        <v>3</v>
      </c>
      <c r="AT26" s="51">
        <v>1</v>
      </c>
      <c r="AU26" s="58">
        <v>0</v>
      </c>
      <c r="AV26" s="47">
        <v>1</v>
      </c>
      <c r="AW26" s="50">
        <f t="shared" si="21"/>
        <v>2</v>
      </c>
      <c r="AX26" s="52">
        <f t="shared" si="22"/>
        <v>20</v>
      </c>
      <c r="AY26" s="53">
        <f t="shared" si="23"/>
        <v>0.95238095238095233</v>
      </c>
    </row>
    <row r="27" spans="1:56" s="54" customFormat="1" ht="16.5" customHeight="1" x14ac:dyDescent="0.2">
      <c r="A27" s="56">
        <f t="shared" si="24"/>
        <v>23</v>
      </c>
      <c r="B27" s="57" t="s">
        <v>64</v>
      </c>
      <c r="C27" s="134">
        <v>64</v>
      </c>
      <c r="D27" s="33">
        <v>70</v>
      </c>
      <c r="E27" s="34">
        <f t="shared" si="0"/>
        <v>1</v>
      </c>
      <c r="F27" s="134">
        <v>1496</v>
      </c>
      <c r="G27" s="33">
        <v>1501</v>
      </c>
      <c r="H27" s="35">
        <f t="shared" si="1"/>
        <v>1</v>
      </c>
      <c r="I27" s="134">
        <v>48</v>
      </c>
      <c r="J27" s="33">
        <v>48</v>
      </c>
      <c r="K27" s="36">
        <f t="shared" si="2"/>
        <v>1</v>
      </c>
      <c r="L27" s="33">
        <v>2416</v>
      </c>
      <c r="M27" s="33">
        <v>100</v>
      </c>
      <c r="N27" s="37">
        <f t="shared" si="3"/>
        <v>2</v>
      </c>
      <c r="O27" s="33">
        <v>278</v>
      </c>
      <c r="P27" s="37">
        <f t="shared" si="4"/>
        <v>1</v>
      </c>
      <c r="Q27" s="133">
        <v>1578</v>
      </c>
      <c r="R27" s="38">
        <v>1823</v>
      </c>
      <c r="S27" s="33">
        <v>1823</v>
      </c>
      <c r="T27" s="33">
        <v>1823</v>
      </c>
      <c r="U27" s="33">
        <v>1823</v>
      </c>
      <c r="V27" s="39">
        <f t="shared" si="5"/>
        <v>115.52598225602028</v>
      </c>
      <c r="W27" s="37">
        <f t="shared" si="6"/>
        <v>2</v>
      </c>
      <c r="X27" s="40">
        <f t="shared" si="7"/>
        <v>8</v>
      </c>
      <c r="Y27" s="33">
        <v>99</v>
      </c>
      <c r="Z27" s="41">
        <f t="shared" si="8"/>
        <v>2</v>
      </c>
      <c r="AA27" s="33">
        <v>99</v>
      </c>
      <c r="AB27" s="42">
        <f t="shared" si="9"/>
        <v>2</v>
      </c>
      <c r="AC27" s="33">
        <v>136481</v>
      </c>
      <c r="AD27" s="41">
        <f t="shared" si="10"/>
        <v>1</v>
      </c>
      <c r="AE27" s="33">
        <v>27066</v>
      </c>
      <c r="AF27" s="43">
        <f t="shared" si="11"/>
        <v>1</v>
      </c>
      <c r="AG27" s="33">
        <v>99</v>
      </c>
      <c r="AH27" s="42">
        <f t="shared" si="12"/>
        <v>1</v>
      </c>
      <c r="AI27" s="44">
        <f t="shared" si="13"/>
        <v>7</v>
      </c>
      <c r="AJ27" s="33">
        <v>47358</v>
      </c>
      <c r="AK27" s="45">
        <f t="shared" si="14"/>
        <v>19.601821192052981</v>
      </c>
      <c r="AL27" s="46">
        <f t="shared" si="15"/>
        <v>1</v>
      </c>
      <c r="AM27" s="33">
        <v>17485</v>
      </c>
      <c r="AN27" s="47">
        <f t="shared" si="16"/>
        <v>11.648900732844771</v>
      </c>
      <c r="AO27" s="48">
        <f t="shared" si="17"/>
        <v>1</v>
      </c>
      <c r="AP27" s="33">
        <v>6813</v>
      </c>
      <c r="AQ27" s="47">
        <f t="shared" si="18"/>
        <v>97.328571428571422</v>
      </c>
      <c r="AR27" s="49">
        <f t="shared" si="19"/>
        <v>1</v>
      </c>
      <c r="AS27" s="50">
        <f t="shared" si="20"/>
        <v>3</v>
      </c>
      <c r="AT27" s="51">
        <v>1</v>
      </c>
      <c r="AU27" s="58">
        <v>0</v>
      </c>
      <c r="AV27" s="47">
        <v>1</v>
      </c>
      <c r="AW27" s="50">
        <f t="shared" si="21"/>
        <v>2</v>
      </c>
      <c r="AX27" s="52">
        <f t="shared" si="22"/>
        <v>20</v>
      </c>
      <c r="AY27" s="53">
        <f t="shared" si="23"/>
        <v>0.95238095238095233</v>
      </c>
      <c r="BC27" s="61"/>
      <c r="BD27" s="61"/>
    </row>
    <row r="28" spans="1:56" s="54" customFormat="1" x14ac:dyDescent="0.2">
      <c r="A28" s="56">
        <f t="shared" si="24"/>
        <v>24</v>
      </c>
      <c r="B28" s="57" t="s">
        <v>65</v>
      </c>
      <c r="C28" s="134">
        <v>57</v>
      </c>
      <c r="D28" s="33">
        <v>69</v>
      </c>
      <c r="E28" s="34">
        <f t="shared" si="0"/>
        <v>1</v>
      </c>
      <c r="F28" s="134">
        <v>1251</v>
      </c>
      <c r="G28" s="33">
        <v>1250</v>
      </c>
      <c r="H28" s="35">
        <f t="shared" si="1"/>
        <v>1</v>
      </c>
      <c r="I28" s="134">
        <v>42</v>
      </c>
      <c r="J28" s="33">
        <v>42</v>
      </c>
      <c r="K28" s="36">
        <f t="shared" si="2"/>
        <v>1</v>
      </c>
      <c r="L28" s="33">
        <v>1611</v>
      </c>
      <c r="M28" s="33">
        <v>100</v>
      </c>
      <c r="N28" s="37">
        <f t="shared" si="3"/>
        <v>2</v>
      </c>
      <c r="O28" s="33">
        <v>518</v>
      </c>
      <c r="P28" s="37">
        <f t="shared" si="4"/>
        <v>1</v>
      </c>
      <c r="Q28" s="133">
        <v>1466</v>
      </c>
      <c r="R28" s="38">
        <v>1722</v>
      </c>
      <c r="S28" s="33">
        <v>1722</v>
      </c>
      <c r="T28" s="33">
        <v>1722</v>
      </c>
      <c r="U28" s="33">
        <v>1722</v>
      </c>
      <c r="V28" s="39">
        <f t="shared" si="5"/>
        <v>117.462482946794</v>
      </c>
      <c r="W28" s="37">
        <f t="shared" si="6"/>
        <v>2</v>
      </c>
      <c r="X28" s="40">
        <f t="shared" si="7"/>
        <v>8</v>
      </c>
      <c r="Y28" s="33">
        <v>98</v>
      </c>
      <c r="Z28" s="41">
        <f t="shared" si="8"/>
        <v>2</v>
      </c>
      <c r="AA28" s="33">
        <v>97</v>
      </c>
      <c r="AB28" s="42">
        <f t="shared" si="9"/>
        <v>2</v>
      </c>
      <c r="AC28" s="33">
        <v>111179</v>
      </c>
      <c r="AD28" s="41">
        <f t="shared" si="10"/>
        <v>1</v>
      </c>
      <c r="AE28" s="33">
        <v>33795</v>
      </c>
      <c r="AF28" s="43">
        <f t="shared" si="11"/>
        <v>1</v>
      </c>
      <c r="AG28" s="33">
        <v>100</v>
      </c>
      <c r="AH28" s="42">
        <f t="shared" si="12"/>
        <v>1</v>
      </c>
      <c r="AI28" s="44">
        <f t="shared" si="13"/>
        <v>7</v>
      </c>
      <c r="AJ28" s="33">
        <v>38957</v>
      </c>
      <c r="AK28" s="45">
        <f t="shared" si="14"/>
        <v>24.181874612042211</v>
      </c>
      <c r="AL28" s="46">
        <f t="shared" si="15"/>
        <v>1</v>
      </c>
      <c r="AM28" s="33">
        <v>17459</v>
      </c>
      <c r="AN28" s="47">
        <f t="shared" si="16"/>
        <v>13.9672</v>
      </c>
      <c r="AO28" s="48">
        <f t="shared" si="17"/>
        <v>1</v>
      </c>
      <c r="AP28" s="33">
        <v>4579</v>
      </c>
      <c r="AQ28" s="47">
        <f t="shared" si="18"/>
        <v>66.362318840579704</v>
      </c>
      <c r="AR28" s="49">
        <f t="shared" si="19"/>
        <v>1</v>
      </c>
      <c r="AS28" s="50">
        <f t="shared" si="20"/>
        <v>3</v>
      </c>
      <c r="AT28" s="51">
        <v>1</v>
      </c>
      <c r="AU28" s="58">
        <v>0</v>
      </c>
      <c r="AV28" s="47">
        <v>1</v>
      </c>
      <c r="AW28" s="50">
        <f t="shared" si="21"/>
        <v>2</v>
      </c>
      <c r="AX28" s="52">
        <f t="shared" si="22"/>
        <v>20</v>
      </c>
      <c r="AY28" s="53">
        <f t="shared" si="23"/>
        <v>0.95238095238095233</v>
      </c>
    </row>
    <row r="29" spans="1:56" s="54" customFormat="1" ht="16.5" customHeight="1" x14ac:dyDescent="0.2">
      <c r="A29" s="56">
        <f t="shared" si="24"/>
        <v>25</v>
      </c>
      <c r="B29" s="57" t="s">
        <v>66</v>
      </c>
      <c r="C29" s="134">
        <v>57</v>
      </c>
      <c r="D29" s="33">
        <v>61</v>
      </c>
      <c r="E29" s="34">
        <f t="shared" si="0"/>
        <v>1</v>
      </c>
      <c r="F29" s="134">
        <v>1543</v>
      </c>
      <c r="G29" s="33">
        <v>1552</v>
      </c>
      <c r="H29" s="35">
        <f t="shared" si="1"/>
        <v>1</v>
      </c>
      <c r="I29" s="134">
        <v>47</v>
      </c>
      <c r="J29" s="33">
        <v>47</v>
      </c>
      <c r="K29" s="36">
        <f t="shared" si="2"/>
        <v>1</v>
      </c>
      <c r="L29" s="33">
        <v>2213</v>
      </c>
      <c r="M29" s="33">
        <v>100</v>
      </c>
      <c r="N29" s="37">
        <f t="shared" si="3"/>
        <v>2</v>
      </c>
      <c r="O29" s="33">
        <v>196</v>
      </c>
      <c r="P29" s="62">
        <v>1</v>
      </c>
      <c r="Q29" s="133">
        <v>1449</v>
      </c>
      <c r="R29" s="38">
        <v>1783</v>
      </c>
      <c r="S29" s="33">
        <v>1487</v>
      </c>
      <c r="T29" s="33">
        <v>1487</v>
      </c>
      <c r="U29" s="33">
        <v>1487</v>
      </c>
      <c r="V29" s="39">
        <f t="shared" si="5"/>
        <v>123.0503795721187</v>
      </c>
      <c r="W29" s="37">
        <f t="shared" si="6"/>
        <v>2</v>
      </c>
      <c r="X29" s="40">
        <f t="shared" si="7"/>
        <v>8</v>
      </c>
      <c r="Y29" s="33">
        <v>100</v>
      </c>
      <c r="Z29" s="41">
        <f t="shared" si="8"/>
        <v>2</v>
      </c>
      <c r="AA29" s="33">
        <v>100</v>
      </c>
      <c r="AB29" s="42">
        <f t="shared" si="9"/>
        <v>2</v>
      </c>
      <c r="AC29" s="33">
        <v>124505</v>
      </c>
      <c r="AD29" s="41">
        <f t="shared" si="10"/>
        <v>1</v>
      </c>
      <c r="AE29" s="33">
        <v>36567</v>
      </c>
      <c r="AF29" s="43">
        <f t="shared" si="11"/>
        <v>1</v>
      </c>
      <c r="AG29" s="33">
        <v>100</v>
      </c>
      <c r="AH29" s="42">
        <f t="shared" si="12"/>
        <v>1</v>
      </c>
      <c r="AI29" s="44">
        <f t="shared" si="13"/>
        <v>7</v>
      </c>
      <c r="AJ29" s="33">
        <v>31941</v>
      </c>
      <c r="AK29" s="45">
        <f t="shared" si="14"/>
        <v>14.433348395842748</v>
      </c>
      <c r="AL29" s="46">
        <f t="shared" si="15"/>
        <v>1</v>
      </c>
      <c r="AM29" s="33">
        <v>21520</v>
      </c>
      <c r="AN29" s="47">
        <f t="shared" si="16"/>
        <v>13.865979381443299</v>
      </c>
      <c r="AO29" s="48">
        <f t="shared" si="17"/>
        <v>1</v>
      </c>
      <c r="AP29" s="33">
        <v>5451</v>
      </c>
      <c r="AQ29" s="47">
        <f t="shared" si="18"/>
        <v>89.360655737704917</v>
      </c>
      <c r="AR29" s="49">
        <f t="shared" si="19"/>
        <v>1</v>
      </c>
      <c r="AS29" s="50">
        <f t="shared" si="20"/>
        <v>3</v>
      </c>
      <c r="AT29" s="51">
        <v>1</v>
      </c>
      <c r="AU29" s="58">
        <v>0</v>
      </c>
      <c r="AV29" s="47">
        <v>1</v>
      </c>
      <c r="AW29" s="50">
        <f t="shared" si="21"/>
        <v>2</v>
      </c>
      <c r="AX29" s="52">
        <f t="shared" si="22"/>
        <v>20</v>
      </c>
      <c r="AY29" s="53">
        <f t="shared" si="23"/>
        <v>0.95238095238095233</v>
      </c>
      <c r="BC29" s="55"/>
      <c r="BD29" s="55"/>
    </row>
    <row r="30" spans="1:56" s="54" customFormat="1" x14ac:dyDescent="0.2">
      <c r="A30" s="56">
        <f t="shared" si="24"/>
        <v>26</v>
      </c>
      <c r="B30" s="57" t="s">
        <v>67</v>
      </c>
      <c r="C30" s="134">
        <v>60</v>
      </c>
      <c r="D30" s="33">
        <v>65</v>
      </c>
      <c r="E30" s="34">
        <f t="shared" si="0"/>
        <v>1</v>
      </c>
      <c r="F30" s="134">
        <v>1000</v>
      </c>
      <c r="G30" s="33">
        <v>973</v>
      </c>
      <c r="H30" s="35">
        <f t="shared" si="1"/>
        <v>1</v>
      </c>
      <c r="I30" s="134">
        <v>38</v>
      </c>
      <c r="J30" s="33">
        <v>38</v>
      </c>
      <c r="K30" s="36">
        <f t="shared" si="2"/>
        <v>1</v>
      </c>
      <c r="L30" s="33">
        <v>1648</v>
      </c>
      <c r="M30" s="33">
        <v>99</v>
      </c>
      <c r="N30" s="37">
        <f t="shared" si="3"/>
        <v>2</v>
      </c>
      <c r="O30" s="33">
        <v>259</v>
      </c>
      <c r="P30" s="37">
        <f>IF(O30&gt;=200,1,0)</f>
        <v>1</v>
      </c>
      <c r="Q30" s="133">
        <v>1357</v>
      </c>
      <c r="R30" s="38">
        <v>1607</v>
      </c>
      <c r="S30" s="33">
        <v>1607</v>
      </c>
      <c r="T30" s="33">
        <v>1607</v>
      </c>
      <c r="U30" s="33">
        <v>1607</v>
      </c>
      <c r="V30" s="39">
        <f t="shared" si="5"/>
        <v>118.42299189388356</v>
      </c>
      <c r="W30" s="37">
        <f t="shared" si="6"/>
        <v>2</v>
      </c>
      <c r="X30" s="40">
        <f t="shared" si="7"/>
        <v>8</v>
      </c>
      <c r="Y30" s="33">
        <v>99</v>
      </c>
      <c r="Z30" s="41">
        <f t="shared" si="8"/>
        <v>2</v>
      </c>
      <c r="AA30" s="33">
        <v>100</v>
      </c>
      <c r="AB30" s="42">
        <f t="shared" si="9"/>
        <v>2</v>
      </c>
      <c r="AC30" s="33">
        <v>100666</v>
      </c>
      <c r="AD30" s="41">
        <f t="shared" si="10"/>
        <v>1</v>
      </c>
      <c r="AE30" s="33">
        <v>23661</v>
      </c>
      <c r="AF30" s="43">
        <f t="shared" si="11"/>
        <v>1</v>
      </c>
      <c r="AG30" s="33">
        <v>97</v>
      </c>
      <c r="AH30" s="42">
        <f t="shared" si="12"/>
        <v>1</v>
      </c>
      <c r="AI30" s="44">
        <f t="shared" si="13"/>
        <v>7</v>
      </c>
      <c r="AJ30" s="33">
        <v>27731</v>
      </c>
      <c r="AK30" s="45">
        <f t="shared" si="14"/>
        <v>16.827063106796118</v>
      </c>
      <c r="AL30" s="46">
        <f t="shared" si="15"/>
        <v>1</v>
      </c>
      <c r="AM30" s="33">
        <v>11566</v>
      </c>
      <c r="AN30" s="47">
        <f t="shared" si="16"/>
        <v>11.886947584789311</v>
      </c>
      <c r="AO30" s="48">
        <f t="shared" si="17"/>
        <v>1</v>
      </c>
      <c r="AP30" s="33">
        <v>4427</v>
      </c>
      <c r="AQ30" s="47">
        <f t="shared" si="18"/>
        <v>68.107692307692304</v>
      </c>
      <c r="AR30" s="49">
        <f t="shared" si="19"/>
        <v>1</v>
      </c>
      <c r="AS30" s="50">
        <f t="shared" si="20"/>
        <v>3</v>
      </c>
      <c r="AT30" s="51">
        <v>1</v>
      </c>
      <c r="AU30" s="58">
        <v>0</v>
      </c>
      <c r="AV30" s="47">
        <v>1</v>
      </c>
      <c r="AW30" s="50">
        <f t="shared" si="21"/>
        <v>2</v>
      </c>
      <c r="AX30" s="52">
        <f t="shared" si="22"/>
        <v>20</v>
      </c>
      <c r="AY30" s="53">
        <f t="shared" si="23"/>
        <v>0.95238095238095233</v>
      </c>
      <c r="BC30" s="55"/>
      <c r="BD30" s="55"/>
    </row>
    <row r="31" spans="1:56" s="54" customFormat="1" x14ac:dyDescent="0.2">
      <c r="A31" s="56">
        <f t="shared" si="24"/>
        <v>27</v>
      </c>
      <c r="B31" s="57" t="s">
        <v>68</v>
      </c>
      <c r="C31" s="134">
        <v>61</v>
      </c>
      <c r="D31" s="33">
        <v>68</v>
      </c>
      <c r="E31" s="34">
        <f t="shared" si="0"/>
        <v>1</v>
      </c>
      <c r="F31" s="134">
        <v>1089</v>
      </c>
      <c r="G31" s="33">
        <v>1101</v>
      </c>
      <c r="H31" s="35">
        <f t="shared" si="1"/>
        <v>1</v>
      </c>
      <c r="I31" s="134">
        <v>39</v>
      </c>
      <c r="J31" s="33">
        <v>39</v>
      </c>
      <c r="K31" s="36">
        <f t="shared" si="2"/>
        <v>1</v>
      </c>
      <c r="L31" s="33">
        <v>1290</v>
      </c>
      <c r="M31" s="33">
        <v>100</v>
      </c>
      <c r="N31" s="37">
        <f t="shared" si="3"/>
        <v>2</v>
      </c>
      <c r="O31" s="33">
        <v>644</v>
      </c>
      <c r="P31" s="37">
        <f>IF(O31&gt;=200,1,0)</f>
        <v>1</v>
      </c>
      <c r="Q31" s="133">
        <v>1261.08</v>
      </c>
      <c r="R31" s="38">
        <v>1498</v>
      </c>
      <c r="S31" s="33">
        <v>1498</v>
      </c>
      <c r="T31" s="33">
        <v>1498</v>
      </c>
      <c r="U31" s="33">
        <v>1498</v>
      </c>
      <c r="V31" s="39">
        <f t="shared" si="5"/>
        <v>118.78707139911822</v>
      </c>
      <c r="W31" s="37">
        <f t="shared" si="6"/>
        <v>2</v>
      </c>
      <c r="X31" s="40">
        <f t="shared" si="7"/>
        <v>8</v>
      </c>
      <c r="Y31" s="33">
        <v>98</v>
      </c>
      <c r="Z31" s="41">
        <f t="shared" si="8"/>
        <v>2</v>
      </c>
      <c r="AA31" s="33">
        <v>99</v>
      </c>
      <c r="AB31" s="42">
        <f t="shared" si="9"/>
        <v>2</v>
      </c>
      <c r="AC31" s="33">
        <v>87242</v>
      </c>
      <c r="AD31" s="41">
        <f t="shared" si="10"/>
        <v>1</v>
      </c>
      <c r="AE31" s="33">
        <v>30164</v>
      </c>
      <c r="AF31" s="43">
        <f t="shared" si="11"/>
        <v>1</v>
      </c>
      <c r="AG31" s="33">
        <v>98</v>
      </c>
      <c r="AH31" s="42">
        <f t="shared" si="12"/>
        <v>1</v>
      </c>
      <c r="AI31" s="44">
        <f t="shared" si="13"/>
        <v>7</v>
      </c>
      <c r="AJ31" s="33">
        <v>16443</v>
      </c>
      <c r="AK31" s="45">
        <f t="shared" si="14"/>
        <v>12.746511627906976</v>
      </c>
      <c r="AL31" s="46">
        <f t="shared" si="15"/>
        <v>1</v>
      </c>
      <c r="AM31" s="33">
        <v>11922</v>
      </c>
      <c r="AN31" s="47">
        <f t="shared" si="16"/>
        <v>10.8283378746594</v>
      </c>
      <c r="AO31" s="48">
        <f t="shared" si="17"/>
        <v>1</v>
      </c>
      <c r="AP31" s="33">
        <v>3459</v>
      </c>
      <c r="AQ31" s="47">
        <f t="shared" si="18"/>
        <v>50.867647058823529</v>
      </c>
      <c r="AR31" s="49">
        <f t="shared" si="19"/>
        <v>1</v>
      </c>
      <c r="AS31" s="50">
        <f t="shared" si="20"/>
        <v>3</v>
      </c>
      <c r="AT31" s="51">
        <v>1</v>
      </c>
      <c r="AU31" s="58">
        <v>0</v>
      </c>
      <c r="AV31" s="47">
        <v>1</v>
      </c>
      <c r="AW31" s="50">
        <f t="shared" si="21"/>
        <v>2</v>
      </c>
      <c r="AX31" s="52">
        <f t="shared" si="22"/>
        <v>20</v>
      </c>
      <c r="AY31" s="53">
        <f t="shared" si="23"/>
        <v>0.95238095238095233</v>
      </c>
    </row>
    <row r="32" spans="1:56" s="54" customFormat="1" x14ac:dyDescent="0.2">
      <c r="A32" s="56">
        <f t="shared" si="24"/>
        <v>28</v>
      </c>
      <c r="B32" s="57" t="s">
        <v>69</v>
      </c>
      <c r="C32" s="134">
        <v>25</v>
      </c>
      <c r="D32" s="33">
        <v>30</v>
      </c>
      <c r="E32" s="34">
        <f t="shared" si="0"/>
        <v>1</v>
      </c>
      <c r="F32" s="134">
        <v>614</v>
      </c>
      <c r="G32" s="33">
        <v>617</v>
      </c>
      <c r="H32" s="35">
        <f t="shared" si="1"/>
        <v>1</v>
      </c>
      <c r="I32" s="134">
        <v>22</v>
      </c>
      <c r="J32" s="33">
        <v>22</v>
      </c>
      <c r="K32" s="36">
        <f t="shared" si="2"/>
        <v>1</v>
      </c>
      <c r="L32" s="33">
        <v>856</v>
      </c>
      <c r="M32" s="33">
        <v>100</v>
      </c>
      <c r="N32" s="37">
        <f t="shared" si="3"/>
        <v>2</v>
      </c>
      <c r="O32" s="33">
        <v>283</v>
      </c>
      <c r="P32" s="63">
        <v>1</v>
      </c>
      <c r="Q32" s="133">
        <v>681</v>
      </c>
      <c r="R32" s="38">
        <v>777</v>
      </c>
      <c r="S32" s="33">
        <v>777</v>
      </c>
      <c r="T32" s="33">
        <v>777</v>
      </c>
      <c r="U32" s="33">
        <v>777</v>
      </c>
      <c r="V32" s="39">
        <f t="shared" si="5"/>
        <v>114.09691629955947</v>
      </c>
      <c r="W32" s="37">
        <f t="shared" si="6"/>
        <v>2</v>
      </c>
      <c r="X32" s="40">
        <f t="shared" si="7"/>
        <v>8</v>
      </c>
      <c r="Y32" s="33">
        <v>98</v>
      </c>
      <c r="Z32" s="41">
        <f t="shared" si="8"/>
        <v>2</v>
      </c>
      <c r="AA32" s="33">
        <v>98</v>
      </c>
      <c r="AB32" s="42">
        <f t="shared" si="9"/>
        <v>2</v>
      </c>
      <c r="AC32" s="33">
        <v>46354</v>
      </c>
      <c r="AD32" s="41">
        <f t="shared" si="10"/>
        <v>1</v>
      </c>
      <c r="AE32" s="33">
        <v>12317</v>
      </c>
      <c r="AF32" s="43">
        <f t="shared" si="11"/>
        <v>1</v>
      </c>
      <c r="AG32" s="33">
        <v>99</v>
      </c>
      <c r="AH32" s="42">
        <f t="shared" si="12"/>
        <v>1</v>
      </c>
      <c r="AI32" s="44">
        <f t="shared" si="13"/>
        <v>7</v>
      </c>
      <c r="AJ32" s="33">
        <v>7409</v>
      </c>
      <c r="AK32" s="45">
        <f t="shared" si="14"/>
        <v>8.6553738317757016</v>
      </c>
      <c r="AL32" s="46">
        <f t="shared" si="15"/>
        <v>1</v>
      </c>
      <c r="AM32" s="33">
        <v>7129</v>
      </c>
      <c r="AN32" s="47">
        <f t="shared" si="16"/>
        <v>11.554294975688817</v>
      </c>
      <c r="AO32" s="48">
        <f t="shared" si="17"/>
        <v>1</v>
      </c>
      <c r="AP32" s="33">
        <v>2722</v>
      </c>
      <c r="AQ32" s="47">
        <f t="shared" si="18"/>
        <v>90.733333333333334</v>
      </c>
      <c r="AR32" s="49">
        <f t="shared" si="19"/>
        <v>1</v>
      </c>
      <c r="AS32" s="50">
        <f t="shared" si="20"/>
        <v>3</v>
      </c>
      <c r="AT32" s="51">
        <v>1</v>
      </c>
      <c r="AU32" s="58">
        <v>0</v>
      </c>
      <c r="AV32" s="47">
        <v>1</v>
      </c>
      <c r="AW32" s="50">
        <f t="shared" si="21"/>
        <v>2</v>
      </c>
      <c r="AX32" s="52">
        <f t="shared" si="22"/>
        <v>20</v>
      </c>
      <c r="AY32" s="53">
        <f t="shared" si="23"/>
        <v>0.95238095238095233</v>
      </c>
      <c r="AZ32" s="55"/>
      <c r="BA32" s="55"/>
      <c r="BB32" s="55"/>
    </row>
    <row r="33" spans="1:56" s="54" customFormat="1" x14ac:dyDescent="0.2">
      <c r="A33" s="56">
        <f t="shared" si="24"/>
        <v>29</v>
      </c>
      <c r="B33" s="57" t="s">
        <v>70</v>
      </c>
      <c r="C33" s="134">
        <v>69</v>
      </c>
      <c r="D33" s="33">
        <v>77</v>
      </c>
      <c r="E33" s="34">
        <f t="shared" si="0"/>
        <v>1</v>
      </c>
      <c r="F33" s="134">
        <v>1670</v>
      </c>
      <c r="G33" s="33">
        <v>1664</v>
      </c>
      <c r="H33" s="35">
        <f t="shared" si="1"/>
        <v>1</v>
      </c>
      <c r="I33" s="134">
        <v>50</v>
      </c>
      <c r="J33" s="33">
        <v>50</v>
      </c>
      <c r="K33" s="36">
        <f t="shared" si="2"/>
        <v>1</v>
      </c>
      <c r="L33" s="33">
        <v>1963</v>
      </c>
      <c r="M33" s="33">
        <v>99</v>
      </c>
      <c r="N33" s="37">
        <f t="shared" si="3"/>
        <v>2</v>
      </c>
      <c r="O33" s="33">
        <v>875</v>
      </c>
      <c r="P33" s="37">
        <f t="shared" ref="P33:P48" si="25">IF(O33&gt;=200,1,0)</f>
        <v>1</v>
      </c>
      <c r="Q33" s="133">
        <v>1610.46</v>
      </c>
      <c r="R33" s="38">
        <v>1984</v>
      </c>
      <c r="S33" s="33">
        <v>1984</v>
      </c>
      <c r="T33" s="33">
        <v>1984</v>
      </c>
      <c r="U33" s="33">
        <v>1984</v>
      </c>
      <c r="V33" s="39">
        <f t="shared" si="5"/>
        <v>123.19461520310966</v>
      </c>
      <c r="W33" s="37">
        <f t="shared" si="6"/>
        <v>2</v>
      </c>
      <c r="X33" s="40">
        <f t="shared" si="7"/>
        <v>8</v>
      </c>
      <c r="Y33" s="33">
        <v>97</v>
      </c>
      <c r="Z33" s="41">
        <f t="shared" si="8"/>
        <v>2</v>
      </c>
      <c r="AA33" s="33">
        <v>97</v>
      </c>
      <c r="AB33" s="42">
        <f t="shared" si="9"/>
        <v>2</v>
      </c>
      <c r="AC33" s="33">
        <v>133379</v>
      </c>
      <c r="AD33" s="41">
        <f t="shared" si="10"/>
        <v>1</v>
      </c>
      <c r="AE33" s="33">
        <v>42541</v>
      </c>
      <c r="AF33" s="43">
        <f t="shared" si="11"/>
        <v>1</v>
      </c>
      <c r="AG33" s="33">
        <v>98</v>
      </c>
      <c r="AH33" s="42">
        <f t="shared" si="12"/>
        <v>1</v>
      </c>
      <c r="AI33" s="44">
        <f t="shared" si="13"/>
        <v>7</v>
      </c>
      <c r="AJ33" s="33">
        <v>22026</v>
      </c>
      <c r="AK33" s="45">
        <f t="shared" si="14"/>
        <v>11.220580743759552</v>
      </c>
      <c r="AL33" s="46">
        <f t="shared" si="15"/>
        <v>1</v>
      </c>
      <c r="AM33" s="33">
        <v>25402</v>
      </c>
      <c r="AN33" s="47">
        <f t="shared" si="16"/>
        <v>15.265625</v>
      </c>
      <c r="AO33" s="48">
        <f t="shared" si="17"/>
        <v>1</v>
      </c>
      <c r="AP33" s="33">
        <v>7214</v>
      </c>
      <c r="AQ33" s="47">
        <f t="shared" si="18"/>
        <v>93.688311688311686</v>
      </c>
      <c r="AR33" s="49">
        <f t="shared" si="19"/>
        <v>1</v>
      </c>
      <c r="AS33" s="50">
        <f t="shared" si="20"/>
        <v>3</v>
      </c>
      <c r="AT33" s="51">
        <v>1</v>
      </c>
      <c r="AU33" s="58">
        <v>0</v>
      </c>
      <c r="AV33" s="47">
        <v>1</v>
      </c>
      <c r="AW33" s="50">
        <f t="shared" si="21"/>
        <v>2</v>
      </c>
      <c r="AX33" s="52">
        <f t="shared" si="22"/>
        <v>20</v>
      </c>
      <c r="AY33" s="53">
        <f t="shared" si="23"/>
        <v>0.95238095238095233</v>
      </c>
    </row>
    <row r="34" spans="1:56" s="54" customFormat="1" x14ac:dyDescent="0.2">
      <c r="A34" s="56">
        <f t="shared" si="24"/>
        <v>30</v>
      </c>
      <c r="B34" s="57" t="s">
        <v>71</v>
      </c>
      <c r="C34" s="134">
        <v>39</v>
      </c>
      <c r="D34" s="33">
        <v>46</v>
      </c>
      <c r="E34" s="34">
        <f t="shared" si="0"/>
        <v>1</v>
      </c>
      <c r="F34" s="134">
        <v>909</v>
      </c>
      <c r="G34" s="33">
        <v>905</v>
      </c>
      <c r="H34" s="35">
        <f t="shared" si="1"/>
        <v>1</v>
      </c>
      <c r="I34" s="134">
        <v>34</v>
      </c>
      <c r="J34" s="33">
        <v>35</v>
      </c>
      <c r="K34" s="36">
        <v>1</v>
      </c>
      <c r="L34" s="33">
        <v>1449</v>
      </c>
      <c r="M34" s="33">
        <v>98</v>
      </c>
      <c r="N34" s="37">
        <f t="shared" si="3"/>
        <v>2</v>
      </c>
      <c r="O34" s="33">
        <v>603</v>
      </c>
      <c r="P34" s="37">
        <f t="shared" si="25"/>
        <v>1</v>
      </c>
      <c r="Q34" s="133">
        <v>1100</v>
      </c>
      <c r="R34" s="38">
        <v>1285</v>
      </c>
      <c r="S34" s="33">
        <v>1285</v>
      </c>
      <c r="T34" s="33">
        <v>1285</v>
      </c>
      <c r="U34" s="33">
        <v>1285</v>
      </c>
      <c r="V34" s="39">
        <f t="shared" si="5"/>
        <v>116.81818181818181</v>
      </c>
      <c r="W34" s="37">
        <f t="shared" si="6"/>
        <v>2</v>
      </c>
      <c r="X34" s="40">
        <f t="shared" si="7"/>
        <v>8</v>
      </c>
      <c r="Y34" s="33">
        <v>98</v>
      </c>
      <c r="Z34" s="41">
        <f t="shared" si="8"/>
        <v>2</v>
      </c>
      <c r="AA34" s="33">
        <v>99</v>
      </c>
      <c r="AB34" s="42">
        <f t="shared" si="9"/>
        <v>2</v>
      </c>
      <c r="AC34" s="33">
        <v>67168</v>
      </c>
      <c r="AD34" s="41">
        <f t="shared" si="10"/>
        <v>1</v>
      </c>
      <c r="AE34" s="33">
        <v>24560</v>
      </c>
      <c r="AF34" s="43">
        <f t="shared" si="11"/>
        <v>1</v>
      </c>
      <c r="AG34" s="33">
        <v>99</v>
      </c>
      <c r="AH34" s="42">
        <f t="shared" si="12"/>
        <v>1</v>
      </c>
      <c r="AI34" s="44">
        <f t="shared" si="13"/>
        <v>7</v>
      </c>
      <c r="AJ34" s="33">
        <v>5394</v>
      </c>
      <c r="AK34" s="45">
        <f t="shared" si="14"/>
        <v>3.7225672877846789</v>
      </c>
      <c r="AL34" s="46">
        <f t="shared" si="15"/>
        <v>0</v>
      </c>
      <c r="AM34" s="33">
        <v>19274</v>
      </c>
      <c r="AN34" s="47">
        <f t="shared" si="16"/>
        <v>21.297237569060773</v>
      </c>
      <c r="AO34" s="48">
        <f t="shared" si="17"/>
        <v>1</v>
      </c>
      <c r="AP34" s="33">
        <v>3248</v>
      </c>
      <c r="AQ34" s="47">
        <f t="shared" si="18"/>
        <v>70.608695652173907</v>
      </c>
      <c r="AR34" s="49">
        <f t="shared" si="19"/>
        <v>1</v>
      </c>
      <c r="AS34" s="50">
        <f t="shared" si="20"/>
        <v>2</v>
      </c>
      <c r="AT34" s="51">
        <v>1</v>
      </c>
      <c r="AU34" s="47">
        <v>1</v>
      </c>
      <c r="AV34" s="47">
        <v>1</v>
      </c>
      <c r="AW34" s="50">
        <f t="shared" si="21"/>
        <v>3</v>
      </c>
      <c r="AX34" s="52">
        <f t="shared" si="22"/>
        <v>20</v>
      </c>
      <c r="AY34" s="53">
        <f t="shared" si="23"/>
        <v>0.95238095238095233</v>
      </c>
    </row>
    <row r="35" spans="1:56" s="54" customFormat="1" x14ac:dyDescent="0.2">
      <c r="A35" s="56">
        <f t="shared" si="24"/>
        <v>31</v>
      </c>
      <c r="B35" s="57" t="s">
        <v>72</v>
      </c>
      <c r="C35" s="134">
        <v>59</v>
      </c>
      <c r="D35" s="33">
        <v>69</v>
      </c>
      <c r="E35" s="34">
        <f t="shared" si="0"/>
        <v>1</v>
      </c>
      <c r="F35" s="134">
        <v>1266</v>
      </c>
      <c r="G35" s="33">
        <v>1267</v>
      </c>
      <c r="H35" s="35">
        <f t="shared" si="1"/>
        <v>1</v>
      </c>
      <c r="I35" s="134">
        <v>43</v>
      </c>
      <c r="J35" s="33">
        <v>43</v>
      </c>
      <c r="K35" s="36">
        <f t="shared" ref="K35:K40" si="26">IF(I35=J35,1,0)</f>
        <v>1</v>
      </c>
      <c r="L35" s="33">
        <v>1835</v>
      </c>
      <c r="M35" s="33">
        <v>100</v>
      </c>
      <c r="N35" s="37">
        <f t="shared" si="3"/>
        <v>2</v>
      </c>
      <c r="O35" s="33">
        <v>512</v>
      </c>
      <c r="P35" s="37">
        <f t="shared" si="25"/>
        <v>1</v>
      </c>
      <c r="Q35" s="133">
        <v>1398.06</v>
      </c>
      <c r="R35" s="38">
        <v>1668</v>
      </c>
      <c r="S35" s="33">
        <v>1668</v>
      </c>
      <c r="T35" s="33">
        <v>1668</v>
      </c>
      <c r="U35" s="33">
        <v>1668</v>
      </c>
      <c r="V35" s="39">
        <f t="shared" si="5"/>
        <v>119.30818419810309</v>
      </c>
      <c r="W35" s="37">
        <f t="shared" si="6"/>
        <v>2</v>
      </c>
      <c r="X35" s="40">
        <f t="shared" si="7"/>
        <v>8</v>
      </c>
      <c r="Y35" s="33">
        <v>100</v>
      </c>
      <c r="Z35" s="41">
        <f t="shared" si="8"/>
        <v>2</v>
      </c>
      <c r="AA35" s="33">
        <v>100</v>
      </c>
      <c r="AB35" s="42">
        <f t="shared" si="9"/>
        <v>2</v>
      </c>
      <c r="AC35" s="33">
        <v>106246</v>
      </c>
      <c r="AD35" s="41">
        <f t="shared" si="10"/>
        <v>1</v>
      </c>
      <c r="AE35" s="33">
        <v>25984</v>
      </c>
      <c r="AF35" s="43">
        <f t="shared" si="11"/>
        <v>1</v>
      </c>
      <c r="AG35" s="33">
        <v>99</v>
      </c>
      <c r="AH35" s="42">
        <f t="shared" si="12"/>
        <v>1</v>
      </c>
      <c r="AI35" s="44">
        <f t="shared" si="13"/>
        <v>7</v>
      </c>
      <c r="AJ35" s="33">
        <v>25519</v>
      </c>
      <c r="AK35" s="45">
        <f t="shared" si="14"/>
        <v>13.906811989100817</v>
      </c>
      <c r="AL35" s="46">
        <f t="shared" si="15"/>
        <v>1</v>
      </c>
      <c r="AM35" s="33">
        <v>17782</v>
      </c>
      <c r="AN35" s="47">
        <f t="shared" si="16"/>
        <v>14.034727703235991</v>
      </c>
      <c r="AO35" s="48">
        <f t="shared" si="17"/>
        <v>1</v>
      </c>
      <c r="AP35" s="33">
        <v>5227</v>
      </c>
      <c r="AQ35" s="47">
        <f t="shared" si="18"/>
        <v>75.753623188405797</v>
      </c>
      <c r="AR35" s="49">
        <f t="shared" si="19"/>
        <v>1</v>
      </c>
      <c r="AS35" s="50">
        <f t="shared" si="20"/>
        <v>3</v>
      </c>
      <c r="AT35" s="51">
        <v>1</v>
      </c>
      <c r="AU35" s="47">
        <v>0</v>
      </c>
      <c r="AV35" s="47">
        <v>1</v>
      </c>
      <c r="AW35" s="50">
        <f t="shared" si="21"/>
        <v>2</v>
      </c>
      <c r="AX35" s="52">
        <f t="shared" si="22"/>
        <v>20</v>
      </c>
      <c r="AY35" s="53">
        <f t="shared" si="23"/>
        <v>0.95238095238095233</v>
      </c>
      <c r="BC35" s="55"/>
      <c r="BD35" s="55"/>
    </row>
    <row r="36" spans="1:56" s="54" customFormat="1" x14ac:dyDescent="0.2">
      <c r="A36" s="56">
        <f t="shared" si="24"/>
        <v>32</v>
      </c>
      <c r="B36" s="57" t="s">
        <v>73</v>
      </c>
      <c r="C36" s="134">
        <v>61</v>
      </c>
      <c r="D36" s="33">
        <v>61</v>
      </c>
      <c r="E36" s="34">
        <f t="shared" si="0"/>
        <v>1</v>
      </c>
      <c r="F36" s="134">
        <v>1251</v>
      </c>
      <c r="G36" s="33">
        <v>1254</v>
      </c>
      <c r="H36" s="35">
        <f t="shared" si="1"/>
        <v>1</v>
      </c>
      <c r="I36" s="134">
        <v>48</v>
      </c>
      <c r="J36" s="33">
        <v>48</v>
      </c>
      <c r="K36" s="36">
        <f t="shared" si="26"/>
        <v>1</v>
      </c>
      <c r="L36" s="33">
        <v>1341</v>
      </c>
      <c r="M36" s="33">
        <v>100</v>
      </c>
      <c r="N36" s="37">
        <f t="shared" si="3"/>
        <v>2</v>
      </c>
      <c r="O36" s="33">
        <v>346</v>
      </c>
      <c r="P36" s="37">
        <f t="shared" si="25"/>
        <v>1</v>
      </c>
      <c r="Q36" s="133">
        <v>1589</v>
      </c>
      <c r="R36" s="38">
        <v>1839</v>
      </c>
      <c r="S36" s="33">
        <v>1839</v>
      </c>
      <c r="T36" s="33">
        <v>1839</v>
      </c>
      <c r="U36" s="33">
        <v>1839</v>
      </c>
      <c r="V36" s="39">
        <f t="shared" si="5"/>
        <v>115.73316551290119</v>
      </c>
      <c r="W36" s="37">
        <f t="shared" si="6"/>
        <v>2</v>
      </c>
      <c r="X36" s="40">
        <f t="shared" si="7"/>
        <v>8</v>
      </c>
      <c r="Y36" s="33">
        <v>98</v>
      </c>
      <c r="Z36" s="41">
        <f t="shared" si="8"/>
        <v>2</v>
      </c>
      <c r="AA36" s="33">
        <v>98</v>
      </c>
      <c r="AB36" s="42">
        <f t="shared" si="9"/>
        <v>2</v>
      </c>
      <c r="AC36" s="33">
        <v>78607</v>
      </c>
      <c r="AD36" s="41">
        <f t="shared" si="10"/>
        <v>1</v>
      </c>
      <c r="AE36" s="33">
        <v>35646</v>
      </c>
      <c r="AF36" s="43">
        <f t="shared" si="11"/>
        <v>1</v>
      </c>
      <c r="AG36" s="33">
        <v>100</v>
      </c>
      <c r="AH36" s="42">
        <f t="shared" si="12"/>
        <v>1</v>
      </c>
      <c r="AI36" s="44">
        <f t="shared" si="13"/>
        <v>7</v>
      </c>
      <c r="AJ36" s="33">
        <v>20427</v>
      </c>
      <c r="AK36" s="45">
        <f t="shared" si="14"/>
        <v>15.232662192393736</v>
      </c>
      <c r="AL36" s="46">
        <f t="shared" si="15"/>
        <v>1</v>
      </c>
      <c r="AM36" s="33">
        <v>21209</v>
      </c>
      <c r="AN36" s="47">
        <f t="shared" si="16"/>
        <v>16.913078149920256</v>
      </c>
      <c r="AO36" s="48">
        <f t="shared" si="17"/>
        <v>1</v>
      </c>
      <c r="AP36" s="33">
        <v>6081</v>
      </c>
      <c r="AQ36" s="47">
        <f t="shared" si="18"/>
        <v>99.688524590163937</v>
      </c>
      <c r="AR36" s="49">
        <f t="shared" si="19"/>
        <v>1</v>
      </c>
      <c r="AS36" s="50">
        <f t="shared" si="20"/>
        <v>3</v>
      </c>
      <c r="AT36" s="51">
        <v>1</v>
      </c>
      <c r="AU36" s="47">
        <v>0</v>
      </c>
      <c r="AV36" s="47">
        <v>1</v>
      </c>
      <c r="AW36" s="50">
        <f t="shared" si="21"/>
        <v>2</v>
      </c>
      <c r="AX36" s="52">
        <f t="shared" si="22"/>
        <v>20</v>
      </c>
      <c r="AY36" s="53">
        <f t="shared" si="23"/>
        <v>0.95238095238095233</v>
      </c>
      <c r="BC36" s="55"/>
      <c r="BD36" s="55"/>
    </row>
    <row r="37" spans="1:56" s="54" customFormat="1" x14ac:dyDescent="0.2">
      <c r="A37" s="56">
        <f t="shared" si="24"/>
        <v>33</v>
      </c>
      <c r="B37" s="57" t="s">
        <v>74</v>
      </c>
      <c r="C37" s="134">
        <v>37</v>
      </c>
      <c r="D37" s="33">
        <v>45</v>
      </c>
      <c r="E37" s="34">
        <f t="shared" ref="E37:E68" si="27">IF(OR(0.25&gt;=(C37-D37)/C37),(-0.25&lt;=(C37-D37)/C37)*1,0)</f>
        <v>1</v>
      </c>
      <c r="F37" s="134">
        <v>796</v>
      </c>
      <c r="G37" s="33">
        <v>802</v>
      </c>
      <c r="H37" s="35">
        <f t="shared" ref="H37:H68" si="28">IF(OR(0.04&gt;=(F37-G37)/F37),(-0.04&lt;=(F37-G37)/F37)*1,0)</f>
        <v>1</v>
      </c>
      <c r="I37" s="134">
        <v>28</v>
      </c>
      <c r="J37" s="33">
        <v>28</v>
      </c>
      <c r="K37" s="36">
        <f t="shared" si="26"/>
        <v>1</v>
      </c>
      <c r="L37" s="33">
        <v>1300</v>
      </c>
      <c r="M37" s="33">
        <v>100</v>
      </c>
      <c r="N37" s="37">
        <f t="shared" si="3"/>
        <v>2</v>
      </c>
      <c r="O37" s="33">
        <v>411</v>
      </c>
      <c r="P37" s="37">
        <f t="shared" si="25"/>
        <v>1</v>
      </c>
      <c r="Q37" s="133">
        <v>936</v>
      </c>
      <c r="R37" s="38">
        <v>1066</v>
      </c>
      <c r="S37" s="33">
        <v>1066</v>
      </c>
      <c r="T37" s="33">
        <v>1066</v>
      </c>
      <c r="U37" s="33">
        <v>1066</v>
      </c>
      <c r="V37" s="39">
        <f t="shared" ref="V37:V68" si="29">R37*100/Q37</f>
        <v>113.88888888888889</v>
      </c>
      <c r="W37" s="37">
        <f t="shared" ref="W37:W68" si="30">IF((R37/Q37)&gt;=0.95,2,IF((R37/Q37)&gt;=0.9,1,0))</f>
        <v>2</v>
      </c>
      <c r="X37" s="40">
        <f t="shared" ref="X37:X68" si="31">E37+H37+K37+N37+P37+W37</f>
        <v>8</v>
      </c>
      <c r="Y37" s="33">
        <v>98</v>
      </c>
      <c r="Z37" s="41">
        <f t="shared" ref="Z37:Z68" si="32">IF(Y37&gt;=95,2,IF(Y37&gt;=85,1,0))</f>
        <v>2</v>
      </c>
      <c r="AA37" s="33">
        <v>98</v>
      </c>
      <c r="AB37" s="42">
        <f t="shared" ref="AB37:AB68" si="33">IF(AA37&gt;=90,2,IF(AA37&gt;=80,1,0))</f>
        <v>2</v>
      </c>
      <c r="AC37" s="33">
        <v>70590</v>
      </c>
      <c r="AD37" s="41">
        <f t="shared" ref="AD37:AD68" si="34">IF((AC37/G37/13)&gt;2,1,0)</f>
        <v>1</v>
      </c>
      <c r="AE37" s="33">
        <v>15188</v>
      </c>
      <c r="AF37" s="43">
        <f t="shared" ref="AF37:AF68" si="35">IF(AE37&gt;G37*3,1,0)</f>
        <v>1</v>
      </c>
      <c r="AG37" s="33">
        <v>98</v>
      </c>
      <c r="AH37" s="42">
        <f t="shared" ref="AH37:AH68" si="36">IF(AG37&gt;=90,1,0)</f>
        <v>1</v>
      </c>
      <c r="AI37" s="44">
        <f t="shared" ref="AI37:AI68" si="37">Z37+AB37+AD37+AF37+AH37</f>
        <v>7</v>
      </c>
      <c r="AJ37" s="33">
        <v>11240</v>
      </c>
      <c r="AK37" s="45">
        <f t="shared" si="14"/>
        <v>8.6461538461538456</v>
      </c>
      <c r="AL37" s="46">
        <f t="shared" ref="AL37:AL68" si="38">IF(AK37&gt;=7.5,1,0)</f>
        <v>1</v>
      </c>
      <c r="AM37" s="33">
        <v>14267</v>
      </c>
      <c r="AN37" s="47">
        <f t="shared" ref="AN37:AN68" si="39">AM37/G37</f>
        <v>17.789276807980048</v>
      </c>
      <c r="AO37" s="48">
        <f t="shared" ref="AO37:AO68" si="40">IF(AN37&gt;=7.5,1,0)</f>
        <v>1</v>
      </c>
      <c r="AP37" s="33">
        <v>3275</v>
      </c>
      <c r="AQ37" s="47">
        <f t="shared" ref="AQ37:AQ68" si="41">AP37/D37</f>
        <v>72.777777777777771</v>
      </c>
      <c r="AR37" s="49">
        <f t="shared" ref="AR37:AR68" si="42">IF(AQ37&gt;=29.9,1,0)</f>
        <v>1</v>
      </c>
      <c r="AS37" s="50">
        <f t="shared" ref="AS37:AS68" si="43">AL37+AO37+AR37</f>
        <v>3</v>
      </c>
      <c r="AT37" s="51">
        <v>1</v>
      </c>
      <c r="AU37" s="47">
        <v>0</v>
      </c>
      <c r="AV37" s="47">
        <v>1</v>
      </c>
      <c r="AW37" s="50">
        <f t="shared" ref="AW37:AW68" si="44">AT37+AU37+AV37</f>
        <v>2</v>
      </c>
      <c r="AX37" s="52">
        <f t="shared" ref="AX37:AX68" si="45">X37+AI37+AS37+AW37</f>
        <v>20</v>
      </c>
      <c r="AY37" s="53">
        <f t="shared" ref="AY37:AY68" si="46">AX37/21</f>
        <v>0.95238095238095233</v>
      </c>
      <c r="AZ37" s="55"/>
      <c r="BA37" s="55"/>
      <c r="BB37" s="55"/>
    </row>
    <row r="38" spans="1:56" s="54" customFormat="1" x14ac:dyDescent="0.2">
      <c r="A38" s="56">
        <f t="shared" ref="A38:A69" si="47">A37+1</f>
        <v>34</v>
      </c>
      <c r="B38" s="57" t="s">
        <v>75</v>
      </c>
      <c r="C38" s="134">
        <v>53</v>
      </c>
      <c r="D38" s="33">
        <v>61</v>
      </c>
      <c r="E38" s="34">
        <f t="shared" si="27"/>
        <v>1</v>
      </c>
      <c r="F38" s="134">
        <v>1199</v>
      </c>
      <c r="G38" s="33">
        <v>1214</v>
      </c>
      <c r="H38" s="35">
        <f t="shared" si="28"/>
        <v>1</v>
      </c>
      <c r="I38" s="134">
        <v>41</v>
      </c>
      <c r="J38" s="33">
        <v>41</v>
      </c>
      <c r="K38" s="36">
        <f t="shared" si="26"/>
        <v>1</v>
      </c>
      <c r="L38" s="33">
        <v>1802</v>
      </c>
      <c r="M38" s="33">
        <v>99</v>
      </c>
      <c r="N38" s="37">
        <f t="shared" si="3"/>
        <v>2</v>
      </c>
      <c r="O38" s="33">
        <v>528</v>
      </c>
      <c r="P38" s="37">
        <f t="shared" si="25"/>
        <v>1</v>
      </c>
      <c r="Q38" s="133">
        <v>1295</v>
      </c>
      <c r="R38" s="38">
        <v>1485</v>
      </c>
      <c r="S38" s="33">
        <v>1485</v>
      </c>
      <c r="T38" s="33">
        <v>1485</v>
      </c>
      <c r="U38" s="59">
        <v>2</v>
      </c>
      <c r="V38" s="39">
        <f t="shared" si="29"/>
        <v>114.67181467181467</v>
      </c>
      <c r="W38" s="37">
        <f t="shared" si="30"/>
        <v>2</v>
      </c>
      <c r="X38" s="40">
        <f t="shared" si="31"/>
        <v>8</v>
      </c>
      <c r="Y38" s="33">
        <v>100</v>
      </c>
      <c r="Z38" s="41">
        <f t="shared" si="32"/>
        <v>2</v>
      </c>
      <c r="AA38" s="33">
        <v>99</v>
      </c>
      <c r="AB38" s="42">
        <f t="shared" si="33"/>
        <v>2</v>
      </c>
      <c r="AC38" s="33">
        <v>85046</v>
      </c>
      <c r="AD38" s="41">
        <f t="shared" si="34"/>
        <v>1</v>
      </c>
      <c r="AE38" s="33">
        <v>19846</v>
      </c>
      <c r="AF38" s="43">
        <f t="shared" si="35"/>
        <v>1</v>
      </c>
      <c r="AG38" s="33">
        <v>98</v>
      </c>
      <c r="AH38" s="42">
        <f t="shared" si="36"/>
        <v>1</v>
      </c>
      <c r="AI38" s="44">
        <f t="shared" si="37"/>
        <v>7</v>
      </c>
      <c r="AJ38" s="33">
        <v>16849</v>
      </c>
      <c r="AK38" s="45">
        <f t="shared" si="14"/>
        <v>9.3501664816870136</v>
      </c>
      <c r="AL38" s="46">
        <f t="shared" si="38"/>
        <v>1</v>
      </c>
      <c r="AM38" s="33">
        <v>19017</v>
      </c>
      <c r="AN38" s="47">
        <f t="shared" si="39"/>
        <v>15.664744645799011</v>
      </c>
      <c r="AO38" s="48">
        <f t="shared" si="40"/>
        <v>1</v>
      </c>
      <c r="AP38" s="33">
        <v>3395</v>
      </c>
      <c r="AQ38" s="47">
        <f t="shared" si="41"/>
        <v>55.655737704918032</v>
      </c>
      <c r="AR38" s="49">
        <f t="shared" si="42"/>
        <v>1</v>
      </c>
      <c r="AS38" s="50">
        <f t="shared" si="43"/>
        <v>3</v>
      </c>
      <c r="AT38" s="51">
        <v>1</v>
      </c>
      <c r="AU38" s="47">
        <v>0</v>
      </c>
      <c r="AV38" s="47">
        <v>1</v>
      </c>
      <c r="AW38" s="50">
        <f t="shared" si="44"/>
        <v>2</v>
      </c>
      <c r="AX38" s="52">
        <f t="shared" si="45"/>
        <v>20</v>
      </c>
      <c r="AY38" s="53">
        <f t="shared" si="46"/>
        <v>0.95238095238095233</v>
      </c>
      <c r="AZ38" s="55"/>
      <c r="BA38" s="55"/>
      <c r="BB38" s="55"/>
    </row>
    <row r="39" spans="1:56" s="54" customFormat="1" x14ac:dyDescent="0.2">
      <c r="A39" s="56">
        <f t="shared" si="47"/>
        <v>35</v>
      </c>
      <c r="B39" s="57" t="s">
        <v>76</v>
      </c>
      <c r="C39" s="134">
        <v>75</v>
      </c>
      <c r="D39" s="33">
        <v>88</v>
      </c>
      <c r="E39" s="34">
        <f t="shared" si="27"/>
        <v>1</v>
      </c>
      <c r="F39" s="134">
        <v>2119</v>
      </c>
      <c r="G39" s="33">
        <v>2138</v>
      </c>
      <c r="H39" s="35">
        <f t="shared" si="28"/>
        <v>1</v>
      </c>
      <c r="I39" s="134">
        <v>66</v>
      </c>
      <c r="J39" s="33">
        <v>66</v>
      </c>
      <c r="K39" s="36">
        <f t="shared" si="26"/>
        <v>1</v>
      </c>
      <c r="L39" s="33">
        <v>2301</v>
      </c>
      <c r="M39" s="33">
        <v>98</v>
      </c>
      <c r="N39" s="37">
        <f t="shared" si="3"/>
        <v>2</v>
      </c>
      <c r="O39" s="33">
        <v>1171</v>
      </c>
      <c r="P39" s="37">
        <f t="shared" si="25"/>
        <v>1</v>
      </c>
      <c r="Q39" s="133">
        <v>2170.98</v>
      </c>
      <c r="R39" s="38">
        <v>2456</v>
      </c>
      <c r="S39" s="33">
        <v>2456</v>
      </c>
      <c r="T39" s="33">
        <v>2456</v>
      </c>
      <c r="U39" s="33">
        <v>2456</v>
      </c>
      <c r="V39" s="39">
        <f t="shared" si="29"/>
        <v>113.12863315184848</v>
      </c>
      <c r="W39" s="37">
        <f t="shared" si="30"/>
        <v>2</v>
      </c>
      <c r="X39" s="40">
        <f t="shared" si="31"/>
        <v>8</v>
      </c>
      <c r="Y39" s="33">
        <v>98</v>
      </c>
      <c r="Z39" s="41">
        <f t="shared" si="32"/>
        <v>2</v>
      </c>
      <c r="AA39" s="33">
        <v>97</v>
      </c>
      <c r="AB39" s="42">
        <f t="shared" si="33"/>
        <v>2</v>
      </c>
      <c r="AC39" s="33">
        <v>166449</v>
      </c>
      <c r="AD39" s="41">
        <f t="shared" si="34"/>
        <v>1</v>
      </c>
      <c r="AE39" s="33">
        <v>45817</v>
      </c>
      <c r="AF39" s="43">
        <f t="shared" si="35"/>
        <v>1</v>
      </c>
      <c r="AG39" s="33">
        <v>98</v>
      </c>
      <c r="AH39" s="42">
        <f t="shared" si="36"/>
        <v>1</v>
      </c>
      <c r="AI39" s="44">
        <f t="shared" si="37"/>
        <v>7</v>
      </c>
      <c r="AJ39" s="33">
        <v>22331</v>
      </c>
      <c r="AK39" s="45">
        <f t="shared" si="14"/>
        <v>9.7049109083007394</v>
      </c>
      <c r="AL39" s="46">
        <f t="shared" si="38"/>
        <v>1</v>
      </c>
      <c r="AM39" s="33">
        <v>28198</v>
      </c>
      <c r="AN39" s="47">
        <f t="shared" si="39"/>
        <v>13.188961646398504</v>
      </c>
      <c r="AO39" s="48">
        <f t="shared" si="40"/>
        <v>1</v>
      </c>
      <c r="AP39" s="33">
        <v>6851</v>
      </c>
      <c r="AQ39" s="47">
        <f t="shared" si="41"/>
        <v>77.852272727272734</v>
      </c>
      <c r="AR39" s="49">
        <f t="shared" si="42"/>
        <v>1</v>
      </c>
      <c r="AS39" s="50">
        <f t="shared" si="43"/>
        <v>3</v>
      </c>
      <c r="AT39" s="51">
        <v>1</v>
      </c>
      <c r="AU39" s="47">
        <v>0</v>
      </c>
      <c r="AV39" s="47">
        <v>1</v>
      </c>
      <c r="AW39" s="50">
        <f t="shared" si="44"/>
        <v>2</v>
      </c>
      <c r="AX39" s="52">
        <f t="shared" si="45"/>
        <v>20</v>
      </c>
      <c r="AY39" s="53">
        <f t="shared" si="46"/>
        <v>0.95238095238095233</v>
      </c>
      <c r="BC39" s="55"/>
      <c r="BD39" s="55"/>
    </row>
    <row r="40" spans="1:56" s="54" customFormat="1" x14ac:dyDescent="0.2">
      <c r="A40" s="56">
        <f t="shared" si="47"/>
        <v>36</v>
      </c>
      <c r="B40" s="57" t="s">
        <v>77</v>
      </c>
      <c r="C40" s="134">
        <v>111</v>
      </c>
      <c r="D40" s="33">
        <v>133</v>
      </c>
      <c r="E40" s="34">
        <f t="shared" si="27"/>
        <v>1</v>
      </c>
      <c r="F40" s="134">
        <v>3047</v>
      </c>
      <c r="G40" s="33">
        <v>3066</v>
      </c>
      <c r="H40" s="35">
        <f t="shared" si="28"/>
        <v>1</v>
      </c>
      <c r="I40" s="134">
        <v>94</v>
      </c>
      <c r="J40" s="33">
        <v>94</v>
      </c>
      <c r="K40" s="36">
        <f t="shared" si="26"/>
        <v>1</v>
      </c>
      <c r="L40" s="33">
        <v>3941</v>
      </c>
      <c r="M40" s="33">
        <v>99</v>
      </c>
      <c r="N40" s="37">
        <f t="shared" si="3"/>
        <v>2</v>
      </c>
      <c r="O40" s="33">
        <v>812</v>
      </c>
      <c r="P40" s="37">
        <f t="shared" si="25"/>
        <v>1</v>
      </c>
      <c r="Q40" s="133">
        <v>3056</v>
      </c>
      <c r="R40" s="38">
        <v>3446</v>
      </c>
      <c r="S40" s="33">
        <v>3446</v>
      </c>
      <c r="T40" s="33">
        <v>3446</v>
      </c>
      <c r="U40" s="33">
        <v>3446</v>
      </c>
      <c r="V40" s="39">
        <f t="shared" si="29"/>
        <v>112.76178010471205</v>
      </c>
      <c r="W40" s="37">
        <f t="shared" si="30"/>
        <v>2</v>
      </c>
      <c r="X40" s="40">
        <f t="shared" si="31"/>
        <v>8</v>
      </c>
      <c r="Y40" s="33">
        <v>98</v>
      </c>
      <c r="Z40" s="41">
        <f t="shared" si="32"/>
        <v>2</v>
      </c>
      <c r="AA40" s="33">
        <v>97</v>
      </c>
      <c r="AB40" s="42">
        <f t="shared" si="33"/>
        <v>2</v>
      </c>
      <c r="AC40" s="33">
        <v>244447</v>
      </c>
      <c r="AD40" s="41">
        <f t="shared" si="34"/>
        <v>1</v>
      </c>
      <c r="AE40" s="33">
        <v>82902</v>
      </c>
      <c r="AF40" s="43">
        <f t="shared" si="35"/>
        <v>1</v>
      </c>
      <c r="AG40" s="33">
        <v>99</v>
      </c>
      <c r="AH40" s="42">
        <f t="shared" si="36"/>
        <v>1</v>
      </c>
      <c r="AI40" s="44">
        <f t="shared" si="37"/>
        <v>7</v>
      </c>
      <c r="AJ40" s="33">
        <v>54617</v>
      </c>
      <c r="AK40" s="45">
        <f t="shared" si="14"/>
        <v>13.85866531337224</v>
      </c>
      <c r="AL40" s="46">
        <f t="shared" si="38"/>
        <v>1</v>
      </c>
      <c r="AM40" s="33">
        <v>45867</v>
      </c>
      <c r="AN40" s="47">
        <f t="shared" si="39"/>
        <v>14.959882583170254</v>
      </c>
      <c r="AO40" s="48">
        <f t="shared" si="40"/>
        <v>1</v>
      </c>
      <c r="AP40" s="33">
        <v>12296</v>
      </c>
      <c r="AQ40" s="47">
        <f t="shared" si="41"/>
        <v>92.451127819548873</v>
      </c>
      <c r="AR40" s="49">
        <f t="shared" si="42"/>
        <v>1</v>
      </c>
      <c r="AS40" s="50">
        <f t="shared" si="43"/>
        <v>3</v>
      </c>
      <c r="AT40" s="51">
        <v>1</v>
      </c>
      <c r="AU40" s="47">
        <v>0</v>
      </c>
      <c r="AV40" s="47">
        <v>1</v>
      </c>
      <c r="AW40" s="50">
        <f t="shared" si="44"/>
        <v>2</v>
      </c>
      <c r="AX40" s="52">
        <f t="shared" si="45"/>
        <v>20</v>
      </c>
      <c r="AY40" s="53">
        <f t="shared" si="46"/>
        <v>0.95238095238095233</v>
      </c>
    </row>
    <row r="41" spans="1:56" s="54" customFormat="1" x14ac:dyDescent="0.2">
      <c r="A41" s="56">
        <f t="shared" si="47"/>
        <v>37</v>
      </c>
      <c r="B41" s="57" t="s">
        <v>78</v>
      </c>
      <c r="C41" s="134">
        <v>147</v>
      </c>
      <c r="D41" s="33">
        <v>175</v>
      </c>
      <c r="E41" s="34">
        <f t="shared" si="27"/>
        <v>1</v>
      </c>
      <c r="F41" s="134">
        <v>4354</v>
      </c>
      <c r="G41" s="33">
        <v>4360</v>
      </c>
      <c r="H41" s="35">
        <f t="shared" si="28"/>
        <v>1</v>
      </c>
      <c r="I41" s="134">
        <v>129</v>
      </c>
      <c r="J41" s="33">
        <v>130</v>
      </c>
      <c r="K41" s="36">
        <v>1</v>
      </c>
      <c r="L41" s="33">
        <v>6819</v>
      </c>
      <c r="M41" s="33">
        <v>99</v>
      </c>
      <c r="N41" s="37">
        <f t="shared" si="3"/>
        <v>2</v>
      </c>
      <c r="O41" s="33">
        <v>1990</v>
      </c>
      <c r="P41" s="37">
        <f t="shared" si="25"/>
        <v>1</v>
      </c>
      <c r="Q41" s="133">
        <v>4017.06</v>
      </c>
      <c r="R41" s="38">
        <v>4765</v>
      </c>
      <c r="S41" s="33">
        <v>4767</v>
      </c>
      <c r="T41" s="33">
        <v>4767</v>
      </c>
      <c r="U41" s="33">
        <v>4767</v>
      </c>
      <c r="V41" s="39">
        <f t="shared" si="29"/>
        <v>118.61908958292881</v>
      </c>
      <c r="W41" s="37">
        <f t="shared" si="30"/>
        <v>2</v>
      </c>
      <c r="X41" s="40">
        <f t="shared" si="31"/>
        <v>8</v>
      </c>
      <c r="Y41" s="33">
        <v>98</v>
      </c>
      <c r="Z41" s="41">
        <f t="shared" si="32"/>
        <v>2</v>
      </c>
      <c r="AA41" s="33">
        <v>98</v>
      </c>
      <c r="AB41" s="42">
        <f t="shared" si="33"/>
        <v>2</v>
      </c>
      <c r="AC41" s="33">
        <v>356156</v>
      </c>
      <c r="AD41" s="41">
        <f t="shared" si="34"/>
        <v>1</v>
      </c>
      <c r="AE41" s="33">
        <v>90243</v>
      </c>
      <c r="AF41" s="43">
        <f t="shared" si="35"/>
        <v>1</v>
      </c>
      <c r="AG41" s="33">
        <v>99</v>
      </c>
      <c r="AH41" s="42">
        <f t="shared" si="36"/>
        <v>1</v>
      </c>
      <c r="AI41" s="44">
        <f t="shared" si="37"/>
        <v>7</v>
      </c>
      <c r="AJ41" s="33">
        <v>125410</v>
      </c>
      <c r="AK41" s="45">
        <f t="shared" si="14"/>
        <v>18.391259715500805</v>
      </c>
      <c r="AL41" s="46">
        <f t="shared" si="38"/>
        <v>1</v>
      </c>
      <c r="AM41" s="33">
        <v>62235</v>
      </c>
      <c r="AN41" s="47">
        <f t="shared" si="39"/>
        <v>14.274082568807339</v>
      </c>
      <c r="AO41" s="48">
        <f t="shared" si="40"/>
        <v>1</v>
      </c>
      <c r="AP41" s="33">
        <v>14605</v>
      </c>
      <c r="AQ41" s="47">
        <f t="shared" si="41"/>
        <v>83.457142857142856</v>
      </c>
      <c r="AR41" s="49">
        <f t="shared" si="42"/>
        <v>1</v>
      </c>
      <c r="AS41" s="50">
        <f t="shared" si="43"/>
        <v>3</v>
      </c>
      <c r="AT41" s="51">
        <v>1</v>
      </c>
      <c r="AU41" s="47">
        <v>0</v>
      </c>
      <c r="AV41" s="47">
        <v>1</v>
      </c>
      <c r="AW41" s="50">
        <f t="shared" si="44"/>
        <v>2</v>
      </c>
      <c r="AX41" s="52">
        <f t="shared" si="45"/>
        <v>20</v>
      </c>
      <c r="AY41" s="53">
        <f t="shared" si="46"/>
        <v>0.95238095238095233</v>
      </c>
    </row>
    <row r="42" spans="1:56" s="54" customFormat="1" ht="16.5" customHeight="1" x14ac:dyDescent="0.2">
      <c r="A42" s="56">
        <f t="shared" si="47"/>
        <v>38</v>
      </c>
      <c r="B42" s="57" t="s">
        <v>79</v>
      </c>
      <c r="C42" s="134">
        <v>81</v>
      </c>
      <c r="D42" s="33">
        <v>96</v>
      </c>
      <c r="E42" s="34">
        <f t="shared" si="27"/>
        <v>1</v>
      </c>
      <c r="F42" s="134">
        <v>1758</v>
      </c>
      <c r="G42" s="33">
        <v>1770</v>
      </c>
      <c r="H42" s="35">
        <f t="shared" si="28"/>
        <v>1</v>
      </c>
      <c r="I42" s="134">
        <v>59</v>
      </c>
      <c r="J42" s="33">
        <v>59</v>
      </c>
      <c r="K42" s="36">
        <f t="shared" ref="K42:K73" si="48">IF(I42=J42,1,0)</f>
        <v>1</v>
      </c>
      <c r="L42" s="33">
        <v>1962</v>
      </c>
      <c r="M42" s="33">
        <v>100</v>
      </c>
      <c r="N42" s="37">
        <f t="shared" si="3"/>
        <v>2</v>
      </c>
      <c r="O42" s="33">
        <v>407</v>
      </c>
      <c r="P42" s="37">
        <f t="shared" si="25"/>
        <v>1</v>
      </c>
      <c r="Q42" s="133">
        <v>2011</v>
      </c>
      <c r="R42" s="38">
        <v>2245</v>
      </c>
      <c r="S42" s="33">
        <v>2245</v>
      </c>
      <c r="T42" s="33">
        <v>2245</v>
      </c>
      <c r="U42" s="33">
        <v>2245</v>
      </c>
      <c r="V42" s="39">
        <f t="shared" si="29"/>
        <v>111.63600198906016</v>
      </c>
      <c r="W42" s="37">
        <f t="shared" si="30"/>
        <v>2</v>
      </c>
      <c r="X42" s="40">
        <f t="shared" si="31"/>
        <v>8</v>
      </c>
      <c r="Y42" s="33">
        <v>98</v>
      </c>
      <c r="Z42" s="41">
        <f t="shared" si="32"/>
        <v>2</v>
      </c>
      <c r="AA42" s="33">
        <v>99</v>
      </c>
      <c r="AB42" s="42">
        <f t="shared" si="33"/>
        <v>2</v>
      </c>
      <c r="AC42" s="33">
        <v>127164</v>
      </c>
      <c r="AD42" s="41">
        <f t="shared" si="34"/>
        <v>1</v>
      </c>
      <c r="AE42" s="33">
        <v>36711</v>
      </c>
      <c r="AF42" s="43">
        <f t="shared" si="35"/>
        <v>1</v>
      </c>
      <c r="AG42" s="33">
        <v>99</v>
      </c>
      <c r="AH42" s="42">
        <f t="shared" si="36"/>
        <v>1</v>
      </c>
      <c r="AI42" s="44">
        <f t="shared" si="37"/>
        <v>7</v>
      </c>
      <c r="AJ42" s="33">
        <v>33590</v>
      </c>
      <c r="AK42" s="45">
        <f t="shared" si="14"/>
        <v>17.120285423037718</v>
      </c>
      <c r="AL42" s="46">
        <f t="shared" si="38"/>
        <v>1</v>
      </c>
      <c r="AM42" s="33">
        <v>13061</v>
      </c>
      <c r="AN42" s="47">
        <f t="shared" si="39"/>
        <v>7.3790960451977403</v>
      </c>
      <c r="AO42" s="48">
        <f t="shared" si="40"/>
        <v>0</v>
      </c>
      <c r="AP42" s="33">
        <v>5902</v>
      </c>
      <c r="AQ42" s="47">
        <f t="shared" si="41"/>
        <v>61.479166666666664</v>
      </c>
      <c r="AR42" s="49">
        <f t="shared" si="42"/>
        <v>1</v>
      </c>
      <c r="AS42" s="50">
        <f t="shared" si="43"/>
        <v>2</v>
      </c>
      <c r="AT42" s="51">
        <v>1</v>
      </c>
      <c r="AU42" s="47">
        <v>1</v>
      </c>
      <c r="AV42" s="47">
        <v>1</v>
      </c>
      <c r="AW42" s="50">
        <f t="shared" si="44"/>
        <v>3</v>
      </c>
      <c r="AX42" s="52">
        <f t="shared" si="45"/>
        <v>20</v>
      </c>
      <c r="AY42" s="53">
        <f t="shared" si="46"/>
        <v>0.95238095238095233</v>
      </c>
      <c r="AZ42" s="55"/>
      <c r="BA42" s="55"/>
      <c r="BB42" s="55"/>
    </row>
    <row r="43" spans="1:56" s="54" customFormat="1" ht="16.5" customHeight="1" x14ac:dyDescent="0.2">
      <c r="A43" s="56">
        <f t="shared" si="47"/>
        <v>39</v>
      </c>
      <c r="B43" s="57" t="s">
        <v>80</v>
      </c>
      <c r="C43" s="134">
        <v>34</v>
      </c>
      <c r="D43" s="33">
        <v>38</v>
      </c>
      <c r="E43" s="34">
        <f t="shared" si="27"/>
        <v>1</v>
      </c>
      <c r="F43" s="134">
        <v>719</v>
      </c>
      <c r="G43" s="33">
        <v>719</v>
      </c>
      <c r="H43" s="35">
        <f t="shared" si="28"/>
        <v>1</v>
      </c>
      <c r="I43" s="134">
        <v>26</v>
      </c>
      <c r="J43" s="33">
        <v>26</v>
      </c>
      <c r="K43" s="36">
        <f t="shared" si="48"/>
        <v>1</v>
      </c>
      <c r="L43" s="33">
        <v>1058</v>
      </c>
      <c r="M43" s="33">
        <v>97</v>
      </c>
      <c r="N43" s="37">
        <f t="shared" si="3"/>
        <v>2</v>
      </c>
      <c r="O43" s="33">
        <v>442</v>
      </c>
      <c r="P43" s="37">
        <f t="shared" si="25"/>
        <v>1</v>
      </c>
      <c r="Q43" s="133">
        <v>837.5</v>
      </c>
      <c r="R43" s="38">
        <v>1049</v>
      </c>
      <c r="S43" s="59">
        <v>353</v>
      </c>
      <c r="T43" s="33">
        <v>353</v>
      </c>
      <c r="U43" s="59">
        <v>1</v>
      </c>
      <c r="V43" s="39">
        <f t="shared" si="29"/>
        <v>125.25373134328358</v>
      </c>
      <c r="W43" s="37">
        <f t="shared" si="30"/>
        <v>2</v>
      </c>
      <c r="X43" s="40">
        <f t="shared" si="31"/>
        <v>8</v>
      </c>
      <c r="Y43" s="33">
        <v>99</v>
      </c>
      <c r="Z43" s="41">
        <f t="shared" si="32"/>
        <v>2</v>
      </c>
      <c r="AA43" s="33">
        <v>99</v>
      </c>
      <c r="AB43" s="42">
        <f t="shared" si="33"/>
        <v>2</v>
      </c>
      <c r="AC43" s="33">
        <v>66495</v>
      </c>
      <c r="AD43" s="41">
        <f t="shared" si="34"/>
        <v>1</v>
      </c>
      <c r="AE43" s="33">
        <v>16991</v>
      </c>
      <c r="AF43" s="43">
        <f t="shared" si="35"/>
        <v>1</v>
      </c>
      <c r="AG43" s="33">
        <v>99</v>
      </c>
      <c r="AH43" s="42">
        <f t="shared" si="36"/>
        <v>1</v>
      </c>
      <c r="AI43" s="44">
        <f t="shared" si="37"/>
        <v>7</v>
      </c>
      <c r="AJ43" s="33">
        <v>8617</v>
      </c>
      <c r="AK43" s="45">
        <f t="shared" si="14"/>
        <v>8.1446124763705097</v>
      </c>
      <c r="AL43" s="46">
        <f t="shared" si="38"/>
        <v>1</v>
      </c>
      <c r="AM43" s="33">
        <v>5847</v>
      </c>
      <c r="AN43" s="47">
        <f t="shared" si="39"/>
        <v>8.1321279554937416</v>
      </c>
      <c r="AO43" s="48">
        <f t="shared" si="40"/>
        <v>1</v>
      </c>
      <c r="AP43" s="33">
        <v>1879</v>
      </c>
      <c r="AQ43" s="47">
        <f t="shared" si="41"/>
        <v>49.44736842105263</v>
      </c>
      <c r="AR43" s="49">
        <f t="shared" si="42"/>
        <v>1</v>
      </c>
      <c r="AS43" s="50">
        <f t="shared" si="43"/>
        <v>3</v>
      </c>
      <c r="AT43" s="51">
        <v>1</v>
      </c>
      <c r="AU43" s="47">
        <v>0</v>
      </c>
      <c r="AV43" s="47">
        <v>1</v>
      </c>
      <c r="AW43" s="50">
        <f t="shared" si="44"/>
        <v>2</v>
      </c>
      <c r="AX43" s="52">
        <f t="shared" si="45"/>
        <v>20</v>
      </c>
      <c r="AY43" s="53">
        <f t="shared" si="46"/>
        <v>0.95238095238095233</v>
      </c>
    </row>
    <row r="44" spans="1:56" s="55" customFormat="1" x14ac:dyDescent="0.2">
      <c r="A44" s="56">
        <f t="shared" si="47"/>
        <v>40</v>
      </c>
      <c r="B44" s="57" t="s">
        <v>81</v>
      </c>
      <c r="C44" s="134">
        <v>108</v>
      </c>
      <c r="D44" s="33">
        <v>131</v>
      </c>
      <c r="E44" s="34">
        <f t="shared" si="27"/>
        <v>1</v>
      </c>
      <c r="F44" s="134">
        <v>3029</v>
      </c>
      <c r="G44" s="33">
        <v>3049</v>
      </c>
      <c r="H44" s="35">
        <f t="shared" si="28"/>
        <v>1</v>
      </c>
      <c r="I44" s="134">
        <v>95</v>
      </c>
      <c r="J44" s="33">
        <v>95</v>
      </c>
      <c r="K44" s="36">
        <f t="shared" si="48"/>
        <v>1</v>
      </c>
      <c r="L44" s="33">
        <v>4840</v>
      </c>
      <c r="M44" s="33">
        <v>99</v>
      </c>
      <c r="N44" s="37">
        <f t="shared" si="3"/>
        <v>2</v>
      </c>
      <c r="O44" s="33">
        <v>286</v>
      </c>
      <c r="P44" s="37">
        <f t="shared" si="25"/>
        <v>1</v>
      </c>
      <c r="Q44" s="133">
        <v>2961</v>
      </c>
      <c r="R44" s="38">
        <v>3462</v>
      </c>
      <c r="S44" s="33">
        <v>3462</v>
      </c>
      <c r="T44" s="33">
        <v>3462</v>
      </c>
      <c r="U44" s="33">
        <v>3462</v>
      </c>
      <c r="V44" s="39">
        <f t="shared" si="29"/>
        <v>116.91995947315097</v>
      </c>
      <c r="W44" s="37">
        <f t="shared" si="30"/>
        <v>2</v>
      </c>
      <c r="X44" s="40">
        <f t="shared" si="31"/>
        <v>8</v>
      </c>
      <c r="Y44" s="33">
        <v>98</v>
      </c>
      <c r="Z44" s="41">
        <f t="shared" si="32"/>
        <v>2</v>
      </c>
      <c r="AA44" s="33">
        <v>97</v>
      </c>
      <c r="AB44" s="42">
        <f t="shared" si="33"/>
        <v>2</v>
      </c>
      <c r="AC44" s="33">
        <v>248412</v>
      </c>
      <c r="AD44" s="41">
        <f t="shared" si="34"/>
        <v>1</v>
      </c>
      <c r="AE44" s="33">
        <v>62270</v>
      </c>
      <c r="AF44" s="43">
        <f t="shared" si="35"/>
        <v>1</v>
      </c>
      <c r="AG44" s="33">
        <v>99</v>
      </c>
      <c r="AH44" s="42">
        <f t="shared" si="36"/>
        <v>1</v>
      </c>
      <c r="AI44" s="44">
        <f t="shared" si="37"/>
        <v>7</v>
      </c>
      <c r="AJ44" s="33">
        <v>50769</v>
      </c>
      <c r="AK44" s="45">
        <f t="shared" si="14"/>
        <v>10.489462809917356</v>
      </c>
      <c r="AL44" s="46">
        <f t="shared" si="38"/>
        <v>1</v>
      </c>
      <c r="AM44" s="33">
        <v>38356</v>
      </c>
      <c r="AN44" s="47">
        <f t="shared" si="39"/>
        <v>12.579862249918007</v>
      </c>
      <c r="AO44" s="48">
        <f t="shared" si="40"/>
        <v>1</v>
      </c>
      <c r="AP44" s="33">
        <v>9057</v>
      </c>
      <c r="AQ44" s="47">
        <f t="shared" si="41"/>
        <v>69.137404580152676</v>
      </c>
      <c r="AR44" s="49">
        <f t="shared" si="42"/>
        <v>1</v>
      </c>
      <c r="AS44" s="50">
        <f t="shared" si="43"/>
        <v>3</v>
      </c>
      <c r="AT44" s="51">
        <v>1</v>
      </c>
      <c r="AU44" s="47">
        <v>0</v>
      </c>
      <c r="AV44" s="47">
        <v>1</v>
      </c>
      <c r="AW44" s="50">
        <f t="shared" si="44"/>
        <v>2</v>
      </c>
      <c r="AX44" s="52">
        <f t="shared" si="45"/>
        <v>20</v>
      </c>
      <c r="AY44" s="53">
        <f t="shared" si="46"/>
        <v>0.95238095238095233</v>
      </c>
      <c r="AZ44" s="54"/>
      <c r="BA44" s="54"/>
      <c r="BB44" s="54"/>
      <c r="BC44" s="54"/>
      <c r="BD44" s="54"/>
    </row>
    <row r="45" spans="1:56" s="55" customFormat="1" x14ac:dyDescent="0.2">
      <c r="A45" s="56">
        <f t="shared" si="47"/>
        <v>41</v>
      </c>
      <c r="B45" s="57" t="s">
        <v>82</v>
      </c>
      <c r="C45" s="134">
        <v>89</v>
      </c>
      <c r="D45" s="33">
        <v>99</v>
      </c>
      <c r="E45" s="34">
        <f t="shared" si="27"/>
        <v>1</v>
      </c>
      <c r="F45" s="134">
        <v>2208</v>
      </c>
      <c r="G45" s="33">
        <v>2219</v>
      </c>
      <c r="H45" s="35">
        <f t="shared" si="28"/>
        <v>1</v>
      </c>
      <c r="I45" s="134">
        <v>68</v>
      </c>
      <c r="J45" s="33">
        <v>68</v>
      </c>
      <c r="K45" s="36">
        <f t="shared" si="48"/>
        <v>1</v>
      </c>
      <c r="L45" s="33">
        <v>3563</v>
      </c>
      <c r="M45" s="33">
        <v>100</v>
      </c>
      <c r="N45" s="37">
        <f t="shared" si="3"/>
        <v>2</v>
      </c>
      <c r="O45" s="33">
        <v>715</v>
      </c>
      <c r="P45" s="37">
        <f t="shared" si="25"/>
        <v>1</v>
      </c>
      <c r="Q45" s="133">
        <v>2029</v>
      </c>
      <c r="R45" s="38">
        <v>2512</v>
      </c>
      <c r="S45" s="33">
        <v>2512</v>
      </c>
      <c r="T45" s="33">
        <v>2512</v>
      </c>
      <c r="U45" s="33">
        <v>2512</v>
      </c>
      <c r="V45" s="39">
        <f t="shared" si="29"/>
        <v>123.80482996550025</v>
      </c>
      <c r="W45" s="37">
        <f t="shared" si="30"/>
        <v>2</v>
      </c>
      <c r="X45" s="40">
        <f t="shared" si="31"/>
        <v>8</v>
      </c>
      <c r="Y45" s="33">
        <v>99</v>
      </c>
      <c r="Z45" s="41">
        <f t="shared" si="32"/>
        <v>2</v>
      </c>
      <c r="AA45" s="33">
        <v>100</v>
      </c>
      <c r="AB45" s="42">
        <f t="shared" si="33"/>
        <v>2</v>
      </c>
      <c r="AC45" s="33">
        <v>159488</v>
      </c>
      <c r="AD45" s="41">
        <f t="shared" si="34"/>
        <v>1</v>
      </c>
      <c r="AE45" s="33">
        <v>43484</v>
      </c>
      <c r="AF45" s="43">
        <f t="shared" si="35"/>
        <v>1</v>
      </c>
      <c r="AG45" s="33">
        <v>99</v>
      </c>
      <c r="AH45" s="42">
        <f t="shared" si="36"/>
        <v>1</v>
      </c>
      <c r="AI45" s="44">
        <f t="shared" si="37"/>
        <v>7</v>
      </c>
      <c r="AJ45" s="33">
        <v>31390</v>
      </c>
      <c r="AK45" s="45">
        <f t="shared" si="14"/>
        <v>8.809991580129104</v>
      </c>
      <c r="AL45" s="46">
        <f t="shared" si="38"/>
        <v>1</v>
      </c>
      <c r="AM45" s="33">
        <v>33124</v>
      </c>
      <c r="AN45" s="47">
        <f t="shared" si="39"/>
        <v>14.927444794952681</v>
      </c>
      <c r="AO45" s="48">
        <f t="shared" si="40"/>
        <v>1</v>
      </c>
      <c r="AP45" s="33">
        <v>9564</v>
      </c>
      <c r="AQ45" s="47">
        <f t="shared" si="41"/>
        <v>96.606060606060609</v>
      </c>
      <c r="AR45" s="49">
        <f t="shared" si="42"/>
        <v>1</v>
      </c>
      <c r="AS45" s="50">
        <f t="shared" si="43"/>
        <v>3</v>
      </c>
      <c r="AT45" s="51">
        <v>1</v>
      </c>
      <c r="AU45" s="47">
        <v>0</v>
      </c>
      <c r="AV45" s="47">
        <v>1</v>
      </c>
      <c r="AW45" s="50">
        <f t="shared" si="44"/>
        <v>2</v>
      </c>
      <c r="AX45" s="52">
        <f t="shared" si="45"/>
        <v>20</v>
      </c>
      <c r="AY45" s="53">
        <f t="shared" si="46"/>
        <v>0.95238095238095233</v>
      </c>
      <c r="AZ45" s="54"/>
      <c r="BA45" s="54"/>
      <c r="BB45" s="54"/>
      <c r="BC45" s="54"/>
      <c r="BD45" s="54"/>
    </row>
    <row r="46" spans="1:56" s="54" customFormat="1" ht="16.5" customHeight="1" x14ac:dyDescent="0.2">
      <c r="A46" s="56">
        <f t="shared" si="47"/>
        <v>42</v>
      </c>
      <c r="B46" s="57" t="s">
        <v>83</v>
      </c>
      <c r="C46" s="134">
        <v>78</v>
      </c>
      <c r="D46" s="33">
        <v>90</v>
      </c>
      <c r="E46" s="34">
        <f t="shared" si="27"/>
        <v>1</v>
      </c>
      <c r="F46" s="134">
        <v>2019</v>
      </c>
      <c r="G46" s="33">
        <v>2017</v>
      </c>
      <c r="H46" s="35">
        <f t="shared" si="28"/>
        <v>1</v>
      </c>
      <c r="I46" s="134">
        <v>63</v>
      </c>
      <c r="J46" s="33">
        <v>63</v>
      </c>
      <c r="K46" s="36">
        <f t="shared" si="48"/>
        <v>1</v>
      </c>
      <c r="L46" s="33">
        <v>3074</v>
      </c>
      <c r="M46" s="33">
        <v>99</v>
      </c>
      <c r="N46" s="37">
        <f t="shared" si="3"/>
        <v>2</v>
      </c>
      <c r="O46" s="33">
        <v>516</v>
      </c>
      <c r="P46" s="37">
        <f t="shared" si="25"/>
        <v>1</v>
      </c>
      <c r="Q46" s="133">
        <v>2065.5</v>
      </c>
      <c r="R46" s="38">
        <v>2490</v>
      </c>
      <c r="S46" s="33">
        <v>2490</v>
      </c>
      <c r="T46" s="33">
        <v>2490</v>
      </c>
      <c r="U46" s="33">
        <v>2490</v>
      </c>
      <c r="V46" s="39">
        <f t="shared" si="29"/>
        <v>120.5519244734931</v>
      </c>
      <c r="W46" s="37">
        <f t="shared" si="30"/>
        <v>2</v>
      </c>
      <c r="X46" s="40">
        <f t="shared" si="31"/>
        <v>8</v>
      </c>
      <c r="Y46" s="33">
        <v>100</v>
      </c>
      <c r="Z46" s="41">
        <f t="shared" si="32"/>
        <v>2</v>
      </c>
      <c r="AA46" s="33">
        <v>99</v>
      </c>
      <c r="AB46" s="42">
        <f t="shared" si="33"/>
        <v>2</v>
      </c>
      <c r="AC46" s="33">
        <v>161573</v>
      </c>
      <c r="AD46" s="41">
        <f t="shared" si="34"/>
        <v>1</v>
      </c>
      <c r="AE46" s="33">
        <v>42061</v>
      </c>
      <c r="AF46" s="43">
        <f t="shared" si="35"/>
        <v>1</v>
      </c>
      <c r="AG46" s="33">
        <v>98</v>
      </c>
      <c r="AH46" s="42">
        <f t="shared" si="36"/>
        <v>1</v>
      </c>
      <c r="AI46" s="44">
        <f t="shared" si="37"/>
        <v>7</v>
      </c>
      <c r="AJ46" s="33">
        <v>43571</v>
      </c>
      <c r="AK46" s="45">
        <f t="shared" si="14"/>
        <v>14.174040338321406</v>
      </c>
      <c r="AL46" s="46">
        <f t="shared" si="38"/>
        <v>1</v>
      </c>
      <c r="AM46" s="33">
        <v>33132</v>
      </c>
      <c r="AN46" s="47">
        <f t="shared" si="39"/>
        <v>16.426375805651958</v>
      </c>
      <c r="AO46" s="48">
        <f t="shared" si="40"/>
        <v>1</v>
      </c>
      <c r="AP46" s="33">
        <v>8195</v>
      </c>
      <c r="AQ46" s="47">
        <f t="shared" si="41"/>
        <v>91.055555555555557</v>
      </c>
      <c r="AR46" s="49">
        <f t="shared" si="42"/>
        <v>1</v>
      </c>
      <c r="AS46" s="50">
        <f t="shared" si="43"/>
        <v>3</v>
      </c>
      <c r="AT46" s="51">
        <v>1</v>
      </c>
      <c r="AU46" s="47">
        <v>0</v>
      </c>
      <c r="AV46" s="47">
        <v>1</v>
      </c>
      <c r="AW46" s="50">
        <f t="shared" si="44"/>
        <v>2</v>
      </c>
      <c r="AX46" s="52">
        <f t="shared" si="45"/>
        <v>20</v>
      </c>
      <c r="AY46" s="53">
        <f t="shared" si="46"/>
        <v>0.95238095238095233</v>
      </c>
    </row>
    <row r="47" spans="1:56" s="55" customFormat="1" x14ac:dyDescent="0.2">
      <c r="A47" s="56">
        <f t="shared" si="47"/>
        <v>43</v>
      </c>
      <c r="B47" s="57" t="s">
        <v>84</v>
      </c>
      <c r="C47" s="134">
        <v>148</v>
      </c>
      <c r="D47" s="33">
        <v>173</v>
      </c>
      <c r="E47" s="34">
        <f t="shared" si="27"/>
        <v>1</v>
      </c>
      <c r="F47" s="134">
        <v>4030</v>
      </c>
      <c r="G47" s="33">
        <v>4076</v>
      </c>
      <c r="H47" s="35">
        <f t="shared" si="28"/>
        <v>1</v>
      </c>
      <c r="I47" s="134">
        <v>115</v>
      </c>
      <c r="J47" s="33">
        <v>115</v>
      </c>
      <c r="K47" s="36">
        <f t="shared" si="48"/>
        <v>1</v>
      </c>
      <c r="L47" s="33">
        <v>5997</v>
      </c>
      <c r="M47" s="33">
        <v>98</v>
      </c>
      <c r="N47" s="37">
        <f t="shared" si="3"/>
        <v>2</v>
      </c>
      <c r="O47" s="33">
        <v>404</v>
      </c>
      <c r="P47" s="37">
        <f t="shared" si="25"/>
        <v>1</v>
      </c>
      <c r="Q47" s="133">
        <v>3710</v>
      </c>
      <c r="R47" s="38">
        <v>4273</v>
      </c>
      <c r="S47" s="33">
        <v>4273</v>
      </c>
      <c r="T47" s="33">
        <v>4273</v>
      </c>
      <c r="U47" s="33">
        <v>4273</v>
      </c>
      <c r="V47" s="39">
        <f t="shared" si="29"/>
        <v>115.17520215633424</v>
      </c>
      <c r="W47" s="37">
        <f t="shared" si="30"/>
        <v>2</v>
      </c>
      <c r="X47" s="40">
        <f t="shared" si="31"/>
        <v>8</v>
      </c>
      <c r="Y47" s="33">
        <v>98</v>
      </c>
      <c r="Z47" s="41">
        <f t="shared" si="32"/>
        <v>2</v>
      </c>
      <c r="AA47" s="33">
        <v>94</v>
      </c>
      <c r="AB47" s="42">
        <f t="shared" si="33"/>
        <v>2</v>
      </c>
      <c r="AC47" s="33">
        <v>293172</v>
      </c>
      <c r="AD47" s="41">
        <f t="shared" si="34"/>
        <v>1</v>
      </c>
      <c r="AE47" s="33">
        <v>96105</v>
      </c>
      <c r="AF47" s="43">
        <f t="shared" si="35"/>
        <v>1</v>
      </c>
      <c r="AG47" s="33">
        <v>99</v>
      </c>
      <c r="AH47" s="42">
        <f t="shared" si="36"/>
        <v>1</v>
      </c>
      <c r="AI47" s="44">
        <f t="shared" si="37"/>
        <v>7</v>
      </c>
      <c r="AJ47" s="33">
        <v>93457</v>
      </c>
      <c r="AK47" s="45">
        <f t="shared" si="14"/>
        <v>15.583958645989661</v>
      </c>
      <c r="AL47" s="46">
        <f t="shared" si="38"/>
        <v>1</v>
      </c>
      <c r="AM47" s="33">
        <v>62282</v>
      </c>
      <c r="AN47" s="47">
        <f t="shared" si="39"/>
        <v>15.280176643768401</v>
      </c>
      <c r="AO47" s="48">
        <f t="shared" si="40"/>
        <v>1</v>
      </c>
      <c r="AP47" s="33">
        <v>12918</v>
      </c>
      <c r="AQ47" s="47">
        <f t="shared" si="41"/>
        <v>74.670520231213871</v>
      </c>
      <c r="AR47" s="49">
        <f t="shared" si="42"/>
        <v>1</v>
      </c>
      <c r="AS47" s="50">
        <f t="shared" si="43"/>
        <v>3</v>
      </c>
      <c r="AT47" s="51">
        <v>1</v>
      </c>
      <c r="AU47" s="47">
        <v>0</v>
      </c>
      <c r="AV47" s="47">
        <v>1</v>
      </c>
      <c r="AW47" s="50">
        <f t="shared" si="44"/>
        <v>2</v>
      </c>
      <c r="AX47" s="52">
        <f t="shared" si="45"/>
        <v>20</v>
      </c>
      <c r="AY47" s="53">
        <f t="shared" si="46"/>
        <v>0.95238095238095233</v>
      </c>
      <c r="AZ47" s="54"/>
      <c r="BA47" s="54"/>
      <c r="BB47" s="54"/>
      <c r="BC47" s="54"/>
      <c r="BD47" s="54"/>
    </row>
    <row r="48" spans="1:56" s="55" customFormat="1" x14ac:dyDescent="0.2">
      <c r="A48" s="56">
        <f t="shared" si="47"/>
        <v>44</v>
      </c>
      <c r="B48" s="57" t="s">
        <v>85</v>
      </c>
      <c r="C48" s="134">
        <v>80</v>
      </c>
      <c r="D48" s="33">
        <v>97</v>
      </c>
      <c r="E48" s="34">
        <f t="shared" si="27"/>
        <v>1</v>
      </c>
      <c r="F48" s="134">
        <v>2575</v>
      </c>
      <c r="G48" s="33">
        <v>2609</v>
      </c>
      <c r="H48" s="35">
        <f t="shared" si="28"/>
        <v>1</v>
      </c>
      <c r="I48" s="134">
        <v>72</v>
      </c>
      <c r="J48" s="33">
        <v>72</v>
      </c>
      <c r="K48" s="36">
        <f t="shared" si="48"/>
        <v>1</v>
      </c>
      <c r="L48" s="33">
        <v>3876</v>
      </c>
      <c r="M48" s="33">
        <v>92</v>
      </c>
      <c r="N48" s="37">
        <f t="shared" si="3"/>
        <v>1</v>
      </c>
      <c r="O48" s="33">
        <v>823</v>
      </c>
      <c r="P48" s="37">
        <f t="shared" si="25"/>
        <v>1</v>
      </c>
      <c r="Q48" s="133">
        <v>2386</v>
      </c>
      <c r="R48" s="38">
        <v>2759</v>
      </c>
      <c r="S48" s="33">
        <v>2759</v>
      </c>
      <c r="T48" s="33">
        <v>2759</v>
      </c>
      <c r="U48" s="59">
        <v>2</v>
      </c>
      <c r="V48" s="39">
        <f t="shared" si="29"/>
        <v>115.63285834031852</v>
      </c>
      <c r="W48" s="37">
        <f t="shared" si="30"/>
        <v>2</v>
      </c>
      <c r="X48" s="40">
        <f t="shared" si="31"/>
        <v>7</v>
      </c>
      <c r="Y48" s="33">
        <v>96</v>
      </c>
      <c r="Z48" s="41">
        <f t="shared" si="32"/>
        <v>2</v>
      </c>
      <c r="AA48" s="33">
        <v>92</v>
      </c>
      <c r="AB48" s="42">
        <f t="shared" si="33"/>
        <v>2</v>
      </c>
      <c r="AC48" s="33">
        <v>202073</v>
      </c>
      <c r="AD48" s="41">
        <f t="shared" si="34"/>
        <v>1</v>
      </c>
      <c r="AE48" s="33">
        <v>62914</v>
      </c>
      <c r="AF48" s="43">
        <f t="shared" si="35"/>
        <v>1</v>
      </c>
      <c r="AG48" s="33">
        <v>99</v>
      </c>
      <c r="AH48" s="42">
        <f t="shared" si="36"/>
        <v>1</v>
      </c>
      <c r="AI48" s="44">
        <f t="shared" si="37"/>
        <v>7</v>
      </c>
      <c r="AJ48" s="33">
        <v>40279</v>
      </c>
      <c r="AK48" s="45">
        <f t="shared" si="14"/>
        <v>10.391898864809081</v>
      </c>
      <c r="AL48" s="46">
        <f t="shared" si="38"/>
        <v>1</v>
      </c>
      <c r="AM48" s="33">
        <v>28894</v>
      </c>
      <c r="AN48" s="47">
        <f t="shared" si="39"/>
        <v>11.074741280183979</v>
      </c>
      <c r="AO48" s="48">
        <f t="shared" si="40"/>
        <v>1</v>
      </c>
      <c r="AP48" s="33">
        <v>8302</v>
      </c>
      <c r="AQ48" s="47">
        <f t="shared" si="41"/>
        <v>85.587628865979383</v>
      </c>
      <c r="AR48" s="49">
        <f t="shared" si="42"/>
        <v>1</v>
      </c>
      <c r="AS48" s="50">
        <f t="shared" si="43"/>
        <v>3</v>
      </c>
      <c r="AT48" s="51">
        <v>1</v>
      </c>
      <c r="AU48" s="47">
        <v>1</v>
      </c>
      <c r="AV48" s="47">
        <v>1</v>
      </c>
      <c r="AW48" s="50">
        <f t="shared" si="44"/>
        <v>3</v>
      </c>
      <c r="AX48" s="52">
        <f t="shared" si="45"/>
        <v>20</v>
      </c>
      <c r="AY48" s="53">
        <f t="shared" si="46"/>
        <v>0.95238095238095233</v>
      </c>
      <c r="AZ48" s="54"/>
      <c r="BA48" s="54"/>
      <c r="BB48" s="54"/>
    </row>
    <row r="49" spans="1:56" s="55" customFormat="1" x14ac:dyDescent="0.2">
      <c r="A49" s="56">
        <f t="shared" si="47"/>
        <v>45</v>
      </c>
      <c r="B49" s="57" t="s">
        <v>86</v>
      </c>
      <c r="C49" s="134">
        <v>18</v>
      </c>
      <c r="D49" s="33">
        <v>18</v>
      </c>
      <c r="E49" s="34">
        <f t="shared" si="27"/>
        <v>1</v>
      </c>
      <c r="F49" s="134">
        <v>534</v>
      </c>
      <c r="G49" s="33">
        <v>522</v>
      </c>
      <c r="H49" s="35">
        <f t="shared" si="28"/>
        <v>1</v>
      </c>
      <c r="I49" s="134">
        <v>22</v>
      </c>
      <c r="J49" s="33">
        <v>22</v>
      </c>
      <c r="K49" s="36">
        <f t="shared" si="48"/>
        <v>1</v>
      </c>
      <c r="L49" s="33">
        <v>429</v>
      </c>
      <c r="M49" s="33">
        <v>66</v>
      </c>
      <c r="N49" s="64">
        <v>2</v>
      </c>
      <c r="O49" s="33">
        <v>112</v>
      </c>
      <c r="P49" s="63">
        <v>1</v>
      </c>
      <c r="Q49" s="133">
        <v>476</v>
      </c>
      <c r="R49" s="38">
        <v>580</v>
      </c>
      <c r="S49" s="33">
        <v>580</v>
      </c>
      <c r="T49" s="33">
        <v>580</v>
      </c>
      <c r="U49" s="33">
        <v>580</v>
      </c>
      <c r="V49" s="39">
        <f t="shared" si="29"/>
        <v>121.84873949579831</v>
      </c>
      <c r="W49" s="37">
        <f t="shared" si="30"/>
        <v>2</v>
      </c>
      <c r="X49" s="40">
        <f t="shared" si="31"/>
        <v>8</v>
      </c>
      <c r="Y49" s="33">
        <v>96</v>
      </c>
      <c r="Z49" s="41">
        <f t="shared" si="32"/>
        <v>2</v>
      </c>
      <c r="AA49" s="33">
        <v>96</v>
      </c>
      <c r="AB49" s="42">
        <f t="shared" si="33"/>
        <v>2</v>
      </c>
      <c r="AC49" s="33">
        <v>31741</v>
      </c>
      <c r="AD49" s="41">
        <f t="shared" si="34"/>
        <v>1</v>
      </c>
      <c r="AE49" s="33">
        <v>8800</v>
      </c>
      <c r="AF49" s="43">
        <f t="shared" si="35"/>
        <v>1</v>
      </c>
      <c r="AG49" s="33">
        <v>100</v>
      </c>
      <c r="AH49" s="42">
        <f t="shared" si="36"/>
        <v>1</v>
      </c>
      <c r="AI49" s="44">
        <f t="shared" si="37"/>
        <v>7</v>
      </c>
      <c r="AJ49" s="33">
        <v>11</v>
      </c>
      <c r="AK49" s="45">
        <v>8</v>
      </c>
      <c r="AL49" s="46">
        <f t="shared" si="38"/>
        <v>1</v>
      </c>
      <c r="AM49" s="33">
        <v>192</v>
      </c>
      <c r="AN49" s="47">
        <f t="shared" si="39"/>
        <v>0.36781609195402298</v>
      </c>
      <c r="AO49" s="48">
        <f t="shared" si="40"/>
        <v>0</v>
      </c>
      <c r="AP49" s="33">
        <v>1185</v>
      </c>
      <c r="AQ49" s="47">
        <f t="shared" si="41"/>
        <v>65.833333333333329</v>
      </c>
      <c r="AR49" s="49">
        <f t="shared" si="42"/>
        <v>1</v>
      </c>
      <c r="AS49" s="50">
        <f t="shared" si="43"/>
        <v>2</v>
      </c>
      <c r="AT49" s="51">
        <v>1</v>
      </c>
      <c r="AU49" s="47">
        <v>1</v>
      </c>
      <c r="AV49" s="47">
        <v>1</v>
      </c>
      <c r="AW49" s="50">
        <f t="shared" si="44"/>
        <v>3</v>
      </c>
      <c r="AX49" s="52">
        <f t="shared" si="45"/>
        <v>20</v>
      </c>
      <c r="AY49" s="53">
        <f t="shared" si="46"/>
        <v>0.95238095238095233</v>
      </c>
      <c r="AZ49" s="54"/>
      <c r="BA49" s="54"/>
      <c r="BB49" s="54"/>
      <c r="BC49" s="54"/>
      <c r="BD49" s="54"/>
    </row>
    <row r="50" spans="1:56" s="55" customFormat="1" ht="16.5" customHeight="1" x14ac:dyDescent="0.2">
      <c r="A50" s="56">
        <f t="shared" si="47"/>
        <v>46</v>
      </c>
      <c r="B50" s="57" t="s">
        <v>87</v>
      </c>
      <c r="C50" s="134">
        <v>54</v>
      </c>
      <c r="D50" s="33">
        <v>60</v>
      </c>
      <c r="E50" s="34">
        <f t="shared" si="27"/>
        <v>1</v>
      </c>
      <c r="F50" s="134">
        <v>1097</v>
      </c>
      <c r="G50" s="33">
        <v>1110</v>
      </c>
      <c r="H50" s="35">
        <f t="shared" si="28"/>
        <v>1</v>
      </c>
      <c r="I50" s="134">
        <v>40</v>
      </c>
      <c r="J50" s="33">
        <v>40</v>
      </c>
      <c r="K50" s="36">
        <f t="shared" si="48"/>
        <v>1</v>
      </c>
      <c r="L50" s="33">
        <v>1531</v>
      </c>
      <c r="M50" s="33">
        <v>94</v>
      </c>
      <c r="N50" s="37">
        <f t="shared" ref="N50:N96" si="49">IF(M50&gt;=95,2,IF(M50&gt;=85,1,0))</f>
        <v>1</v>
      </c>
      <c r="O50" s="33">
        <v>1082</v>
      </c>
      <c r="P50" s="37">
        <f t="shared" ref="P50:P96" si="50">IF(O50&gt;=200,1,0)</f>
        <v>1</v>
      </c>
      <c r="Q50" s="133">
        <v>1354</v>
      </c>
      <c r="R50" s="38">
        <v>1617</v>
      </c>
      <c r="S50" s="33">
        <v>1617</v>
      </c>
      <c r="T50" s="33">
        <v>1617</v>
      </c>
      <c r="U50" s="59">
        <v>4</v>
      </c>
      <c r="V50" s="39">
        <f t="shared" si="29"/>
        <v>119.42392909896603</v>
      </c>
      <c r="W50" s="37">
        <f t="shared" si="30"/>
        <v>2</v>
      </c>
      <c r="X50" s="40">
        <f t="shared" si="31"/>
        <v>7</v>
      </c>
      <c r="Y50" s="33">
        <v>97</v>
      </c>
      <c r="Z50" s="41">
        <f t="shared" si="32"/>
        <v>2</v>
      </c>
      <c r="AA50" s="33">
        <v>97</v>
      </c>
      <c r="AB50" s="42">
        <f t="shared" si="33"/>
        <v>2</v>
      </c>
      <c r="AC50" s="33">
        <v>101594</v>
      </c>
      <c r="AD50" s="41">
        <f t="shared" si="34"/>
        <v>1</v>
      </c>
      <c r="AE50" s="33">
        <v>26307</v>
      </c>
      <c r="AF50" s="43">
        <f t="shared" si="35"/>
        <v>1</v>
      </c>
      <c r="AG50" s="33">
        <v>100</v>
      </c>
      <c r="AH50" s="42">
        <f t="shared" si="36"/>
        <v>1</v>
      </c>
      <c r="AI50" s="44">
        <f t="shared" si="37"/>
        <v>7</v>
      </c>
      <c r="AJ50" s="33">
        <v>21543</v>
      </c>
      <c r="AK50" s="45">
        <f t="shared" ref="AK50:AK96" si="51">AJ50/L50</f>
        <v>14.071195297191379</v>
      </c>
      <c r="AL50" s="46">
        <f t="shared" si="38"/>
        <v>1</v>
      </c>
      <c r="AM50" s="33">
        <v>10858</v>
      </c>
      <c r="AN50" s="47">
        <f t="shared" si="39"/>
        <v>9.781981981981982</v>
      </c>
      <c r="AO50" s="48">
        <f t="shared" si="40"/>
        <v>1</v>
      </c>
      <c r="AP50" s="33">
        <v>5617</v>
      </c>
      <c r="AQ50" s="47">
        <f t="shared" si="41"/>
        <v>93.61666666666666</v>
      </c>
      <c r="AR50" s="49">
        <f t="shared" si="42"/>
        <v>1</v>
      </c>
      <c r="AS50" s="50">
        <f t="shared" si="43"/>
        <v>3</v>
      </c>
      <c r="AT50" s="51">
        <v>1</v>
      </c>
      <c r="AU50" s="58">
        <v>0</v>
      </c>
      <c r="AV50" s="47">
        <v>1</v>
      </c>
      <c r="AW50" s="50">
        <f t="shared" si="44"/>
        <v>2</v>
      </c>
      <c r="AX50" s="52">
        <f t="shared" si="45"/>
        <v>19</v>
      </c>
      <c r="AY50" s="53">
        <f t="shared" si="46"/>
        <v>0.90476190476190477</v>
      </c>
      <c r="BC50" s="54"/>
      <c r="BD50" s="54"/>
    </row>
    <row r="51" spans="1:56" s="55" customFormat="1" x14ac:dyDescent="0.2">
      <c r="A51" s="56">
        <f t="shared" si="47"/>
        <v>47</v>
      </c>
      <c r="B51" s="57" t="s">
        <v>88</v>
      </c>
      <c r="C51" s="134">
        <v>64</v>
      </c>
      <c r="D51" s="33">
        <v>78</v>
      </c>
      <c r="E51" s="34">
        <f t="shared" si="27"/>
        <v>1</v>
      </c>
      <c r="F51" s="134">
        <v>1147</v>
      </c>
      <c r="G51" s="33">
        <v>1139</v>
      </c>
      <c r="H51" s="35">
        <f t="shared" si="28"/>
        <v>1</v>
      </c>
      <c r="I51" s="134">
        <v>40</v>
      </c>
      <c r="J51" s="33">
        <v>40</v>
      </c>
      <c r="K51" s="36">
        <f t="shared" si="48"/>
        <v>1</v>
      </c>
      <c r="L51" s="33">
        <v>1268</v>
      </c>
      <c r="M51" s="33">
        <v>100</v>
      </c>
      <c r="N51" s="37">
        <f t="shared" si="49"/>
        <v>2</v>
      </c>
      <c r="O51" s="33">
        <v>539</v>
      </c>
      <c r="P51" s="37">
        <f t="shared" si="50"/>
        <v>1</v>
      </c>
      <c r="Q51" s="133">
        <v>1327</v>
      </c>
      <c r="R51" s="38">
        <v>1565</v>
      </c>
      <c r="S51" s="33">
        <v>1566</v>
      </c>
      <c r="T51" s="33">
        <v>1566</v>
      </c>
      <c r="U51" s="33">
        <v>1566</v>
      </c>
      <c r="V51" s="39">
        <f t="shared" si="29"/>
        <v>117.93519216277318</v>
      </c>
      <c r="W51" s="37">
        <f t="shared" si="30"/>
        <v>2</v>
      </c>
      <c r="X51" s="40">
        <f t="shared" si="31"/>
        <v>8</v>
      </c>
      <c r="Y51" s="33">
        <v>100</v>
      </c>
      <c r="Z51" s="41">
        <f t="shared" si="32"/>
        <v>2</v>
      </c>
      <c r="AA51" s="33">
        <v>100</v>
      </c>
      <c r="AB51" s="42">
        <f t="shared" si="33"/>
        <v>2</v>
      </c>
      <c r="AC51" s="33">
        <v>102321</v>
      </c>
      <c r="AD51" s="41">
        <f t="shared" si="34"/>
        <v>1</v>
      </c>
      <c r="AE51" s="33">
        <v>29624</v>
      </c>
      <c r="AF51" s="43">
        <f t="shared" si="35"/>
        <v>1</v>
      </c>
      <c r="AG51" s="33">
        <v>98</v>
      </c>
      <c r="AH51" s="42">
        <f t="shared" si="36"/>
        <v>1</v>
      </c>
      <c r="AI51" s="44">
        <f t="shared" si="37"/>
        <v>7</v>
      </c>
      <c r="AJ51" s="33">
        <v>40100</v>
      </c>
      <c r="AK51" s="45">
        <f t="shared" si="51"/>
        <v>31.62460567823344</v>
      </c>
      <c r="AL51" s="46">
        <f t="shared" si="38"/>
        <v>1</v>
      </c>
      <c r="AM51" s="33">
        <v>5965</v>
      </c>
      <c r="AN51" s="47">
        <f t="shared" si="39"/>
        <v>5.2370500438981562</v>
      </c>
      <c r="AO51" s="48">
        <f t="shared" si="40"/>
        <v>0</v>
      </c>
      <c r="AP51" s="33">
        <v>6047</v>
      </c>
      <c r="AQ51" s="47">
        <f t="shared" si="41"/>
        <v>77.525641025641022</v>
      </c>
      <c r="AR51" s="49">
        <f t="shared" si="42"/>
        <v>1</v>
      </c>
      <c r="AS51" s="50">
        <f t="shared" si="43"/>
        <v>2</v>
      </c>
      <c r="AT51" s="51">
        <v>1</v>
      </c>
      <c r="AU51" s="58">
        <v>0</v>
      </c>
      <c r="AV51" s="47">
        <v>1</v>
      </c>
      <c r="AW51" s="50">
        <f t="shared" si="44"/>
        <v>2</v>
      </c>
      <c r="AX51" s="52">
        <f t="shared" si="45"/>
        <v>19</v>
      </c>
      <c r="AY51" s="53">
        <f t="shared" si="46"/>
        <v>0.90476190476190477</v>
      </c>
    </row>
    <row r="52" spans="1:56" s="55" customFormat="1" x14ac:dyDescent="0.2">
      <c r="A52" s="56">
        <f t="shared" si="47"/>
        <v>48</v>
      </c>
      <c r="B52" s="57" t="s">
        <v>89</v>
      </c>
      <c r="C52" s="134">
        <v>45</v>
      </c>
      <c r="D52" s="33">
        <v>56</v>
      </c>
      <c r="E52" s="34">
        <f t="shared" si="27"/>
        <v>1</v>
      </c>
      <c r="F52" s="134">
        <v>1056</v>
      </c>
      <c r="G52" s="33">
        <v>1068</v>
      </c>
      <c r="H52" s="35">
        <f t="shared" si="28"/>
        <v>1</v>
      </c>
      <c r="I52" s="134">
        <v>37</v>
      </c>
      <c r="J52" s="33">
        <v>37</v>
      </c>
      <c r="K52" s="36">
        <f t="shared" si="48"/>
        <v>1</v>
      </c>
      <c r="L52" s="33">
        <v>1375</v>
      </c>
      <c r="M52" s="33">
        <v>100</v>
      </c>
      <c r="N52" s="37">
        <f t="shared" si="49"/>
        <v>2</v>
      </c>
      <c r="O52" s="33">
        <v>588</v>
      </c>
      <c r="P52" s="37">
        <f t="shared" si="50"/>
        <v>1</v>
      </c>
      <c r="Q52" s="133">
        <v>1187.5</v>
      </c>
      <c r="R52" s="38">
        <v>1380</v>
      </c>
      <c r="S52" s="59">
        <v>1135</v>
      </c>
      <c r="T52" s="33">
        <v>1135</v>
      </c>
      <c r="U52" s="33">
        <v>1135</v>
      </c>
      <c r="V52" s="39">
        <f t="shared" si="29"/>
        <v>116.21052631578948</v>
      </c>
      <c r="W52" s="37">
        <f t="shared" si="30"/>
        <v>2</v>
      </c>
      <c r="X52" s="40">
        <f t="shared" si="31"/>
        <v>8</v>
      </c>
      <c r="Y52" s="33">
        <v>99</v>
      </c>
      <c r="Z52" s="41">
        <f t="shared" si="32"/>
        <v>2</v>
      </c>
      <c r="AA52" s="33">
        <v>99</v>
      </c>
      <c r="AB52" s="42">
        <f t="shared" si="33"/>
        <v>2</v>
      </c>
      <c r="AC52" s="33">
        <v>80024</v>
      </c>
      <c r="AD52" s="41">
        <f t="shared" si="34"/>
        <v>1</v>
      </c>
      <c r="AE52" s="33">
        <v>29415</v>
      </c>
      <c r="AF52" s="43">
        <f t="shared" si="35"/>
        <v>1</v>
      </c>
      <c r="AG52" s="33">
        <v>99</v>
      </c>
      <c r="AH52" s="42">
        <f t="shared" si="36"/>
        <v>1</v>
      </c>
      <c r="AI52" s="44">
        <f t="shared" si="37"/>
        <v>7</v>
      </c>
      <c r="AJ52" s="33">
        <v>21833</v>
      </c>
      <c r="AK52" s="45">
        <f t="shared" si="51"/>
        <v>15.878545454545455</v>
      </c>
      <c r="AL52" s="46">
        <f t="shared" si="38"/>
        <v>1</v>
      </c>
      <c r="AM52" s="33">
        <v>12864</v>
      </c>
      <c r="AN52" s="47">
        <f t="shared" si="39"/>
        <v>12.044943820224718</v>
      </c>
      <c r="AO52" s="48">
        <f t="shared" si="40"/>
        <v>1</v>
      </c>
      <c r="AP52" s="33">
        <v>3176</v>
      </c>
      <c r="AQ52" s="47">
        <f t="shared" si="41"/>
        <v>56.714285714285715</v>
      </c>
      <c r="AR52" s="49">
        <f t="shared" si="42"/>
        <v>1</v>
      </c>
      <c r="AS52" s="50">
        <f t="shared" si="43"/>
        <v>3</v>
      </c>
      <c r="AT52" s="51">
        <v>1</v>
      </c>
      <c r="AU52" s="58">
        <v>0</v>
      </c>
      <c r="AV52" s="47">
        <v>0</v>
      </c>
      <c r="AW52" s="50">
        <f t="shared" si="44"/>
        <v>1</v>
      </c>
      <c r="AX52" s="52">
        <f t="shared" si="45"/>
        <v>19</v>
      </c>
      <c r="AY52" s="53">
        <f t="shared" si="46"/>
        <v>0.90476190476190477</v>
      </c>
      <c r="AZ52" s="61"/>
      <c r="BA52" s="61"/>
      <c r="BB52" s="61"/>
      <c r="BC52" s="54"/>
      <c r="BD52" s="54"/>
    </row>
    <row r="53" spans="1:56" s="55" customFormat="1" ht="16.5" customHeight="1" x14ac:dyDescent="0.2">
      <c r="A53" s="56">
        <f t="shared" si="47"/>
        <v>49</v>
      </c>
      <c r="B53" s="57" t="s">
        <v>90</v>
      </c>
      <c r="C53" s="134">
        <v>39</v>
      </c>
      <c r="D53" s="33">
        <v>39</v>
      </c>
      <c r="E53" s="34">
        <f t="shared" si="27"/>
        <v>1</v>
      </c>
      <c r="F53" s="134">
        <v>675</v>
      </c>
      <c r="G53" s="33">
        <v>696</v>
      </c>
      <c r="H53" s="35">
        <f t="shared" si="28"/>
        <v>1</v>
      </c>
      <c r="I53" s="134">
        <v>23</v>
      </c>
      <c r="J53" s="33">
        <v>23</v>
      </c>
      <c r="K53" s="36">
        <f t="shared" si="48"/>
        <v>1</v>
      </c>
      <c r="L53" s="33">
        <v>835</v>
      </c>
      <c r="M53" s="33">
        <v>97</v>
      </c>
      <c r="N53" s="37">
        <f t="shared" si="49"/>
        <v>2</v>
      </c>
      <c r="O53" s="33">
        <v>381</v>
      </c>
      <c r="P53" s="37">
        <f t="shared" si="50"/>
        <v>1</v>
      </c>
      <c r="Q53" s="133">
        <v>760</v>
      </c>
      <c r="R53" s="38">
        <v>887</v>
      </c>
      <c r="S53" s="33">
        <v>887</v>
      </c>
      <c r="T53" s="33">
        <v>887</v>
      </c>
      <c r="U53" s="33">
        <v>887</v>
      </c>
      <c r="V53" s="39">
        <f t="shared" si="29"/>
        <v>116.71052631578948</v>
      </c>
      <c r="W53" s="37">
        <f t="shared" si="30"/>
        <v>2</v>
      </c>
      <c r="X53" s="40">
        <f t="shared" si="31"/>
        <v>8</v>
      </c>
      <c r="Y53" s="33">
        <v>98</v>
      </c>
      <c r="Z53" s="41">
        <f t="shared" si="32"/>
        <v>2</v>
      </c>
      <c r="AA53" s="33">
        <v>97</v>
      </c>
      <c r="AB53" s="42">
        <f t="shared" si="33"/>
        <v>2</v>
      </c>
      <c r="AC53" s="33">
        <v>54055</v>
      </c>
      <c r="AD53" s="41">
        <f t="shared" si="34"/>
        <v>1</v>
      </c>
      <c r="AE53" s="33">
        <v>12932</v>
      </c>
      <c r="AF53" s="43">
        <f t="shared" si="35"/>
        <v>1</v>
      </c>
      <c r="AG53" s="33">
        <v>99</v>
      </c>
      <c r="AH53" s="42">
        <f t="shared" si="36"/>
        <v>1</v>
      </c>
      <c r="AI53" s="44">
        <f t="shared" si="37"/>
        <v>7</v>
      </c>
      <c r="AJ53" s="33">
        <v>4737</v>
      </c>
      <c r="AK53" s="45">
        <f t="shared" si="51"/>
        <v>5.6730538922155684</v>
      </c>
      <c r="AL53" s="46">
        <f t="shared" si="38"/>
        <v>0</v>
      </c>
      <c r="AM53" s="33">
        <v>1769</v>
      </c>
      <c r="AN53" s="47">
        <f t="shared" si="39"/>
        <v>2.5416666666666665</v>
      </c>
      <c r="AO53" s="48">
        <f t="shared" si="40"/>
        <v>0</v>
      </c>
      <c r="AP53" s="33">
        <v>1863</v>
      </c>
      <c r="AQ53" s="47">
        <f t="shared" si="41"/>
        <v>47.769230769230766</v>
      </c>
      <c r="AR53" s="49">
        <f t="shared" si="42"/>
        <v>1</v>
      </c>
      <c r="AS53" s="50">
        <f t="shared" si="43"/>
        <v>1</v>
      </c>
      <c r="AT53" s="51">
        <v>1</v>
      </c>
      <c r="AU53" s="47">
        <v>1</v>
      </c>
      <c r="AV53" s="47">
        <v>1</v>
      </c>
      <c r="AW53" s="50">
        <f t="shared" si="44"/>
        <v>3</v>
      </c>
      <c r="AX53" s="52">
        <f t="shared" si="45"/>
        <v>19</v>
      </c>
      <c r="AY53" s="53">
        <f t="shared" si="46"/>
        <v>0.90476190476190477</v>
      </c>
      <c r="AZ53" s="54"/>
      <c r="BA53" s="54"/>
      <c r="BB53" s="54"/>
      <c r="BC53" s="54"/>
      <c r="BD53" s="54"/>
    </row>
    <row r="54" spans="1:56" s="54" customFormat="1" x14ac:dyDescent="0.2">
      <c r="A54" s="56">
        <f t="shared" si="47"/>
        <v>50</v>
      </c>
      <c r="B54" s="57" t="s">
        <v>91</v>
      </c>
      <c r="C54" s="134">
        <v>44</v>
      </c>
      <c r="D54" s="33">
        <v>51</v>
      </c>
      <c r="E54" s="34">
        <f t="shared" si="27"/>
        <v>1</v>
      </c>
      <c r="F54" s="134">
        <v>939</v>
      </c>
      <c r="G54" s="33">
        <v>937</v>
      </c>
      <c r="H54" s="35">
        <f t="shared" si="28"/>
        <v>1</v>
      </c>
      <c r="I54" s="134">
        <v>34</v>
      </c>
      <c r="J54" s="33">
        <v>34</v>
      </c>
      <c r="K54" s="36">
        <f t="shared" si="48"/>
        <v>1</v>
      </c>
      <c r="L54" s="33">
        <v>1279</v>
      </c>
      <c r="M54" s="33">
        <v>98</v>
      </c>
      <c r="N54" s="37">
        <f t="shared" si="49"/>
        <v>2</v>
      </c>
      <c r="O54" s="33">
        <v>991</v>
      </c>
      <c r="P54" s="37">
        <f t="shared" si="50"/>
        <v>1</v>
      </c>
      <c r="Q54" s="133">
        <v>1169</v>
      </c>
      <c r="R54" s="38">
        <v>1359</v>
      </c>
      <c r="S54" s="33">
        <v>1359</v>
      </c>
      <c r="T54" s="33">
        <v>1359</v>
      </c>
      <c r="U54" s="33">
        <v>1359</v>
      </c>
      <c r="V54" s="39">
        <f t="shared" si="29"/>
        <v>116.25320786997433</v>
      </c>
      <c r="W54" s="37">
        <f t="shared" si="30"/>
        <v>2</v>
      </c>
      <c r="X54" s="40">
        <f t="shared" si="31"/>
        <v>8</v>
      </c>
      <c r="Y54" s="33">
        <v>97</v>
      </c>
      <c r="Z54" s="41">
        <f t="shared" si="32"/>
        <v>2</v>
      </c>
      <c r="AA54" s="33">
        <v>97</v>
      </c>
      <c r="AB54" s="42">
        <f t="shared" si="33"/>
        <v>2</v>
      </c>
      <c r="AC54" s="33">
        <v>80821</v>
      </c>
      <c r="AD54" s="41">
        <f t="shared" si="34"/>
        <v>1</v>
      </c>
      <c r="AE54" s="33">
        <v>28695</v>
      </c>
      <c r="AF54" s="43">
        <f t="shared" si="35"/>
        <v>1</v>
      </c>
      <c r="AG54" s="33">
        <v>99</v>
      </c>
      <c r="AH54" s="42">
        <f t="shared" si="36"/>
        <v>1</v>
      </c>
      <c r="AI54" s="44">
        <f t="shared" si="37"/>
        <v>7</v>
      </c>
      <c r="AJ54" s="33">
        <v>9300</v>
      </c>
      <c r="AK54" s="45">
        <f t="shared" si="51"/>
        <v>7.2713057075840499</v>
      </c>
      <c r="AL54" s="46">
        <f t="shared" si="38"/>
        <v>0</v>
      </c>
      <c r="AM54" s="33">
        <v>7265</v>
      </c>
      <c r="AN54" s="47">
        <f t="shared" si="39"/>
        <v>7.7534685165421555</v>
      </c>
      <c r="AO54" s="48">
        <f t="shared" si="40"/>
        <v>1</v>
      </c>
      <c r="AP54" s="33">
        <v>3275</v>
      </c>
      <c r="AQ54" s="47">
        <f t="shared" si="41"/>
        <v>64.215686274509807</v>
      </c>
      <c r="AR54" s="49">
        <f t="shared" si="42"/>
        <v>1</v>
      </c>
      <c r="AS54" s="50">
        <f t="shared" si="43"/>
        <v>2</v>
      </c>
      <c r="AT54" s="51">
        <v>1</v>
      </c>
      <c r="AU54" s="47">
        <v>0</v>
      </c>
      <c r="AV54" s="47">
        <v>1</v>
      </c>
      <c r="AW54" s="50">
        <f t="shared" si="44"/>
        <v>2</v>
      </c>
      <c r="AX54" s="52">
        <f t="shared" si="45"/>
        <v>19</v>
      </c>
      <c r="AY54" s="53">
        <f t="shared" si="46"/>
        <v>0.90476190476190477</v>
      </c>
      <c r="AZ54" s="55"/>
      <c r="BA54" s="55"/>
      <c r="BB54" s="55"/>
    </row>
    <row r="55" spans="1:56" s="54" customFormat="1" x14ac:dyDescent="0.2">
      <c r="A55" s="56">
        <f t="shared" si="47"/>
        <v>51</v>
      </c>
      <c r="B55" s="57" t="s">
        <v>92</v>
      </c>
      <c r="C55" s="134">
        <v>35</v>
      </c>
      <c r="D55" s="33">
        <v>34</v>
      </c>
      <c r="E55" s="34">
        <f t="shared" si="27"/>
        <v>1</v>
      </c>
      <c r="F55" s="134">
        <v>571</v>
      </c>
      <c r="G55" s="33">
        <v>582</v>
      </c>
      <c r="H55" s="35">
        <f t="shared" si="28"/>
        <v>1</v>
      </c>
      <c r="I55" s="134">
        <v>22</v>
      </c>
      <c r="J55" s="33">
        <v>22</v>
      </c>
      <c r="K55" s="36">
        <f t="shared" si="48"/>
        <v>1</v>
      </c>
      <c r="L55" s="33">
        <v>588</v>
      </c>
      <c r="M55" s="33">
        <v>100</v>
      </c>
      <c r="N55" s="37">
        <f t="shared" si="49"/>
        <v>2</v>
      </c>
      <c r="O55" s="33">
        <v>316</v>
      </c>
      <c r="P55" s="37">
        <f t="shared" si="50"/>
        <v>1</v>
      </c>
      <c r="Q55" s="133">
        <v>706.5</v>
      </c>
      <c r="R55" s="38">
        <v>818</v>
      </c>
      <c r="S55" s="33">
        <v>818</v>
      </c>
      <c r="T55" s="33">
        <v>818</v>
      </c>
      <c r="U55" s="33">
        <v>818</v>
      </c>
      <c r="V55" s="39">
        <f t="shared" si="29"/>
        <v>115.78202406227884</v>
      </c>
      <c r="W55" s="37">
        <f t="shared" si="30"/>
        <v>2</v>
      </c>
      <c r="X55" s="40">
        <f t="shared" si="31"/>
        <v>8</v>
      </c>
      <c r="Y55" s="33">
        <v>100</v>
      </c>
      <c r="Z55" s="41">
        <f t="shared" si="32"/>
        <v>2</v>
      </c>
      <c r="AA55" s="33">
        <v>100</v>
      </c>
      <c r="AB55" s="42">
        <f t="shared" si="33"/>
        <v>2</v>
      </c>
      <c r="AC55" s="33">
        <v>44811</v>
      </c>
      <c r="AD55" s="41">
        <f t="shared" si="34"/>
        <v>1</v>
      </c>
      <c r="AE55" s="33">
        <v>18261</v>
      </c>
      <c r="AF55" s="43">
        <f t="shared" si="35"/>
        <v>1</v>
      </c>
      <c r="AG55" s="33">
        <v>96</v>
      </c>
      <c r="AH55" s="42">
        <f t="shared" si="36"/>
        <v>1</v>
      </c>
      <c r="AI55" s="44">
        <f t="shared" si="37"/>
        <v>7</v>
      </c>
      <c r="AJ55" s="33">
        <v>3151</v>
      </c>
      <c r="AK55" s="45">
        <f t="shared" si="51"/>
        <v>5.3588435374149661</v>
      </c>
      <c r="AL55" s="46">
        <f t="shared" si="38"/>
        <v>0</v>
      </c>
      <c r="AM55" s="33">
        <v>5196</v>
      </c>
      <c r="AN55" s="47">
        <f t="shared" si="39"/>
        <v>8.927835051546392</v>
      </c>
      <c r="AO55" s="48">
        <f t="shared" si="40"/>
        <v>1</v>
      </c>
      <c r="AP55" s="33">
        <v>3008</v>
      </c>
      <c r="AQ55" s="47">
        <f t="shared" si="41"/>
        <v>88.470588235294116</v>
      </c>
      <c r="AR55" s="49">
        <f t="shared" si="42"/>
        <v>1</v>
      </c>
      <c r="AS55" s="50">
        <f t="shared" si="43"/>
        <v>2</v>
      </c>
      <c r="AT55" s="51">
        <v>1</v>
      </c>
      <c r="AU55" s="47">
        <v>0</v>
      </c>
      <c r="AV55" s="47">
        <v>1</v>
      </c>
      <c r="AW55" s="50">
        <f t="shared" si="44"/>
        <v>2</v>
      </c>
      <c r="AX55" s="52">
        <f t="shared" si="45"/>
        <v>19</v>
      </c>
      <c r="AY55" s="53">
        <f t="shared" si="46"/>
        <v>0.90476190476190477</v>
      </c>
      <c r="BC55" s="55"/>
      <c r="BD55" s="55"/>
    </row>
    <row r="56" spans="1:56" s="61" customFormat="1" ht="16.5" customHeight="1" x14ac:dyDescent="0.2">
      <c r="A56" s="56">
        <f t="shared" si="47"/>
        <v>52</v>
      </c>
      <c r="B56" s="57" t="s">
        <v>93</v>
      </c>
      <c r="C56" s="134">
        <v>57</v>
      </c>
      <c r="D56" s="33">
        <v>67</v>
      </c>
      <c r="E56" s="34">
        <f t="shared" si="27"/>
        <v>1</v>
      </c>
      <c r="F56" s="134">
        <v>1359</v>
      </c>
      <c r="G56" s="33">
        <v>1353</v>
      </c>
      <c r="H56" s="35">
        <f t="shared" si="28"/>
        <v>1</v>
      </c>
      <c r="I56" s="134">
        <v>47</v>
      </c>
      <c r="J56" s="33">
        <v>47</v>
      </c>
      <c r="K56" s="36">
        <f t="shared" si="48"/>
        <v>1</v>
      </c>
      <c r="L56" s="33">
        <v>2211</v>
      </c>
      <c r="M56" s="33">
        <v>98</v>
      </c>
      <c r="N56" s="37">
        <f t="shared" si="49"/>
        <v>2</v>
      </c>
      <c r="O56" s="33">
        <v>243</v>
      </c>
      <c r="P56" s="37">
        <f t="shared" si="50"/>
        <v>1</v>
      </c>
      <c r="Q56" s="133">
        <v>1574.5</v>
      </c>
      <c r="R56" s="38">
        <v>1745</v>
      </c>
      <c r="S56" s="59">
        <v>581</v>
      </c>
      <c r="T56" s="33">
        <v>581</v>
      </c>
      <c r="U56" s="33">
        <v>581</v>
      </c>
      <c r="V56" s="39">
        <f t="shared" si="29"/>
        <v>110.828834550651</v>
      </c>
      <c r="W56" s="37">
        <f t="shared" si="30"/>
        <v>2</v>
      </c>
      <c r="X56" s="40">
        <f t="shared" si="31"/>
        <v>8</v>
      </c>
      <c r="Y56" s="33">
        <v>98</v>
      </c>
      <c r="Z56" s="41">
        <f t="shared" si="32"/>
        <v>2</v>
      </c>
      <c r="AA56" s="33">
        <v>98</v>
      </c>
      <c r="AB56" s="42">
        <f t="shared" si="33"/>
        <v>2</v>
      </c>
      <c r="AC56" s="33">
        <v>111010</v>
      </c>
      <c r="AD56" s="41">
        <f t="shared" si="34"/>
        <v>1</v>
      </c>
      <c r="AE56" s="33">
        <v>33516</v>
      </c>
      <c r="AF56" s="43">
        <f t="shared" si="35"/>
        <v>1</v>
      </c>
      <c r="AG56" s="33">
        <v>99</v>
      </c>
      <c r="AH56" s="42">
        <f t="shared" si="36"/>
        <v>1</v>
      </c>
      <c r="AI56" s="44">
        <f t="shared" si="37"/>
        <v>7</v>
      </c>
      <c r="AJ56" s="33">
        <v>25014</v>
      </c>
      <c r="AK56" s="45">
        <f t="shared" si="51"/>
        <v>11.313432835820896</v>
      </c>
      <c r="AL56" s="46">
        <f t="shared" si="38"/>
        <v>1</v>
      </c>
      <c r="AM56" s="33">
        <v>5048</v>
      </c>
      <c r="AN56" s="47">
        <f t="shared" si="39"/>
        <v>3.7309682187730968</v>
      </c>
      <c r="AO56" s="48">
        <f t="shared" si="40"/>
        <v>0</v>
      </c>
      <c r="AP56" s="33">
        <v>5667</v>
      </c>
      <c r="AQ56" s="47">
        <f t="shared" si="41"/>
        <v>84.582089552238813</v>
      </c>
      <c r="AR56" s="49">
        <f t="shared" si="42"/>
        <v>1</v>
      </c>
      <c r="AS56" s="50">
        <f t="shared" si="43"/>
        <v>2</v>
      </c>
      <c r="AT56" s="51">
        <v>1</v>
      </c>
      <c r="AU56" s="47">
        <v>0</v>
      </c>
      <c r="AV56" s="47">
        <v>1</v>
      </c>
      <c r="AW56" s="50">
        <f t="shared" si="44"/>
        <v>2</v>
      </c>
      <c r="AX56" s="52">
        <f t="shared" si="45"/>
        <v>19</v>
      </c>
      <c r="AY56" s="53">
        <f t="shared" si="46"/>
        <v>0.90476190476190477</v>
      </c>
      <c r="AZ56" s="54"/>
      <c r="BA56" s="54"/>
      <c r="BB56" s="54"/>
      <c r="BC56" s="54"/>
      <c r="BD56" s="54"/>
    </row>
    <row r="57" spans="1:56" s="54" customFormat="1" x14ac:dyDescent="0.2">
      <c r="A57" s="56">
        <f t="shared" si="47"/>
        <v>53</v>
      </c>
      <c r="B57" s="57" t="s">
        <v>94</v>
      </c>
      <c r="C57" s="134">
        <v>41</v>
      </c>
      <c r="D57" s="33">
        <v>49</v>
      </c>
      <c r="E57" s="34">
        <f t="shared" si="27"/>
        <v>1</v>
      </c>
      <c r="F57" s="134">
        <v>896</v>
      </c>
      <c r="G57" s="33">
        <v>906</v>
      </c>
      <c r="H57" s="35">
        <f t="shared" si="28"/>
        <v>1</v>
      </c>
      <c r="I57" s="134">
        <v>33</v>
      </c>
      <c r="J57" s="33">
        <v>33</v>
      </c>
      <c r="K57" s="36">
        <f t="shared" si="48"/>
        <v>1</v>
      </c>
      <c r="L57" s="33">
        <v>1000</v>
      </c>
      <c r="M57" s="33">
        <v>99</v>
      </c>
      <c r="N57" s="37">
        <f t="shared" si="49"/>
        <v>2</v>
      </c>
      <c r="O57" s="33">
        <v>334</v>
      </c>
      <c r="P57" s="37">
        <f t="shared" si="50"/>
        <v>1</v>
      </c>
      <c r="Q57" s="133">
        <v>1060</v>
      </c>
      <c r="R57" s="38">
        <v>1250</v>
      </c>
      <c r="S57" s="33">
        <v>1250</v>
      </c>
      <c r="T57" s="33">
        <v>1250</v>
      </c>
      <c r="U57" s="33">
        <v>1250</v>
      </c>
      <c r="V57" s="39">
        <f t="shared" si="29"/>
        <v>117.9245283018868</v>
      </c>
      <c r="W57" s="37">
        <f t="shared" si="30"/>
        <v>2</v>
      </c>
      <c r="X57" s="40">
        <f t="shared" si="31"/>
        <v>8</v>
      </c>
      <c r="Y57" s="33">
        <v>97</v>
      </c>
      <c r="Z57" s="41">
        <f t="shared" si="32"/>
        <v>2</v>
      </c>
      <c r="AA57" s="33">
        <v>95</v>
      </c>
      <c r="AB57" s="42">
        <f t="shared" si="33"/>
        <v>2</v>
      </c>
      <c r="AC57" s="33">
        <v>60375</v>
      </c>
      <c r="AD57" s="41">
        <f t="shared" si="34"/>
        <v>1</v>
      </c>
      <c r="AE57" s="33">
        <v>14624</v>
      </c>
      <c r="AF57" s="43">
        <f t="shared" si="35"/>
        <v>1</v>
      </c>
      <c r="AG57" s="33">
        <v>96</v>
      </c>
      <c r="AH57" s="42">
        <f t="shared" si="36"/>
        <v>1</v>
      </c>
      <c r="AI57" s="44">
        <f t="shared" si="37"/>
        <v>7</v>
      </c>
      <c r="AJ57" s="33">
        <v>11828</v>
      </c>
      <c r="AK57" s="45">
        <f t="shared" si="51"/>
        <v>11.827999999999999</v>
      </c>
      <c r="AL57" s="46">
        <f t="shared" si="38"/>
        <v>1</v>
      </c>
      <c r="AM57" s="33">
        <v>3602</v>
      </c>
      <c r="AN57" s="47">
        <f t="shared" si="39"/>
        <v>3.9757174392935983</v>
      </c>
      <c r="AO57" s="48">
        <f t="shared" si="40"/>
        <v>0</v>
      </c>
      <c r="AP57" s="33">
        <v>3396</v>
      </c>
      <c r="AQ57" s="47">
        <f t="shared" si="41"/>
        <v>69.306122448979593</v>
      </c>
      <c r="AR57" s="49">
        <f t="shared" si="42"/>
        <v>1</v>
      </c>
      <c r="AS57" s="50">
        <f t="shared" si="43"/>
        <v>2</v>
      </c>
      <c r="AT57" s="51">
        <v>1</v>
      </c>
      <c r="AU57" s="47">
        <v>0</v>
      </c>
      <c r="AV57" s="47">
        <v>1</v>
      </c>
      <c r="AW57" s="50">
        <f t="shared" si="44"/>
        <v>2</v>
      </c>
      <c r="AX57" s="52">
        <f t="shared" si="45"/>
        <v>19</v>
      </c>
      <c r="AY57" s="53">
        <f t="shared" si="46"/>
        <v>0.90476190476190477</v>
      </c>
    </row>
    <row r="58" spans="1:56" s="54" customFormat="1" x14ac:dyDescent="0.2">
      <c r="A58" s="56">
        <f t="shared" si="47"/>
        <v>54</v>
      </c>
      <c r="B58" s="57" t="s">
        <v>95</v>
      </c>
      <c r="C58" s="134">
        <v>82</v>
      </c>
      <c r="D58" s="33">
        <v>95</v>
      </c>
      <c r="E58" s="34">
        <f t="shared" si="27"/>
        <v>1</v>
      </c>
      <c r="F58" s="134">
        <v>1967</v>
      </c>
      <c r="G58" s="33">
        <v>1988</v>
      </c>
      <c r="H58" s="35">
        <f t="shared" si="28"/>
        <v>1</v>
      </c>
      <c r="I58" s="134">
        <v>61</v>
      </c>
      <c r="J58" s="33">
        <v>61</v>
      </c>
      <c r="K58" s="36">
        <f t="shared" si="48"/>
        <v>1</v>
      </c>
      <c r="L58" s="33">
        <v>2963</v>
      </c>
      <c r="M58" s="33">
        <v>100</v>
      </c>
      <c r="N58" s="37">
        <f t="shared" si="49"/>
        <v>2</v>
      </c>
      <c r="O58" s="33">
        <v>253</v>
      </c>
      <c r="P58" s="37">
        <f t="shared" si="50"/>
        <v>1</v>
      </c>
      <c r="Q58" s="133">
        <v>2047</v>
      </c>
      <c r="R58" s="38">
        <v>2339</v>
      </c>
      <c r="S58" s="33">
        <v>2339</v>
      </c>
      <c r="T58" s="33">
        <v>2339</v>
      </c>
      <c r="U58" s="33">
        <v>2339</v>
      </c>
      <c r="V58" s="39">
        <f t="shared" si="29"/>
        <v>114.2647777234978</v>
      </c>
      <c r="W58" s="37">
        <f t="shared" si="30"/>
        <v>2</v>
      </c>
      <c r="X58" s="40">
        <f t="shared" si="31"/>
        <v>8</v>
      </c>
      <c r="Y58" s="33">
        <v>94</v>
      </c>
      <c r="Z58" s="41">
        <f t="shared" si="32"/>
        <v>1</v>
      </c>
      <c r="AA58" s="33">
        <v>99</v>
      </c>
      <c r="AB58" s="42">
        <f t="shared" si="33"/>
        <v>2</v>
      </c>
      <c r="AC58" s="33">
        <v>139581</v>
      </c>
      <c r="AD58" s="41">
        <f t="shared" si="34"/>
        <v>1</v>
      </c>
      <c r="AE58" s="33">
        <v>45533</v>
      </c>
      <c r="AF58" s="43">
        <f t="shared" si="35"/>
        <v>1</v>
      </c>
      <c r="AG58" s="33">
        <v>98</v>
      </c>
      <c r="AH58" s="42">
        <f t="shared" si="36"/>
        <v>1</v>
      </c>
      <c r="AI58" s="44">
        <f t="shared" si="37"/>
        <v>6</v>
      </c>
      <c r="AJ58" s="33">
        <v>35178</v>
      </c>
      <c r="AK58" s="45">
        <f t="shared" si="51"/>
        <v>11.872426594667566</v>
      </c>
      <c r="AL58" s="46">
        <f t="shared" si="38"/>
        <v>1</v>
      </c>
      <c r="AM58" s="33">
        <v>16458</v>
      </c>
      <c r="AN58" s="47">
        <f t="shared" si="39"/>
        <v>8.2786720321931586</v>
      </c>
      <c r="AO58" s="48">
        <f t="shared" si="40"/>
        <v>1</v>
      </c>
      <c r="AP58" s="33">
        <v>6689</v>
      </c>
      <c r="AQ58" s="47">
        <f t="shared" si="41"/>
        <v>70.410526315789468</v>
      </c>
      <c r="AR58" s="49">
        <f t="shared" si="42"/>
        <v>1</v>
      </c>
      <c r="AS58" s="50">
        <f t="shared" si="43"/>
        <v>3</v>
      </c>
      <c r="AT58" s="51">
        <v>1</v>
      </c>
      <c r="AU58" s="47">
        <v>0</v>
      </c>
      <c r="AV58" s="47">
        <v>1</v>
      </c>
      <c r="AW58" s="50">
        <f t="shared" si="44"/>
        <v>2</v>
      </c>
      <c r="AX58" s="52">
        <f t="shared" si="45"/>
        <v>19</v>
      </c>
      <c r="AY58" s="53">
        <f t="shared" si="46"/>
        <v>0.90476190476190477</v>
      </c>
      <c r="BC58" s="55"/>
      <c r="BD58" s="55"/>
    </row>
    <row r="59" spans="1:56" s="54" customFormat="1" ht="16.5" customHeight="1" x14ac:dyDescent="0.2">
      <c r="A59" s="56">
        <f t="shared" si="47"/>
        <v>55</v>
      </c>
      <c r="B59" s="57" t="s">
        <v>96</v>
      </c>
      <c r="C59" s="134">
        <v>47</v>
      </c>
      <c r="D59" s="33">
        <v>53</v>
      </c>
      <c r="E59" s="34">
        <f t="shared" si="27"/>
        <v>1</v>
      </c>
      <c r="F59" s="134">
        <v>1167</v>
      </c>
      <c r="G59" s="33">
        <v>1184</v>
      </c>
      <c r="H59" s="35">
        <f t="shared" si="28"/>
        <v>1</v>
      </c>
      <c r="I59" s="134">
        <v>37</v>
      </c>
      <c r="J59" s="33">
        <v>37</v>
      </c>
      <c r="K59" s="36">
        <f t="shared" si="48"/>
        <v>1</v>
      </c>
      <c r="L59" s="33">
        <v>1385</v>
      </c>
      <c r="M59" s="33">
        <v>98</v>
      </c>
      <c r="N59" s="37">
        <f t="shared" si="49"/>
        <v>2</v>
      </c>
      <c r="O59" s="33">
        <v>917</v>
      </c>
      <c r="P59" s="37">
        <f t="shared" si="50"/>
        <v>1</v>
      </c>
      <c r="Q59" s="133">
        <v>1245</v>
      </c>
      <c r="R59" s="38">
        <v>1447</v>
      </c>
      <c r="S59" s="33">
        <v>1447</v>
      </c>
      <c r="T59" s="33">
        <v>1447</v>
      </c>
      <c r="U59" s="33">
        <v>1447</v>
      </c>
      <c r="V59" s="39">
        <f t="shared" si="29"/>
        <v>116.22489959839358</v>
      </c>
      <c r="W59" s="37">
        <f t="shared" si="30"/>
        <v>2</v>
      </c>
      <c r="X59" s="40">
        <f t="shared" si="31"/>
        <v>8</v>
      </c>
      <c r="Y59" s="33">
        <v>100</v>
      </c>
      <c r="Z59" s="41">
        <f t="shared" si="32"/>
        <v>2</v>
      </c>
      <c r="AA59" s="33">
        <v>100</v>
      </c>
      <c r="AB59" s="42">
        <f t="shared" si="33"/>
        <v>2</v>
      </c>
      <c r="AC59" s="33">
        <v>85152</v>
      </c>
      <c r="AD59" s="41">
        <f t="shared" si="34"/>
        <v>1</v>
      </c>
      <c r="AE59" s="33">
        <v>24881</v>
      </c>
      <c r="AF59" s="43">
        <f t="shared" si="35"/>
        <v>1</v>
      </c>
      <c r="AG59" s="33">
        <v>99</v>
      </c>
      <c r="AH59" s="42">
        <f t="shared" si="36"/>
        <v>1</v>
      </c>
      <c r="AI59" s="44">
        <f t="shared" si="37"/>
        <v>7</v>
      </c>
      <c r="AJ59" s="33">
        <v>15351</v>
      </c>
      <c r="AK59" s="45">
        <f t="shared" si="51"/>
        <v>11.083754512635378</v>
      </c>
      <c r="AL59" s="46">
        <f t="shared" si="38"/>
        <v>1</v>
      </c>
      <c r="AM59" s="33">
        <v>7260</v>
      </c>
      <c r="AN59" s="47">
        <f t="shared" si="39"/>
        <v>6.131756756756757</v>
      </c>
      <c r="AO59" s="48">
        <f t="shared" si="40"/>
        <v>0</v>
      </c>
      <c r="AP59" s="33">
        <v>3686</v>
      </c>
      <c r="AQ59" s="47">
        <f t="shared" si="41"/>
        <v>69.547169811320757</v>
      </c>
      <c r="AR59" s="49">
        <f t="shared" si="42"/>
        <v>1</v>
      </c>
      <c r="AS59" s="50">
        <f t="shared" si="43"/>
        <v>2</v>
      </c>
      <c r="AT59" s="51">
        <v>1</v>
      </c>
      <c r="AU59" s="47">
        <v>0</v>
      </c>
      <c r="AV59" s="47">
        <v>1</v>
      </c>
      <c r="AW59" s="50">
        <f t="shared" si="44"/>
        <v>2</v>
      </c>
      <c r="AX59" s="52">
        <f t="shared" si="45"/>
        <v>19</v>
      </c>
      <c r="AY59" s="53">
        <f t="shared" si="46"/>
        <v>0.90476190476190477</v>
      </c>
      <c r="AZ59" s="55"/>
      <c r="BA59" s="55"/>
      <c r="BB59" s="55"/>
      <c r="BC59" s="55"/>
      <c r="BD59" s="55"/>
    </row>
    <row r="60" spans="1:56" s="54" customFormat="1" ht="16.5" customHeight="1" x14ac:dyDescent="0.2">
      <c r="A60" s="56">
        <f t="shared" si="47"/>
        <v>56</v>
      </c>
      <c r="B60" s="57" t="s">
        <v>97</v>
      </c>
      <c r="C60" s="134">
        <v>84</v>
      </c>
      <c r="D60" s="33">
        <v>105</v>
      </c>
      <c r="E60" s="34">
        <f t="shared" si="27"/>
        <v>1</v>
      </c>
      <c r="F60" s="134">
        <v>2591</v>
      </c>
      <c r="G60" s="33">
        <v>2625</v>
      </c>
      <c r="H60" s="35">
        <f t="shared" si="28"/>
        <v>1</v>
      </c>
      <c r="I60" s="134">
        <v>74</v>
      </c>
      <c r="J60" s="33">
        <v>74</v>
      </c>
      <c r="K60" s="36">
        <f t="shared" si="48"/>
        <v>1</v>
      </c>
      <c r="L60" s="33">
        <v>4008</v>
      </c>
      <c r="M60" s="33">
        <v>98</v>
      </c>
      <c r="N60" s="37">
        <f t="shared" si="49"/>
        <v>2</v>
      </c>
      <c r="O60" s="33">
        <v>759</v>
      </c>
      <c r="P60" s="37">
        <f t="shared" si="50"/>
        <v>1</v>
      </c>
      <c r="Q60" s="133">
        <v>2457</v>
      </c>
      <c r="R60" s="38">
        <v>2777</v>
      </c>
      <c r="S60" s="33">
        <v>2777</v>
      </c>
      <c r="T60" s="33">
        <v>2777</v>
      </c>
      <c r="U60" s="33">
        <v>2777</v>
      </c>
      <c r="V60" s="39">
        <f t="shared" si="29"/>
        <v>113.02401302401303</v>
      </c>
      <c r="W60" s="37">
        <f t="shared" si="30"/>
        <v>2</v>
      </c>
      <c r="X60" s="40">
        <f t="shared" si="31"/>
        <v>8</v>
      </c>
      <c r="Y60" s="33">
        <v>99</v>
      </c>
      <c r="Z60" s="41">
        <f t="shared" si="32"/>
        <v>2</v>
      </c>
      <c r="AA60" s="33">
        <v>98</v>
      </c>
      <c r="AB60" s="42">
        <f t="shared" si="33"/>
        <v>2</v>
      </c>
      <c r="AC60" s="33">
        <v>191655</v>
      </c>
      <c r="AD60" s="41">
        <f t="shared" si="34"/>
        <v>1</v>
      </c>
      <c r="AE60" s="33">
        <v>66311</v>
      </c>
      <c r="AF60" s="43">
        <f t="shared" si="35"/>
        <v>1</v>
      </c>
      <c r="AG60" s="33">
        <v>99</v>
      </c>
      <c r="AH60" s="42">
        <f t="shared" si="36"/>
        <v>1</v>
      </c>
      <c r="AI60" s="44">
        <f t="shared" si="37"/>
        <v>7</v>
      </c>
      <c r="AJ60" s="33">
        <v>35705</v>
      </c>
      <c r="AK60" s="45">
        <f t="shared" si="51"/>
        <v>8.9084331337325349</v>
      </c>
      <c r="AL60" s="46">
        <f t="shared" si="38"/>
        <v>1</v>
      </c>
      <c r="AM60" s="33">
        <v>24565</v>
      </c>
      <c r="AN60" s="47">
        <f t="shared" si="39"/>
        <v>9.3580952380952382</v>
      </c>
      <c r="AO60" s="48">
        <f t="shared" si="40"/>
        <v>1</v>
      </c>
      <c r="AP60" s="33">
        <v>7525</v>
      </c>
      <c r="AQ60" s="47">
        <f t="shared" si="41"/>
        <v>71.666666666666671</v>
      </c>
      <c r="AR60" s="49">
        <f t="shared" si="42"/>
        <v>1</v>
      </c>
      <c r="AS60" s="50">
        <f t="shared" si="43"/>
        <v>3</v>
      </c>
      <c r="AT60" s="51">
        <v>1</v>
      </c>
      <c r="AU60" s="47">
        <v>0</v>
      </c>
      <c r="AV60" s="47">
        <v>0</v>
      </c>
      <c r="AW60" s="50">
        <f t="shared" si="44"/>
        <v>1</v>
      </c>
      <c r="AX60" s="52">
        <f t="shared" si="45"/>
        <v>19</v>
      </c>
      <c r="AY60" s="53">
        <f t="shared" si="46"/>
        <v>0.90476190476190477</v>
      </c>
      <c r="BC60" s="55"/>
      <c r="BD60" s="55"/>
    </row>
    <row r="61" spans="1:56" s="54" customFormat="1" x14ac:dyDescent="0.2">
      <c r="A61" s="56">
        <f t="shared" si="47"/>
        <v>57</v>
      </c>
      <c r="B61" s="57" t="s">
        <v>98</v>
      </c>
      <c r="C61" s="134">
        <v>49</v>
      </c>
      <c r="D61" s="33">
        <v>60</v>
      </c>
      <c r="E61" s="34">
        <f t="shared" si="27"/>
        <v>1</v>
      </c>
      <c r="F61" s="134">
        <v>997</v>
      </c>
      <c r="G61" s="33">
        <v>1017</v>
      </c>
      <c r="H61" s="35">
        <f t="shared" si="28"/>
        <v>1</v>
      </c>
      <c r="I61" s="134">
        <v>37</v>
      </c>
      <c r="J61" s="33">
        <v>37</v>
      </c>
      <c r="K61" s="36">
        <f t="shared" si="48"/>
        <v>1</v>
      </c>
      <c r="L61" s="33">
        <v>1635</v>
      </c>
      <c r="M61" s="33">
        <v>100</v>
      </c>
      <c r="N61" s="37">
        <f t="shared" si="49"/>
        <v>2</v>
      </c>
      <c r="O61" s="33">
        <v>456</v>
      </c>
      <c r="P61" s="37">
        <f t="shared" si="50"/>
        <v>1</v>
      </c>
      <c r="Q61" s="133">
        <v>1300</v>
      </c>
      <c r="R61" s="38">
        <v>1579</v>
      </c>
      <c r="S61" s="59">
        <v>518</v>
      </c>
      <c r="T61" s="33">
        <v>518</v>
      </c>
      <c r="U61" s="33">
        <v>518</v>
      </c>
      <c r="V61" s="39">
        <f t="shared" si="29"/>
        <v>121.46153846153847</v>
      </c>
      <c r="W61" s="37">
        <f t="shared" si="30"/>
        <v>2</v>
      </c>
      <c r="X61" s="40">
        <f t="shared" si="31"/>
        <v>8</v>
      </c>
      <c r="Y61" s="33">
        <v>96</v>
      </c>
      <c r="Z61" s="41">
        <f t="shared" si="32"/>
        <v>2</v>
      </c>
      <c r="AA61" s="33">
        <v>96</v>
      </c>
      <c r="AB61" s="42">
        <f t="shared" si="33"/>
        <v>2</v>
      </c>
      <c r="AC61" s="33">
        <v>81160</v>
      </c>
      <c r="AD61" s="41">
        <f t="shared" si="34"/>
        <v>1</v>
      </c>
      <c r="AE61" s="33">
        <v>22063</v>
      </c>
      <c r="AF61" s="43">
        <f t="shared" si="35"/>
        <v>1</v>
      </c>
      <c r="AG61" s="33">
        <v>93</v>
      </c>
      <c r="AH61" s="42">
        <f t="shared" si="36"/>
        <v>1</v>
      </c>
      <c r="AI61" s="44">
        <f t="shared" si="37"/>
        <v>7</v>
      </c>
      <c r="AJ61" s="33">
        <v>7803</v>
      </c>
      <c r="AK61" s="45">
        <f t="shared" si="51"/>
        <v>4.7724770642201833</v>
      </c>
      <c r="AL61" s="46">
        <f t="shared" si="38"/>
        <v>0</v>
      </c>
      <c r="AM61" s="33">
        <v>10030</v>
      </c>
      <c r="AN61" s="47">
        <f t="shared" si="39"/>
        <v>9.8623402163225169</v>
      </c>
      <c r="AO61" s="48">
        <f t="shared" si="40"/>
        <v>1</v>
      </c>
      <c r="AP61" s="33">
        <v>3687</v>
      </c>
      <c r="AQ61" s="47">
        <f t="shared" si="41"/>
        <v>61.45</v>
      </c>
      <c r="AR61" s="49">
        <f t="shared" si="42"/>
        <v>1</v>
      </c>
      <c r="AS61" s="50">
        <f t="shared" si="43"/>
        <v>2</v>
      </c>
      <c r="AT61" s="51">
        <v>1</v>
      </c>
      <c r="AU61" s="47">
        <v>0</v>
      </c>
      <c r="AV61" s="47">
        <v>1</v>
      </c>
      <c r="AW61" s="50">
        <f t="shared" si="44"/>
        <v>2</v>
      </c>
      <c r="AX61" s="52">
        <f t="shared" si="45"/>
        <v>19</v>
      </c>
      <c r="AY61" s="53">
        <f t="shared" si="46"/>
        <v>0.90476190476190477</v>
      </c>
      <c r="AZ61" s="55"/>
      <c r="BA61" s="55"/>
      <c r="BB61" s="55"/>
    </row>
    <row r="62" spans="1:56" s="54" customFormat="1" x14ac:dyDescent="0.2">
      <c r="A62" s="56">
        <f t="shared" si="47"/>
        <v>58</v>
      </c>
      <c r="B62" s="57" t="s">
        <v>99</v>
      </c>
      <c r="C62" s="134">
        <v>110</v>
      </c>
      <c r="D62" s="33">
        <v>129</v>
      </c>
      <c r="E62" s="34">
        <f t="shared" si="27"/>
        <v>1</v>
      </c>
      <c r="F62" s="134">
        <v>2887</v>
      </c>
      <c r="G62" s="33">
        <v>2926</v>
      </c>
      <c r="H62" s="35">
        <f t="shared" si="28"/>
        <v>1</v>
      </c>
      <c r="I62" s="134">
        <v>81</v>
      </c>
      <c r="J62" s="33">
        <v>81</v>
      </c>
      <c r="K62" s="36">
        <f t="shared" si="48"/>
        <v>1</v>
      </c>
      <c r="L62" s="33">
        <v>3730</v>
      </c>
      <c r="M62" s="33">
        <v>95</v>
      </c>
      <c r="N62" s="37">
        <f t="shared" si="49"/>
        <v>2</v>
      </c>
      <c r="O62" s="33">
        <v>383</v>
      </c>
      <c r="P62" s="37">
        <f t="shared" si="50"/>
        <v>1</v>
      </c>
      <c r="Q62" s="133">
        <v>2714.04</v>
      </c>
      <c r="R62" s="38">
        <v>3005</v>
      </c>
      <c r="S62" s="33">
        <v>3005</v>
      </c>
      <c r="T62" s="33">
        <v>3005</v>
      </c>
      <c r="U62" s="33">
        <v>3005</v>
      </c>
      <c r="V62" s="39">
        <f t="shared" si="29"/>
        <v>110.72054943921239</v>
      </c>
      <c r="W62" s="37">
        <f t="shared" si="30"/>
        <v>2</v>
      </c>
      <c r="X62" s="40">
        <f t="shared" si="31"/>
        <v>8</v>
      </c>
      <c r="Y62" s="33">
        <v>99</v>
      </c>
      <c r="Z62" s="41">
        <f t="shared" si="32"/>
        <v>2</v>
      </c>
      <c r="AA62" s="33">
        <v>99</v>
      </c>
      <c r="AB62" s="42">
        <f t="shared" si="33"/>
        <v>2</v>
      </c>
      <c r="AC62" s="33">
        <v>239470</v>
      </c>
      <c r="AD62" s="41">
        <f t="shared" si="34"/>
        <v>1</v>
      </c>
      <c r="AE62" s="33">
        <v>68582</v>
      </c>
      <c r="AF62" s="43">
        <f t="shared" si="35"/>
        <v>1</v>
      </c>
      <c r="AG62" s="33">
        <v>98</v>
      </c>
      <c r="AH62" s="42">
        <f t="shared" si="36"/>
        <v>1</v>
      </c>
      <c r="AI62" s="44">
        <f t="shared" si="37"/>
        <v>7</v>
      </c>
      <c r="AJ62" s="33">
        <v>55855</v>
      </c>
      <c r="AK62" s="45">
        <f t="shared" si="51"/>
        <v>14.974530831099196</v>
      </c>
      <c r="AL62" s="46">
        <f t="shared" si="38"/>
        <v>1</v>
      </c>
      <c r="AM62" s="33">
        <v>32243</v>
      </c>
      <c r="AN62" s="47">
        <f t="shared" si="39"/>
        <v>11.019480519480519</v>
      </c>
      <c r="AO62" s="48">
        <f t="shared" si="40"/>
        <v>1</v>
      </c>
      <c r="AP62" s="33">
        <v>10771</v>
      </c>
      <c r="AQ62" s="47">
        <f t="shared" si="41"/>
        <v>83.496124031007753</v>
      </c>
      <c r="AR62" s="49">
        <f t="shared" si="42"/>
        <v>1</v>
      </c>
      <c r="AS62" s="50">
        <f t="shared" si="43"/>
        <v>3</v>
      </c>
      <c r="AT62" s="51">
        <v>1</v>
      </c>
      <c r="AU62" s="47">
        <v>0</v>
      </c>
      <c r="AV62" s="47">
        <v>0</v>
      </c>
      <c r="AW62" s="50">
        <f t="shared" si="44"/>
        <v>1</v>
      </c>
      <c r="AX62" s="52">
        <f t="shared" si="45"/>
        <v>19</v>
      </c>
      <c r="AY62" s="53">
        <f t="shared" si="46"/>
        <v>0.90476190476190477</v>
      </c>
    </row>
    <row r="63" spans="1:56" s="54" customFormat="1" x14ac:dyDescent="0.2">
      <c r="A63" s="56">
        <f t="shared" si="47"/>
        <v>59</v>
      </c>
      <c r="B63" s="57" t="s">
        <v>100</v>
      </c>
      <c r="C63" s="134">
        <v>85</v>
      </c>
      <c r="D63" s="33">
        <v>91</v>
      </c>
      <c r="E63" s="34">
        <f t="shared" si="27"/>
        <v>1</v>
      </c>
      <c r="F63" s="134">
        <v>2391</v>
      </c>
      <c r="G63" s="33">
        <v>2411</v>
      </c>
      <c r="H63" s="35">
        <f t="shared" si="28"/>
        <v>1</v>
      </c>
      <c r="I63" s="134">
        <v>73</v>
      </c>
      <c r="J63" s="33">
        <v>73</v>
      </c>
      <c r="K63" s="36">
        <f t="shared" si="48"/>
        <v>1</v>
      </c>
      <c r="L63" s="33">
        <v>4152</v>
      </c>
      <c r="M63" s="33">
        <v>100</v>
      </c>
      <c r="N63" s="37">
        <f t="shared" si="49"/>
        <v>2</v>
      </c>
      <c r="O63" s="33">
        <v>1451</v>
      </c>
      <c r="P63" s="37">
        <f t="shared" si="50"/>
        <v>1</v>
      </c>
      <c r="Q63" s="133">
        <v>2356</v>
      </c>
      <c r="R63" s="38">
        <v>2819</v>
      </c>
      <c r="S63" s="33">
        <v>2808</v>
      </c>
      <c r="T63" s="33">
        <v>2808</v>
      </c>
      <c r="U63" s="33">
        <v>2808</v>
      </c>
      <c r="V63" s="39">
        <f t="shared" si="29"/>
        <v>119.65195246179967</v>
      </c>
      <c r="W63" s="37">
        <f t="shared" si="30"/>
        <v>2</v>
      </c>
      <c r="X63" s="40">
        <f t="shared" si="31"/>
        <v>8</v>
      </c>
      <c r="Y63" s="33">
        <v>96</v>
      </c>
      <c r="Z63" s="41">
        <f t="shared" si="32"/>
        <v>2</v>
      </c>
      <c r="AA63" s="33">
        <v>97</v>
      </c>
      <c r="AB63" s="42">
        <f t="shared" si="33"/>
        <v>2</v>
      </c>
      <c r="AC63" s="33">
        <v>194282</v>
      </c>
      <c r="AD63" s="41">
        <f t="shared" si="34"/>
        <v>1</v>
      </c>
      <c r="AE63" s="33">
        <v>45089</v>
      </c>
      <c r="AF63" s="43">
        <f t="shared" si="35"/>
        <v>1</v>
      </c>
      <c r="AG63" s="33">
        <v>99</v>
      </c>
      <c r="AH63" s="42">
        <f t="shared" si="36"/>
        <v>1</v>
      </c>
      <c r="AI63" s="44">
        <f t="shared" si="37"/>
        <v>7</v>
      </c>
      <c r="AJ63" s="33">
        <v>49971</v>
      </c>
      <c r="AK63" s="45">
        <f t="shared" si="51"/>
        <v>12.035404624277456</v>
      </c>
      <c r="AL63" s="46">
        <f t="shared" si="38"/>
        <v>1</v>
      </c>
      <c r="AM63" s="33">
        <v>23179</v>
      </c>
      <c r="AN63" s="47">
        <f t="shared" si="39"/>
        <v>9.6138531729572794</v>
      </c>
      <c r="AO63" s="48">
        <f t="shared" si="40"/>
        <v>1</v>
      </c>
      <c r="AP63" s="33">
        <v>13459</v>
      </c>
      <c r="AQ63" s="47">
        <f t="shared" si="41"/>
        <v>147.90109890109889</v>
      </c>
      <c r="AR63" s="49">
        <f t="shared" si="42"/>
        <v>1</v>
      </c>
      <c r="AS63" s="50">
        <f t="shared" si="43"/>
        <v>3</v>
      </c>
      <c r="AT63" s="51">
        <v>0</v>
      </c>
      <c r="AU63" s="47">
        <v>0</v>
      </c>
      <c r="AV63" s="47">
        <v>1</v>
      </c>
      <c r="AW63" s="50">
        <f t="shared" si="44"/>
        <v>1</v>
      </c>
      <c r="AX63" s="52">
        <f t="shared" si="45"/>
        <v>19</v>
      </c>
      <c r="AY63" s="53">
        <f t="shared" si="46"/>
        <v>0.90476190476190477</v>
      </c>
      <c r="AZ63" s="55"/>
      <c r="BA63" s="55"/>
      <c r="BB63" s="55"/>
    </row>
    <row r="64" spans="1:56" s="54" customFormat="1" x14ac:dyDescent="0.2">
      <c r="A64" s="56">
        <f t="shared" si="47"/>
        <v>60</v>
      </c>
      <c r="B64" s="57" t="s">
        <v>101</v>
      </c>
      <c r="C64" s="134">
        <v>75</v>
      </c>
      <c r="D64" s="33">
        <v>85</v>
      </c>
      <c r="E64" s="34">
        <f t="shared" si="27"/>
        <v>1</v>
      </c>
      <c r="F64" s="134">
        <v>1833</v>
      </c>
      <c r="G64" s="33">
        <v>1863</v>
      </c>
      <c r="H64" s="35">
        <f t="shared" si="28"/>
        <v>1</v>
      </c>
      <c r="I64" s="134">
        <v>60</v>
      </c>
      <c r="J64" s="33">
        <v>60</v>
      </c>
      <c r="K64" s="36">
        <f t="shared" si="48"/>
        <v>1</v>
      </c>
      <c r="L64" s="33">
        <v>2794</v>
      </c>
      <c r="M64" s="33">
        <v>99</v>
      </c>
      <c r="N64" s="37">
        <f t="shared" si="49"/>
        <v>2</v>
      </c>
      <c r="O64" s="33">
        <v>1108</v>
      </c>
      <c r="P64" s="37">
        <f t="shared" si="50"/>
        <v>1</v>
      </c>
      <c r="Q64" s="133">
        <v>1921</v>
      </c>
      <c r="R64" s="38">
        <v>2340</v>
      </c>
      <c r="S64" s="33">
        <v>2340</v>
      </c>
      <c r="T64" s="33">
        <v>2340</v>
      </c>
      <c r="U64" s="33">
        <v>2340</v>
      </c>
      <c r="V64" s="39">
        <f t="shared" si="29"/>
        <v>121.81155648099949</v>
      </c>
      <c r="W64" s="37">
        <f t="shared" si="30"/>
        <v>2</v>
      </c>
      <c r="X64" s="40">
        <f t="shared" si="31"/>
        <v>8</v>
      </c>
      <c r="Y64" s="33">
        <v>98</v>
      </c>
      <c r="Z64" s="41">
        <f t="shared" si="32"/>
        <v>2</v>
      </c>
      <c r="AA64" s="33">
        <v>97</v>
      </c>
      <c r="AB64" s="42">
        <f t="shared" si="33"/>
        <v>2</v>
      </c>
      <c r="AC64" s="33">
        <v>153560</v>
      </c>
      <c r="AD64" s="41">
        <f t="shared" si="34"/>
        <v>1</v>
      </c>
      <c r="AE64" s="33">
        <v>51632</v>
      </c>
      <c r="AF64" s="43">
        <f t="shared" si="35"/>
        <v>1</v>
      </c>
      <c r="AG64" s="33">
        <v>99</v>
      </c>
      <c r="AH64" s="42">
        <f t="shared" si="36"/>
        <v>1</v>
      </c>
      <c r="AI64" s="44">
        <f t="shared" si="37"/>
        <v>7</v>
      </c>
      <c r="AJ64" s="33">
        <v>20650</v>
      </c>
      <c r="AK64" s="45">
        <f t="shared" si="51"/>
        <v>7.3908375089477456</v>
      </c>
      <c r="AL64" s="46">
        <f t="shared" si="38"/>
        <v>0</v>
      </c>
      <c r="AM64" s="33">
        <v>15325</v>
      </c>
      <c r="AN64" s="47">
        <f t="shared" si="39"/>
        <v>8.2259796027911971</v>
      </c>
      <c r="AO64" s="48">
        <f t="shared" si="40"/>
        <v>1</v>
      </c>
      <c r="AP64" s="33">
        <v>6003</v>
      </c>
      <c r="AQ64" s="47">
        <f t="shared" si="41"/>
        <v>70.623529411764707</v>
      </c>
      <c r="AR64" s="49">
        <f t="shared" si="42"/>
        <v>1</v>
      </c>
      <c r="AS64" s="50">
        <f t="shared" si="43"/>
        <v>2</v>
      </c>
      <c r="AT64" s="51">
        <v>1</v>
      </c>
      <c r="AU64" s="47">
        <v>0</v>
      </c>
      <c r="AV64" s="47">
        <v>1</v>
      </c>
      <c r="AW64" s="50">
        <f t="shared" si="44"/>
        <v>2</v>
      </c>
      <c r="AX64" s="52">
        <f t="shared" si="45"/>
        <v>19</v>
      </c>
      <c r="AY64" s="53">
        <f t="shared" si="46"/>
        <v>0.90476190476190477</v>
      </c>
    </row>
    <row r="65" spans="1:56" s="54" customFormat="1" ht="16.5" customHeight="1" x14ac:dyDescent="0.2">
      <c r="A65" s="56">
        <f t="shared" si="47"/>
        <v>61</v>
      </c>
      <c r="B65" s="57" t="s">
        <v>102</v>
      </c>
      <c r="C65" s="134">
        <v>97</v>
      </c>
      <c r="D65" s="33">
        <v>120</v>
      </c>
      <c r="E65" s="34">
        <f t="shared" si="27"/>
        <v>1</v>
      </c>
      <c r="F65" s="134">
        <v>3818</v>
      </c>
      <c r="G65" s="33">
        <v>3911</v>
      </c>
      <c r="H65" s="35">
        <f t="shared" si="28"/>
        <v>1</v>
      </c>
      <c r="I65" s="134">
        <v>106</v>
      </c>
      <c r="J65" s="33">
        <v>106</v>
      </c>
      <c r="K65" s="36">
        <f t="shared" si="48"/>
        <v>1</v>
      </c>
      <c r="L65" s="33">
        <v>5998</v>
      </c>
      <c r="M65" s="33">
        <v>99</v>
      </c>
      <c r="N65" s="37">
        <f t="shared" si="49"/>
        <v>2</v>
      </c>
      <c r="O65" s="33">
        <v>1513</v>
      </c>
      <c r="P65" s="37">
        <f t="shared" si="50"/>
        <v>1</v>
      </c>
      <c r="Q65" s="133">
        <v>3749</v>
      </c>
      <c r="R65" s="38">
        <v>3752</v>
      </c>
      <c r="S65" s="33">
        <v>3752</v>
      </c>
      <c r="T65" s="33">
        <v>3752</v>
      </c>
      <c r="U65" s="59">
        <v>1</v>
      </c>
      <c r="V65" s="39">
        <f t="shared" si="29"/>
        <v>100.08002133902374</v>
      </c>
      <c r="W65" s="37">
        <f t="shared" si="30"/>
        <v>2</v>
      </c>
      <c r="X65" s="40">
        <f t="shared" si="31"/>
        <v>8</v>
      </c>
      <c r="Y65" s="33">
        <v>98</v>
      </c>
      <c r="Z65" s="41">
        <f t="shared" si="32"/>
        <v>2</v>
      </c>
      <c r="AA65" s="33">
        <v>97</v>
      </c>
      <c r="AB65" s="42">
        <f t="shared" si="33"/>
        <v>2</v>
      </c>
      <c r="AC65" s="33">
        <v>267418</v>
      </c>
      <c r="AD65" s="41">
        <f t="shared" si="34"/>
        <v>1</v>
      </c>
      <c r="AE65" s="33">
        <v>81211</v>
      </c>
      <c r="AF65" s="43">
        <f t="shared" si="35"/>
        <v>1</v>
      </c>
      <c r="AG65" s="33">
        <v>98</v>
      </c>
      <c r="AH65" s="42">
        <f t="shared" si="36"/>
        <v>1</v>
      </c>
      <c r="AI65" s="44">
        <f t="shared" si="37"/>
        <v>7</v>
      </c>
      <c r="AJ65" s="33">
        <v>23313</v>
      </c>
      <c r="AK65" s="45">
        <f t="shared" si="51"/>
        <v>3.8867955985328444</v>
      </c>
      <c r="AL65" s="46">
        <f t="shared" si="38"/>
        <v>0</v>
      </c>
      <c r="AM65" s="33">
        <v>35244</v>
      </c>
      <c r="AN65" s="47">
        <f t="shared" si="39"/>
        <v>9.0115060086934289</v>
      </c>
      <c r="AO65" s="48">
        <f t="shared" si="40"/>
        <v>1</v>
      </c>
      <c r="AP65" s="33">
        <v>10357</v>
      </c>
      <c r="AQ65" s="47">
        <f t="shared" si="41"/>
        <v>86.308333333333337</v>
      </c>
      <c r="AR65" s="49">
        <f t="shared" si="42"/>
        <v>1</v>
      </c>
      <c r="AS65" s="50">
        <f t="shared" si="43"/>
        <v>2</v>
      </c>
      <c r="AT65" s="51">
        <v>1</v>
      </c>
      <c r="AU65" s="47">
        <v>0</v>
      </c>
      <c r="AV65" s="47">
        <v>1</v>
      </c>
      <c r="AW65" s="50">
        <f t="shared" si="44"/>
        <v>2</v>
      </c>
      <c r="AX65" s="52">
        <f t="shared" si="45"/>
        <v>19</v>
      </c>
      <c r="AY65" s="53">
        <f t="shared" si="46"/>
        <v>0.90476190476190477</v>
      </c>
    </row>
    <row r="66" spans="1:56" s="54" customFormat="1" x14ac:dyDescent="0.2">
      <c r="A66" s="56">
        <f t="shared" si="47"/>
        <v>62</v>
      </c>
      <c r="B66" s="57" t="s">
        <v>103</v>
      </c>
      <c r="C66" s="134">
        <v>75</v>
      </c>
      <c r="D66" s="33">
        <v>88</v>
      </c>
      <c r="E66" s="34">
        <f t="shared" si="27"/>
        <v>1</v>
      </c>
      <c r="F66" s="134">
        <v>1797</v>
      </c>
      <c r="G66" s="33">
        <v>1807</v>
      </c>
      <c r="H66" s="35">
        <f t="shared" si="28"/>
        <v>1</v>
      </c>
      <c r="I66" s="134">
        <v>61</v>
      </c>
      <c r="J66" s="33">
        <v>61</v>
      </c>
      <c r="K66" s="36">
        <f t="shared" si="48"/>
        <v>1</v>
      </c>
      <c r="L66" s="33">
        <v>2296</v>
      </c>
      <c r="M66" s="33">
        <v>98</v>
      </c>
      <c r="N66" s="37">
        <f t="shared" si="49"/>
        <v>2</v>
      </c>
      <c r="O66" s="33">
        <v>1386</v>
      </c>
      <c r="P66" s="37">
        <f t="shared" si="50"/>
        <v>1</v>
      </c>
      <c r="Q66" s="133">
        <v>1972</v>
      </c>
      <c r="R66" s="38">
        <v>2367</v>
      </c>
      <c r="S66" s="33">
        <v>2367</v>
      </c>
      <c r="T66" s="33">
        <v>2367</v>
      </c>
      <c r="U66" s="33">
        <v>2367</v>
      </c>
      <c r="V66" s="39">
        <f t="shared" si="29"/>
        <v>120.03042596348884</v>
      </c>
      <c r="W66" s="37">
        <f t="shared" si="30"/>
        <v>2</v>
      </c>
      <c r="X66" s="40">
        <f t="shared" si="31"/>
        <v>8</v>
      </c>
      <c r="Y66" s="33">
        <v>99</v>
      </c>
      <c r="Z66" s="41">
        <f t="shared" si="32"/>
        <v>2</v>
      </c>
      <c r="AA66" s="33">
        <v>99</v>
      </c>
      <c r="AB66" s="42">
        <f t="shared" si="33"/>
        <v>2</v>
      </c>
      <c r="AC66" s="33">
        <v>143076</v>
      </c>
      <c r="AD66" s="41">
        <f t="shared" si="34"/>
        <v>1</v>
      </c>
      <c r="AE66" s="33">
        <v>40661</v>
      </c>
      <c r="AF66" s="43">
        <f t="shared" si="35"/>
        <v>1</v>
      </c>
      <c r="AG66" s="33">
        <v>97</v>
      </c>
      <c r="AH66" s="42">
        <f t="shared" si="36"/>
        <v>1</v>
      </c>
      <c r="AI66" s="44">
        <f t="shared" si="37"/>
        <v>7</v>
      </c>
      <c r="AJ66" s="33">
        <v>29869</v>
      </c>
      <c r="AK66" s="45">
        <f t="shared" si="51"/>
        <v>13.009146341463415</v>
      </c>
      <c r="AL66" s="46">
        <f t="shared" si="38"/>
        <v>1</v>
      </c>
      <c r="AM66" s="33">
        <v>1193</v>
      </c>
      <c r="AN66" s="47">
        <f t="shared" si="39"/>
        <v>0.66021029330381853</v>
      </c>
      <c r="AO66" s="48">
        <f t="shared" si="40"/>
        <v>0</v>
      </c>
      <c r="AP66" s="33">
        <v>5927</v>
      </c>
      <c r="AQ66" s="47">
        <f t="shared" si="41"/>
        <v>67.352272727272734</v>
      </c>
      <c r="AR66" s="49">
        <f t="shared" si="42"/>
        <v>1</v>
      </c>
      <c r="AS66" s="50">
        <f t="shared" si="43"/>
        <v>2</v>
      </c>
      <c r="AT66" s="51">
        <v>1</v>
      </c>
      <c r="AU66" s="47">
        <v>0</v>
      </c>
      <c r="AV66" s="47">
        <v>1</v>
      </c>
      <c r="AW66" s="50">
        <f t="shared" si="44"/>
        <v>2</v>
      </c>
      <c r="AX66" s="52">
        <f t="shared" si="45"/>
        <v>19</v>
      </c>
      <c r="AY66" s="53">
        <f t="shared" si="46"/>
        <v>0.90476190476190477</v>
      </c>
    </row>
    <row r="67" spans="1:56" s="54" customFormat="1" ht="16.5" customHeight="1" x14ac:dyDescent="0.2">
      <c r="A67" s="56">
        <f t="shared" si="47"/>
        <v>63</v>
      </c>
      <c r="B67" s="57" t="s">
        <v>104</v>
      </c>
      <c r="C67" s="134">
        <v>60</v>
      </c>
      <c r="D67" s="33">
        <v>67</v>
      </c>
      <c r="E67" s="34">
        <f t="shared" si="27"/>
        <v>1</v>
      </c>
      <c r="F67" s="134">
        <v>1528</v>
      </c>
      <c r="G67" s="33">
        <v>1555</v>
      </c>
      <c r="H67" s="35">
        <f t="shared" si="28"/>
        <v>1</v>
      </c>
      <c r="I67" s="134">
        <v>50</v>
      </c>
      <c r="J67" s="33">
        <v>50</v>
      </c>
      <c r="K67" s="36">
        <f t="shared" si="48"/>
        <v>1</v>
      </c>
      <c r="L67" s="33">
        <v>2008</v>
      </c>
      <c r="M67" s="33">
        <v>95</v>
      </c>
      <c r="N67" s="37">
        <f t="shared" si="49"/>
        <v>2</v>
      </c>
      <c r="O67" s="33">
        <v>577</v>
      </c>
      <c r="P67" s="37">
        <f t="shared" si="50"/>
        <v>1</v>
      </c>
      <c r="Q67" s="133">
        <v>1658</v>
      </c>
      <c r="R67" s="38">
        <v>1842</v>
      </c>
      <c r="S67" s="33">
        <v>1842</v>
      </c>
      <c r="T67" s="33">
        <v>1842</v>
      </c>
      <c r="U67" s="33">
        <v>1842</v>
      </c>
      <c r="V67" s="39">
        <f t="shared" si="29"/>
        <v>111.09770808202654</v>
      </c>
      <c r="W67" s="37">
        <f t="shared" si="30"/>
        <v>2</v>
      </c>
      <c r="X67" s="40">
        <f t="shared" si="31"/>
        <v>8</v>
      </c>
      <c r="Y67" s="33">
        <v>98</v>
      </c>
      <c r="Z67" s="41">
        <f t="shared" si="32"/>
        <v>2</v>
      </c>
      <c r="AA67" s="33">
        <v>98</v>
      </c>
      <c r="AB67" s="42">
        <f t="shared" si="33"/>
        <v>2</v>
      </c>
      <c r="AC67" s="33">
        <v>125248</v>
      </c>
      <c r="AD67" s="41">
        <f t="shared" si="34"/>
        <v>1</v>
      </c>
      <c r="AE67" s="33">
        <v>39539</v>
      </c>
      <c r="AF67" s="43">
        <f t="shared" si="35"/>
        <v>1</v>
      </c>
      <c r="AG67" s="33">
        <v>96</v>
      </c>
      <c r="AH67" s="42">
        <f t="shared" si="36"/>
        <v>1</v>
      </c>
      <c r="AI67" s="44">
        <f t="shared" si="37"/>
        <v>7</v>
      </c>
      <c r="AJ67" s="33">
        <v>19000</v>
      </c>
      <c r="AK67" s="45">
        <f t="shared" si="51"/>
        <v>9.4621513944223103</v>
      </c>
      <c r="AL67" s="46">
        <f t="shared" si="38"/>
        <v>1</v>
      </c>
      <c r="AM67" s="33">
        <v>8320</v>
      </c>
      <c r="AN67" s="47">
        <f t="shared" si="39"/>
        <v>5.35048231511254</v>
      </c>
      <c r="AO67" s="48">
        <f t="shared" si="40"/>
        <v>0</v>
      </c>
      <c r="AP67" s="33">
        <v>4356</v>
      </c>
      <c r="AQ67" s="47">
        <f t="shared" si="41"/>
        <v>65.014925373134332</v>
      </c>
      <c r="AR67" s="49">
        <f t="shared" si="42"/>
        <v>1</v>
      </c>
      <c r="AS67" s="50">
        <f t="shared" si="43"/>
        <v>2</v>
      </c>
      <c r="AT67" s="51">
        <v>1</v>
      </c>
      <c r="AU67" s="47">
        <v>0</v>
      </c>
      <c r="AV67" s="47">
        <v>1</v>
      </c>
      <c r="AW67" s="50">
        <f t="shared" si="44"/>
        <v>2</v>
      </c>
      <c r="AX67" s="52">
        <f t="shared" si="45"/>
        <v>19</v>
      </c>
      <c r="AY67" s="53">
        <f t="shared" si="46"/>
        <v>0.90476190476190477</v>
      </c>
    </row>
    <row r="68" spans="1:56" s="54" customFormat="1" ht="16.5" customHeight="1" x14ac:dyDescent="0.2">
      <c r="A68" s="56">
        <f t="shared" si="47"/>
        <v>64</v>
      </c>
      <c r="B68" s="57" t="s">
        <v>105</v>
      </c>
      <c r="C68" s="134">
        <v>70</v>
      </c>
      <c r="D68" s="33">
        <v>87</v>
      </c>
      <c r="E68" s="34">
        <f t="shared" si="27"/>
        <v>1</v>
      </c>
      <c r="F68" s="134">
        <v>1760</v>
      </c>
      <c r="G68" s="33">
        <v>1775</v>
      </c>
      <c r="H68" s="35">
        <f t="shared" si="28"/>
        <v>1</v>
      </c>
      <c r="I68" s="134">
        <v>56</v>
      </c>
      <c r="J68" s="33">
        <v>56</v>
      </c>
      <c r="K68" s="36">
        <f t="shared" si="48"/>
        <v>1</v>
      </c>
      <c r="L68" s="33">
        <v>2537</v>
      </c>
      <c r="M68" s="33">
        <v>97</v>
      </c>
      <c r="N68" s="37">
        <f t="shared" si="49"/>
        <v>2</v>
      </c>
      <c r="O68" s="33">
        <v>885</v>
      </c>
      <c r="P68" s="37">
        <f t="shared" si="50"/>
        <v>1</v>
      </c>
      <c r="Q68" s="133">
        <v>1811</v>
      </c>
      <c r="R68" s="38">
        <v>2187</v>
      </c>
      <c r="S68" s="33">
        <v>2187</v>
      </c>
      <c r="T68" s="33">
        <v>2187</v>
      </c>
      <c r="U68" s="59">
        <v>1</v>
      </c>
      <c r="V68" s="39">
        <f t="shared" si="29"/>
        <v>120.76200993926008</v>
      </c>
      <c r="W68" s="37">
        <f t="shared" si="30"/>
        <v>2</v>
      </c>
      <c r="X68" s="40">
        <f t="shared" si="31"/>
        <v>8</v>
      </c>
      <c r="Y68" s="33">
        <v>98</v>
      </c>
      <c r="Z68" s="41">
        <f t="shared" si="32"/>
        <v>2</v>
      </c>
      <c r="AA68" s="33">
        <v>98</v>
      </c>
      <c r="AB68" s="42">
        <f t="shared" si="33"/>
        <v>2</v>
      </c>
      <c r="AC68" s="33">
        <v>141424</v>
      </c>
      <c r="AD68" s="41">
        <f t="shared" si="34"/>
        <v>1</v>
      </c>
      <c r="AE68" s="33">
        <v>42416</v>
      </c>
      <c r="AF68" s="43">
        <f t="shared" si="35"/>
        <v>1</v>
      </c>
      <c r="AG68" s="33">
        <v>99</v>
      </c>
      <c r="AH68" s="42">
        <f t="shared" si="36"/>
        <v>1</v>
      </c>
      <c r="AI68" s="44">
        <f t="shared" si="37"/>
        <v>7</v>
      </c>
      <c r="AJ68" s="33">
        <v>20617</v>
      </c>
      <c r="AK68" s="45">
        <f t="shared" si="51"/>
        <v>8.1265273945605045</v>
      </c>
      <c r="AL68" s="46">
        <f t="shared" si="38"/>
        <v>1</v>
      </c>
      <c r="AM68" s="33">
        <v>10499</v>
      </c>
      <c r="AN68" s="47">
        <f t="shared" si="39"/>
        <v>5.9149295774647888</v>
      </c>
      <c r="AO68" s="48">
        <f t="shared" si="40"/>
        <v>0</v>
      </c>
      <c r="AP68" s="33">
        <v>8378</v>
      </c>
      <c r="AQ68" s="47">
        <f t="shared" si="41"/>
        <v>96.298850574712645</v>
      </c>
      <c r="AR68" s="49">
        <f t="shared" si="42"/>
        <v>1</v>
      </c>
      <c r="AS68" s="50">
        <f t="shared" si="43"/>
        <v>2</v>
      </c>
      <c r="AT68" s="51">
        <v>1</v>
      </c>
      <c r="AU68" s="47">
        <v>0</v>
      </c>
      <c r="AV68" s="47">
        <v>1</v>
      </c>
      <c r="AW68" s="50">
        <f t="shared" si="44"/>
        <v>2</v>
      </c>
      <c r="AX68" s="52">
        <f t="shared" si="45"/>
        <v>19</v>
      </c>
      <c r="AY68" s="53">
        <f t="shared" si="46"/>
        <v>0.90476190476190477</v>
      </c>
      <c r="AZ68" s="55"/>
      <c r="BA68" s="55"/>
      <c r="BB68" s="55"/>
    </row>
    <row r="69" spans="1:56" s="54" customFormat="1" x14ac:dyDescent="0.2">
      <c r="A69" s="56">
        <f t="shared" si="47"/>
        <v>65</v>
      </c>
      <c r="B69" s="57" t="s">
        <v>106</v>
      </c>
      <c r="C69" s="134">
        <v>70</v>
      </c>
      <c r="D69" s="33">
        <v>79</v>
      </c>
      <c r="E69" s="34">
        <f t="shared" ref="E69:E96" si="52">IF(OR(0.25&gt;=(C69-D69)/C69),(-0.25&lt;=(C69-D69)/C69)*1,0)</f>
        <v>1</v>
      </c>
      <c r="F69" s="134">
        <v>1763</v>
      </c>
      <c r="G69" s="33">
        <v>1768</v>
      </c>
      <c r="H69" s="35">
        <f t="shared" ref="H69:H96" si="53">IF(OR(0.04&gt;=(F69-G69)/F69),(-0.04&lt;=(F69-G69)/F69)*1,0)</f>
        <v>1</v>
      </c>
      <c r="I69" s="134">
        <v>61</v>
      </c>
      <c r="J69" s="33">
        <v>61</v>
      </c>
      <c r="K69" s="36">
        <f t="shared" si="48"/>
        <v>1</v>
      </c>
      <c r="L69" s="33">
        <v>2218</v>
      </c>
      <c r="M69" s="33">
        <v>98</v>
      </c>
      <c r="N69" s="37">
        <f t="shared" si="49"/>
        <v>2</v>
      </c>
      <c r="O69" s="33">
        <v>297</v>
      </c>
      <c r="P69" s="37">
        <f t="shared" si="50"/>
        <v>1</v>
      </c>
      <c r="Q69" s="133">
        <v>1915.5</v>
      </c>
      <c r="R69" s="38">
        <v>2303</v>
      </c>
      <c r="S69" s="33">
        <v>2303</v>
      </c>
      <c r="T69" s="33">
        <v>2303</v>
      </c>
      <c r="U69" s="33">
        <v>2303</v>
      </c>
      <c r="V69" s="39">
        <f t="shared" ref="V69:V96" si="54">R69*100/Q69</f>
        <v>120.22970503784913</v>
      </c>
      <c r="W69" s="37">
        <f t="shared" ref="W69:W96" si="55">IF((R69/Q69)&gt;=0.95,2,IF((R69/Q69)&gt;=0.9,1,0))</f>
        <v>2</v>
      </c>
      <c r="X69" s="40">
        <f t="shared" ref="X69:X96" si="56">E69+H69+K69+N69+P69+W69</f>
        <v>8</v>
      </c>
      <c r="Y69" s="33">
        <v>98</v>
      </c>
      <c r="Z69" s="41">
        <f t="shared" ref="Z69:Z96" si="57">IF(Y69&gt;=95,2,IF(Y69&gt;=85,1,0))</f>
        <v>2</v>
      </c>
      <c r="AA69" s="33">
        <v>98</v>
      </c>
      <c r="AB69" s="42">
        <f t="shared" ref="AB69:AB96" si="58">IF(AA69&gt;=90,2,IF(AA69&gt;=80,1,0))</f>
        <v>2</v>
      </c>
      <c r="AC69" s="33">
        <v>142179</v>
      </c>
      <c r="AD69" s="41">
        <f t="shared" ref="AD69:AD96" si="59">IF((AC69/G69/13)&gt;2,1,0)</f>
        <v>1</v>
      </c>
      <c r="AE69" s="33">
        <v>42264</v>
      </c>
      <c r="AF69" s="43">
        <f t="shared" ref="AF69:AF96" si="60">IF(AE69&gt;G69*3,1,0)</f>
        <v>1</v>
      </c>
      <c r="AG69" s="33">
        <v>97</v>
      </c>
      <c r="AH69" s="42">
        <f t="shared" ref="AH69:AH96" si="61">IF(AG69&gt;=90,1,0)</f>
        <v>1</v>
      </c>
      <c r="AI69" s="44">
        <f t="shared" ref="AI69:AI96" si="62">Z69+AB69+AD69+AF69+AH69</f>
        <v>7</v>
      </c>
      <c r="AJ69" s="33">
        <v>24497</v>
      </c>
      <c r="AK69" s="45">
        <f t="shared" si="51"/>
        <v>11.044634806131651</v>
      </c>
      <c r="AL69" s="46">
        <f t="shared" ref="AL69:AL96" si="63">IF(AK69&gt;=7.5,1,0)</f>
        <v>1</v>
      </c>
      <c r="AM69" s="33">
        <v>9560</v>
      </c>
      <c r="AN69" s="47">
        <f t="shared" ref="AN69:AN96" si="64">AM69/G69</f>
        <v>5.4072398190045252</v>
      </c>
      <c r="AO69" s="48">
        <f t="shared" ref="AO69:AO89" si="65">IF(AN69&gt;=7.5,1,0)</f>
        <v>0</v>
      </c>
      <c r="AP69" s="33">
        <v>5929</v>
      </c>
      <c r="AQ69" s="47">
        <f t="shared" ref="AQ69:AQ96" si="66">AP69/D69</f>
        <v>75.050632911392398</v>
      </c>
      <c r="AR69" s="49">
        <f t="shared" ref="AR69:AR96" si="67">IF(AQ69&gt;=29.9,1,0)</f>
        <v>1</v>
      </c>
      <c r="AS69" s="50">
        <f t="shared" ref="AS69:AS96" si="68">AL69+AO69+AR69</f>
        <v>2</v>
      </c>
      <c r="AT69" s="51">
        <v>1</v>
      </c>
      <c r="AU69" s="47">
        <v>0</v>
      </c>
      <c r="AV69" s="47">
        <v>1</v>
      </c>
      <c r="AW69" s="50">
        <f t="shared" ref="AW69:AW96" si="69">AT69+AU69+AV69</f>
        <v>2</v>
      </c>
      <c r="AX69" s="52">
        <f t="shared" ref="AX69:AX96" si="70">X69+AI69+AS69+AW69</f>
        <v>19</v>
      </c>
      <c r="AY69" s="53">
        <f t="shared" ref="AY69:AY96" si="71">AX69/21</f>
        <v>0.90476190476190477</v>
      </c>
    </row>
    <row r="70" spans="1:56" s="54" customFormat="1" x14ac:dyDescent="0.2">
      <c r="A70" s="56">
        <f t="shared" ref="A70:A96" si="72">A69+1</f>
        <v>66</v>
      </c>
      <c r="B70" s="57" t="s">
        <v>107</v>
      </c>
      <c r="C70" s="134">
        <v>65</v>
      </c>
      <c r="D70" s="33">
        <v>64</v>
      </c>
      <c r="E70" s="34">
        <f t="shared" si="52"/>
        <v>1</v>
      </c>
      <c r="F70" s="134">
        <v>1308</v>
      </c>
      <c r="G70" s="33">
        <v>1360</v>
      </c>
      <c r="H70" s="35">
        <f t="shared" si="53"/>
        <v>1</v>
      </c>
      <c r="I70" s="134">
        <v>48</v>
      </c>
      <c r="J70" s="33">
        <v>48</v>
      </c>
      <c r="K70" s="36">
        <f t="shared" si="48"/>
        <v>1</v>
      </c>
      <c r="L70" s="33">
        <v>1501</v>
      </c>
      <c r="M70" s="33">
        <v>97</v>
      </c>
      <c r="N70" s="37">
        <f t="shared" si="49"/>
        <v>2</v>
      </c>
      <c r="O70" s="33">
        <v>417</v>
      </c>
      <c r="P70" s="37">
        <f t="shared" si="50"/>
        <v>1</v>
      </c>
      <c r="Q70" s="133">
        <v>1491</v>
      </c>
      <c r="R70" s="38">
        <v>1779</v>
      </c>
      <c r="S70" s="33">
        <v>1779</v>
      </c>
      <c r="T70" s="33">
        <v>1779</v>
      </c>
      <c r="U70" s="33">
        <v>1779</v>
      </c>
      <c r="V70" s="39">
        <f t="shared" si="54"/>
        <v>119.3158953722334</v>
      </c>
      <c r="W70" s="37">
        <f t="shared" si="55"/>
        <v>2</v>
      </c>
      <c r="X70" s="40">
        <f t="shared" si="56"/>
        <v>8</v>
      </c>
      <c r="Y70" s="33">
        <v>98</v>
      </c>
      <c r="Z70" s="41">
        <f t="shared" si="57"/>
        <v>2</v>
      </c>
      <c r="AA70" s="33">
        <v>97</v>
      </c>
      <c r="AB70" s="42">
        <f t="shared" si="58"/>
        <v>2</v>
      </c>
      <c r="AC70" s="33">
        <v>101336</v>
      </c>
      <c r="AD70" s="41">
        <f t="shared" si="59"/>
        <v>1</v>
      </c>
      <c r="AE70" s="33">
        <v>33852</v>
      </c>
      <c r="AF70" s="43">
        <f t="shared" si="60"/>
        <v>1</v>
      </c>
      <c r="AG70" s="33">
        <v>98</v>
      </c>
      <c r="AH70" s="42">
        <f t="shared" si="61"/>
        <v>1</v>
      </c>
      <c r="AI70" s="44">
        <f t="shared" si="62"/>
        <v>7</v>
      </c>
      <c r="AJ70" s="33">
        <v>26726</v>
      </c>
      <c r="AK70" s="45">
        <f t="shared" si="51"/>
        <v>17.805463024650233</v>
      </c>
      <c r="AL70" s="46">
        <f t="shared" si="63"/>
        <v>1</v>
      </c>
      <c r="AM70" s="33">
        <v>8099</v>
      </c>
      <c r="AN70" s="47">
        <f t="shared" si="64"/>
        <v>5.9551470588235293</v>
      </c>
      <c r="AO70" s="48">
        <f t="shared" si="65"/>
        <v>0</v>
      </c>
      <c r="AP70" s="33">
        <v>4873</v>
      </c>
      <c r="AQ70" s="47">
        <f t="shared" si="66"/>
        <v>76.140625</v>
      </c>
      <c r="AR70" s="49">
        <f t="shared" si="67"/>
        <v>1</v>
      </c>
      <c r="AS70" s="50">
        <f t="shared" si="68"/>
        <v>2</v>
      </c>
      <c r="AT70" s="51">
        <v>1</v>
      </c>
      <c r="AU70" s="47">
        <v>0</v>
      </c>
      <c r="AV70" s="47">
        <v>1</v>
      </c>
      <c r="AW70" s="50">
        <f t="shared" si="69"/>
        <v>2</v>
      </c>
      <c r="AX70" s="52">
        <f t="shared" si="70"/>
        <v>19</v>
      </c>
      <c r="AY70" s="53">
        <f t="shared" si="71"/>
        <v>0.90476190476190477</v>
      </c>
    </row>
    <row r="71" spans="1:56" s="54" customFormat="1" x14ac:dyDescent="0.2">
      <c r="A71" s="56">
        <f t="shared" si="72"/>
        <v>67</v>
      </c>
      <c r="B71" s="57" t="s">
        <v>108</v>
      </c>
      <c r="C71" s="134">
        <v>38</v>
      </c>
      <c r="D71" s="33">
        <v>43</v>
      </c>
      <c r="E71" s="34">
        <f t="shared" si="52"/>
        <v>1</v>
      </c>
      <c r="F71" s="134">
        <v>762</v>
      </c>
      <c r="G71" s="33">
        <v>766</v>
      </c>
      <c r="H71" s="35">
        <f t="shared" si="53"/>
        <v>1</v>
      </c>
      <c r="I71" s="134">
        <v>31</v>
      </c>
      <c r="J71" s="33">
        <v>31</v>
      </c>
      <c r="K71" s="36">
        <f t="shared" si="48"/>
        <v>1</v>
      </c>
      <c r="L71" s="33">
        <v>1284</v>
      </c>
      <c r="M71" s="33">
        <v>100</v>
      </c>
      <c r="N71" s="37">
        <f t="shared" si="49"/>
        <v>2</v>
      </c>
      <c r="O71" s="33">
        <v>327</v>
      </c>
      <c r="P71" s="37">
        <f t="shared" si="50"/>
        <v>1</v>
      </c>
      <c r="Q71" s="133">
        <v>933</v>
      </c>
      <c r="R71" s="38">
        <v>1114</v>
      </c>
      <c r="S71" s="33">
        <v>1114</v>
      </c>
      <c r="T71" s="33">
        <v>1114</v>
      </c>
      <c r="U71" s="33">
        <v>1114</v>
      </c>
      <c r="V71" s="39">
        <f t="shared" si="54"/>
        <v>119.39978563772776</v>
      </c>
      <c r="W71" s="37">
        <f t="shared" si="55"/>
        <v>2</v>
      </c>
      <c r="X71" s="40">
        <f t="shared" si="56"/>
        <v>8</v>
      </c>
      <c r="Y71" s="33">
        <v>98</v>
      </c>
      <c r="Z71" s="41">
        <f t="shared" si="57"/>
        <v>2</v>
      </c>
      <c r="AA71" s="33">
        <v>99</v>
      </c>
      <c r="AB71" s="42">
        <f t="shared" si="58"/>
        <v>2</v>
      </c>
      <c r="AC71" s="33">
        <v>65988</v>
      </c>
      <c r="AD71" s="41">
        <f t="shared" si="59"/>
        <v>1</v>
      </c>
      <c r="AE71" s="33">
        <v>15380</v>
      </c>
      <c r="AF71" s="43">
        <f t="shared" si="60"/>
        <v>1</v>
      </c>
      <c r="AG71" s="33">
        <v>99</v>
      </c>
      <c r="AH71" s="42">
        <f t="shared" si="61"/>
        <v>1</v>
      </c>
      <c r="AI71" s="44">
        <f t="shared" si="62"/>
        <v>7</v>
      </c>
      <c r="AJ71" s="33">
        <v>3756</v>
      </c>
      <c r="AK71" s="45">
        <f t="shared" si="51"/>
        <v>2.9252336448598131</v>
      </c>
      <c r="AL71" s="46">
        <f t="shared" si="63"/>
        <v>0</v>
      </c>
      <c r="AM71" s="33">
        <v>3394</v>
      </c>
      <c r="AN71" s="47">
        <f t="shared" si="64"/>
        <v>4.4308093994778064</v>
      </c>
      <c r="AO71" s="48">
        <f t="shared" si="65"/>
        <v>0</v>
      </c>
      <c r="AP71" s="33">
        <v>2518</v>
      </c>
      <c r="AQ71" s="47">
        <f t="shared" si="66"/>
        <v>58.558139534883722</v>
      </c>
      <c r="AR71" s="49">
        <f t="shared" si="67"/>
        <v>1</v>
      </c>
      <c r="AS71" s="50">
        <f t="shared" si="68"/>
        <v>1</v>
      </c>
      <c r="AT71" s="51">
        <v>1</v>
      </c>
      <c r="AU71" s="47">
        <v>1</v>
      </c>
      <c r="AV71" s="47">
        <v>1</v>
      </c>
      <c r="AW71" s="50">
        <f t="shared" si="69"/>
        <v>3</v>
      </c>
      <c r="AX71" s="52">
        <f t="shared" si="70"/>
        <v>19</v>
      </c>
      <c r="AY71" s="53">
        <f t="shared" si="71"/>
        <v>0.90476190476190477</v>
      </c>
      <c r="AZ71" s="55"/>
      <c r="BA71" s="55"/>
      <c r="BB71" s="55"/>
    </row>
    <row r="72" spans="1:56" s="54" customFormat="1" x14ac:dyDescent="0.2">
      <c r="A72" s="56">
        <f t="shared" si="72"/>
        <v>68</v>
      </c>
      <c r="B72" s="57" t="s">
        <v>109</v>
      </c>
      <c r="C72" s="134">
        <v>79</v>
      </c>
      <c r="D72" s="33">
        <v>98</v>
      </c>
      <c r="E72" s="34">
        <f t="shared" si="52"/>
        <v>1</v>
      </c>
      <c r="F72" s="134">
        <v>1936</v>
      </c>
      <c r="G72" s="33">
        <v>1947</v>
      </c>
      <c r="H72" s="35">
        <f t="shared" si="53"/>
        <v>1</v>
      </c>
      <c r="I72" s="134">
        <v>63</v>
      </c>
      <c r="J72" s="33">
        <v>63</v>
      </c>
      <c r="K72" s="36">
        <f t="shared" si="48"/>
        <v>1</v>
      </c>
      <c r="L72" s="33">
        <v>2681</v>
      </c>
      <c r="M72" s="33">
        <v>97</v>
      </c>
      <c r="N72" s="37">
        <f t="shared" si="49"/>
        <v>2</v>
      </c>
      <c r="O72" s="33">
        <v>315</v>
      </c>
      <c r="P72" s="37">
        <f t="shared" si="50"/>
        <v>1</v>
      </c>
      <c r="Q72" s="133">
        <v>2032</v>
      </c>
      <c r="R72" s="38">
        <v>2399</v>
      </c>
      <c r="S72" s="33">
        <v>2399</v>
      </c>
      <c r="T72" s="33">
        <v>2399</v>
      </c>
      <c r="U72" s="33">
        <v>2399</v>
      </c>
      <c r="V72" s="39">
        <f t="shared" si="54"/>
        <v>118.06102362204724</v>
      </c>
      <c r="W72" s="37">
        <f t="shared" si="55"/>
        <v>2</v>
      </c>
      <c r="X72" s="40">
        <f t="shared" si="56"/>
        <v>8</v>
      </c>
      <c r="Y72" s="33">
        <v>98</v>
      </c>
      <c r="Z72" s="41">
        <f t="shared" si="57"/>
        <v>2</v>
      </c>
      <c r="AA72" s="33">
        <v>97</v>
      </c>
      <c r="AB72" s="42">
        <f t="shared" si="58"/>
        <v>2</v>
      </c>
      <c r="AC72" s="33">
        <v>140617</v>
      </c>
      <c r="AD72" s="41">
        <f t="shared" si="59"/>
        <v>1</v>
      </c>
      <c r="AE72" s="33">
        <v>44715</v>
      </c>
      <c r="AF72" s="43">
        <f t="shared" si="60"/>
        <v>1</v>
      </c>
      <c r="AG72" s="33">
        <v>99</v>
      </c>
      <c r="AH72" s="42">
        <f t="shared" si="61"/>
        <v>1</v>
      </c>
      <c r="AI72" s="44">
        <f t="shared" si="62"/>
        <v>7</v>
      </c>
      <c r="AJ72" s="33">
        <v>33530</v>
      </c>
      <c r="AK72" s="45">
        <f t="shared" si="51"/>
        <v>12.506527415143603</v>
      </c>
      <c r="AL72" s="46">
        <f t="shared" si="63"/>
        <v>1</v>
      </c>
      <c r="AM72" s="33">
        <v>14049</v>
      </c>
      <c r="AN72" s="47">
        <f t="shared" si="64"/>
        <v>7.2157164869029273</v>
      </c>
      <c r="AO72" s="48">
        <f t="shared" si="65"/>
        <v>0</v>
      </c>
      <c r="AP72" s="33">
        <v>6694</v>
      </c>
      <c r="AQ72" s="47">
        <f t="shared" si="66"/>
        <v>68.306122448979593</v>
      </c>
      <c r="AR72" s="49">
        <f t="shared" si="67"/>
        <v>1</v>
      </c>
      <c r="AS72" s="50">
        <f t="shared" si="68"/>
        <v>2</v>
      </c>
      <c r="AT72" s="51">
        <v>1</v>
      </c>
      <c r="AU72" s="47">
        <v>0</v>
      </c>
      <c r="AV72" s="47">
        <v>1</v>
      </c>
      <c r="AW72" s="50">
        <f t="shared" si="69"/>
        <v>2</v>
      </c>
      <c r="AX72" s="52">
        <f t="shared" si="70"/>
        <v>19</v>
      </c>
      <c r="AY72" s="53">
        <f t="shared" si="71"/>
        <v>0.90476190476190477</v>
      </c>
    </row>
    <row r="73" spans="1:56" s="54" customFormat="1" x14ac:dyDescent="0.2">
      <c r="A73" s="56">
        <f t="shared" si="72"/>
        <v>69</v>
      </c>
      <c r="B73" s="57" t="s">
        <v>110</v>
      </c>
      <c r="C73" s="134">
        <v>46</v>
      </c>
      <c r="D73" s="33">
        <v>46</v>
      </c>
      <c r="E73" s="34">
        <f t="shared" si="52"/>
        <v>1</v>
      </c>
      <c r="F73" s="134">
        <v>715</v>
      </c>
      <c r="G73" s="33">
        <v>720</v>
      </c>
      <c r="H73" s="35">
        <f t="shared" si="53"/>
        <v>1</v>
      </c>
      <c r="I73" s="134">
        <v>29</v>
      </c>
      <c r="J73" s="33">
        <v>29</v>
      </c>
      <c r="K73" s="36">
        <f t="shared" si="48"/>
        <v>1</v>
      </c>
      <c r="L73" s="33">
        <v>1103</v>
      </c>
      <c r="M73" s="33">
        <v>98</v>
      </c>
      <c r="N73" s="37">
        <f t="shared" si="49"/>
        <v>2</v>
      </c>
      <c r="O73" s="33">
        <v>450</v>
      </c>
      <c r="P73" s="37">
        <f t="shared" si="50"/>
        <v>1</v>
      </c>
      <c r="Q73" s="133">
        <v>1008</v>
      </c>
      <c r="R73" s="38">
        <v>1148</v>
      </c>
      <c r="S73" s="33">
        <v>1148</v>
      </c>
      <c r="T73" s="33">
        <v>1148</v>
      </c>
      <c r="U73" s="33">
        <v>1148</v>
      </c>
      <c r="V73" s="39">
        <f t="shared" si="54"/>
        <v>113.88888888888889</v>
      </c>
      <c r="W73" s="37">
        <f t="shared" si="55"/>
        <v>2</v>
      </c>
      <c r="X73" s="40">
        <f t="shared" si="56"/>
        <v>8</v>
      </c>
      <c r="Y73" s="33">
        <v>98</v>
      </c>
      <c r="Z73" s="41">
        <f t="shared" si="57"/>
        <v>2</v>
      </c>
      <c r="AA73" s="33">
        <v>98</v>
      </c>
      <c r="AB73" s="42">
        <f t="shared" si="58"/>
        <v>2</v>
      </c>
      <c r="AC73" s="33">
        <v>55383</v>
      </c>
      <c r="AD73" s="41">
        <f t="shared" si="59"/>
        <v>1</v>
      </c>
      <c r="AE73" s="33">
        <v>14326</v>
      </c>
      <c r="AF73" s="43">
        <f t="shared" si="60"/>
        <v>1</v>
      </c>
      <c r="AG73" s="33">
        <v>99</v>
      </c>
      <c r="AH73" s="42">
        <f t="shared" si="61"/>
        <v>1</v>
      </c>
      <c r="AI73" s="44">
        <f t="shared" si="62"/>
        <v>7</v>
      </c>
      <c r="AJ73" s="33">
        <v>4068</v>
      </c>
      <c r="AK73" s="45">
        <f t="shared" si="51"/>
        <v>3.6881233000906617</v>
      </c>
      <c r="AL73" s="46">
        <f t="shared" si="63"/>
        <v>0</v>
      </c>
      <c r="AM73" s="33">
        <v>3140</v>
      </c>
      <c r="AN73" s="47">
        <f t="shared" si="64"/>
        <v>4.3611111111111107</v>
      </c>
      <c r="AO73" s="48">
        <f t="shared" si="65"/>
        <v>0</v>
      </c>
      <c r="AP73" s="33">
        <v>3163</v>
      </c>
      <c r="AQ73" s="47">
        <f t="shared" si="66"/>
        <v>68.760869565217391</v>
      </c>
      <c r="AR73" s="49">
        <f t="shared" si="67"/>
        <v>1</v>
      </c>
      <c r="AS73" s="50">
        <f t="shared" si="68"/>
        <v>1</v>
      </c>
      <c r="AT73" s="51">
        <v>1</v>
      </c>
      <c r="AU73" s="47">
        <v>1</v>
      </c>
      <c r="AV73" s="47">
        <v>1</v>
      </c>
      <c r="AW73" s="50">
        <f t="shared" si="69"/>
        <v>3</v>
      </c>
      <c r="AX73" s="52">
        <f t="shared" si="70"/>
        <v>19</v>
      </c>
      <c r="AY73" s="53">
        <f t="shared" si="71"/>
        <v>0.90476190476190477</v>
      </c>
      <c r="AZ73" s="55"/>
      <c r="BA73" s="55"/>
      <c r="BB73" s="55"/>
    </row>
    <row r="74" spans="1:56" s="54" customFormat="1" ht="16.5" customHeight="1" x14ac:dyDescent="0.2">
      <c r="A74" s="56">
        <f t="shared" si="72"/>
        <v>70</v>
      </c>
      <c r="B74" s="57" t="s">
        <v>111</v>
      </c>
      <c r="C74" s="134">
        <v>87</v>
      </c>
      <c r="D74" s="33">
        <v>100</v>
      </c>
      <c r="E74" s="34">
        <f t="shared" si="52"/>
        <v>1</v>
      </c>
      <c r="F74" s="134">
        <v>2322</v>
      </c>
      <c r="G74" s="33">
        <v>2342</v>
      </c>
      <c r="H74" s="35">
        <f t="shared" si="53"/>
        <v>1</v>
      </c>
      <c r="I74" s="134">
        <v>66</v>
      </c>
      <c r="J74" s="33">
        <v>66</v>
      </c>
      <c r="K74" s="36">
        <f t="shared" ref="K74:K96" si="73">IF(I74=J74,1,0)</f>
        <v>1</v>
      </c>
      <c r="L74" s="33">
        <v>4259</v>
      </c>
      <c r="M74" s="33">
        <v>99</v>
      </c>
      <c r="N74" s="37">
        <f t="shared" si="49"/>
        <v>2</v>
      </c>
      <c r="O74" s="33">
        <v>388</v>
      </c>
      <c r="P74" s="37">
        <f t="shared" si="50"/>
        <v>1</v>
      </c>
      <c r="Q74" s="133">
        <v>2164</v>
      </c>
      <c r="R74" s="38">
        <v>2556</v>
      </c>
      <c r="S74" s="33">
        <v>2556</v>
      </c>
      <c r="T74" s="33">
        <v>2556</v>
      </c>
      <c r="U74" s="33">
        <v>2556</v>
      </c>
      <c r="V74" s="39">
        <f t="shared" si="54"/>
        <v>118.11460258780036</v>
      </c>
      <c r="W74" s="37">
        <f t="shared" si="55"/>
        <v>2</v>
      </c>
      <c r="X74" s="40">
        <f t="shared" si="56"/>
        <v>8</v>
      </c>
      <c r="Y74" s="33">
        <v>100</v>
      </c>
      <c r="Z74" s="41">
        <f t="shared" si="57"/>
        <v>2</v>
      </c>
      <c r="AA74" s="33">
        <v>100</v>
      </c>
      <c r="AB74" s="42">
        <f t="shared" si="58"/>
        <v>2</v>
      </c>
      <c r="AC74" s="33">
        <v>171251</v>
      </c>
      <c r="AD74" s="41">
        <f t="shared" si="59"/>
        <v>1</v>
      </c>
      <c r="AE74" s="33">
        <v>55696</v>
      </c>
      <c r="AF74" s="43">
        <f t="shared" si="60"/>
        <v>1</v>
      </c>
      <c r="AG74" s="33">
        <v>100</v>
      </c>
      <c r="AH74" s="42">
        <f t="shared" si="61"/>
        <v>1</v>
      </c>
      <c r="AI74" s="44">
        <f t="shared" si="62"/>
        <v>7</v>
      </c>
      <c r="AJ74" s="33">
        <v>28566</v>
      </c>
      <c r="AK74" s="45">
        <f t="shared" si="51"/>
        <v>6.7072082648509044</v>
      </c>
      <c r="AL74" s="46">
        <f t="shared" si="63"/>
        <v>0</v>
      </c>
      <c r="AM74" s="33">
        <v>54546</v>
      </c>
      <c r="AN74" s="47">
        <f t="shared" si="64"/>
        <v>23.290350128095646</v>
      </c>
      <c r="AO74" s="48">
        <f t="shared" si="65"/>
        <v>1</v>
      </c>
      <c r="AP74" s="33">
        <v>12130</v>
      </c>
      <c r="AQ74" s="47">
        <f t="shared" si="66"/>
        <v>121.3</v>
      </c>
      <c r="AR74" s="49">
        <f t="shared" si="67"/>
        <v>1</v>
      </c>
      <c r="AS74" s="50">
        <f t="shared" si="68"/>
        <v>2</v>
      </c>
      <c r="AT74" s="51">
        <v>1</v>
      </c>
      <c r="AU74" s="47">
        <v>0</v>
      </c>
      <c r="AV74" s="47">
        <v>1</v>
      </c>
      <c r="AW74" s="50">
        <f t="shared" si="69"/>
        <v>2</v>
      </c>
      <c r="AX74" s="52">
        <f t="shared" si="70"/>
        <v>19</v>
      </c>
      <c r="AY74" s="53">
        <f t="shared" si="71"/>
        <v>0.90476190476190477</v>
      </c>
      <c r="BC74" s="55"/>
      <c r="BD74" s="55"/>
    </row>
    <row r="75" spans="1:56" s="54" customFormat="1" ht="16.5" customHeight="1" x14ac:dyDescent="0.2">
      <c r="A75" s="56">
        <f t="shared" si="72"/>
        <v>71</v>
      </c>
      <c r="B75" s="57" t="s">
        <v>112</v>
      </c>
      <c r="C75" s="134">
        <v>73</v>
      </c>
      <c r="D75" s="33">
        <v>73</v>
      </c>
      <c r="E75" s="34">
        <f t="shared" si="52"/>
        <v>1</v>
      </c>
      <c r="F75" s="134">
        <v>1688</v>
      </c>
      <c r="G75" s="33">
        <v>1697</v>
      </c>
      <c r="H75" s="35">
        <f t="shared" si="53"/>
        <v>1</v>
      </c>
      <c r="I75" s="134">
        <v>48</v>
      </c>
      <c r="J75" s="33">
        <v>48</v>
      </c>
      <c r="K75" s="36">
        <f t="shared" si="73"/>
        <v>1</v>
      </c>
      <c r="L75" s="33">
        <v>2949</v>
      </c>
      <c r="M75" s="33">
        <v>100</v>
      </c>
      <c r="N75" s="37">
        <f t="shared" si="49"/>
        <v>2</v>
      </c>
      <c r="O75" s="33">
        <v>1174</v>
      </c>
      <c r="P75" s="37">
        <f t="shared" si="50"/>
        <v>1</v>
      </c>
      <c r="Q75" s="133">
        <v>1611</v>
      </c>
      <c r="R75" s="38">
        <v>1950</v>
      </c>
      <c r="S75" s="33">
        <v>1950</v>
      </c>
      <c r="T75" s="33">
        <v>1950</v>
      </c>
      <c r="U75" s="33">
        <v>1950</v>
      </c>
      <c r="V75" s="39">
        <f t="shared" si="54"/>
        <v>121.04283054003724</v>
      </c>
      <c r="W75" s="37">
        <f t="shared" si="55"/>
        <v>2</v>
      </c>
      <c r="X75" s="40">
        <f t="shared" si="56"/>
        <v>8</v>
      </c>
      <c r="Y75" s="33">
        <v>97</v>
      </c>
      <c r="Z75" s="41">
        <f t="shared" si="57"/>
        <v>2</v>
      </c>
      <c r="AA75" s="33">
        <v>97</v>
      </c>
      <c r="AB75" s="42">
        <f t="shared" si="58"/>
        <v>2</v>
      </c>
      <c r="AC75" s="33">
        <v>142123</v>
      </c>
      <c r="AD75" s="41">
        <f t="shared" si="59"/>
        <v>1</v>
      </c>
      <c r="AE75" s="33">
        <v>39944</v>
      </c>
      <c r="AF75" s="43">
        <f t="shared" si="60"/>
        <v>1</v>
      </c>
      <c r="AG75" s="33">
        <v>99</v>
      </c>
      <c r="AH75" s="42">
        <f t="shared" si="61"/>
        <v>1</v>
      </c>
      <c r="AI75" s="44">
        <f t="shared" si="62"/>
        <v>7</v>
      </c>
      <c r="AJ75" s="33">
        <v>41633</v>
      </c>
      <c r="AK75" s="45">
        <f t="shared" si="51"/>
        <v>14.117667005764666</v>
      </c>
      <c r="AL75" s="46">
        <f t="shared" si="63"/>
        <v>1</v>
      </c>
      <c r="AM75" s="33">
        <v>43162</v>
      </c>
      <c r="AN75" s="47">
        <f t="shared" si="64"/>
        <v>25.43429581614614</v>
      </c>
      <c r="AO75" s="48">
        <f t="shared" si="65"/>
        <v>1</v>
      </c>
      <c r="AP75" s="33">
        <v>8918</v>
      </c>
      <c r="AQ75" s="47">
        <f t="shared" si="66"/>
        <v>122.16438356164383</v>
      </c>
      <c r="AR75" s="49">
        <f t="shared" si="67"/>
        <v>1</v>
      </c>
      <c r="AS75" s="50">
        <f t="shared" si="68"/>
        <v>3</v>
      </c>
      <c r="AT75" s="51">
        <v>0</v>
      </c>
      <c r="AU75" s="47">
        <v>0</v>
      </c>
      <c r="AV75" s="47">
        <v>1</v>
      </c>
      <c r="AW75" s="50">
        <f t="shared" si="69"/>
        <v>1</v>
      </c>
      <c r="AX75" s="52">
        <f t="shared" si="70"/>
        <v>19</v>
      </c>
      <c r="AY75" s="53">
        <f t="shared" si="71"/>
        <v>0.90476190476190477</v>
      </c>
    </row>
    <row r="76" spans="1:56" s="54" customFormat="1" x14ac:dyDescent="0.2">
      <c r="A76" s="56">
        <f t="shared" si="72"/>
        <v>72</v>
      </c>
      <c r="B76" s="57" t="s">
        <v>113</v>
      </c>
      <c r="C76" s="134">
        <v>77</v>
      </c>
      <c r="D76" s="33">
        <v>83</v>
      </c>
      <c r="E76" s="34">
        <f t="shared" si="52"/>
        <v>1</v>
      </c>
      <c r="F76" s="134">
        <v>2191</v>
      </c>
      <c r="G76" s="33">
        <v>2186</v>
      </c>
      <c r="H76" s="35">
        <f t="shared" si="53"/>
        <v>1</v>
      </c>
      <c r="I76" s="134">
        <v>62</v>
      </c>
      <c r="J76" s="33">
        <v>62</v>
      </c>
      <c r="K76" s="36">
        <f t="shared" si="73"/>
        <v>1</v>
      </c>
      <c r="L76" s="33">
        <v>3244</v>
      </c>
      <c r="M76" s="33">
        <v>99</v>
      </c>
      <c r="N76" s="37">
        <f t="shared" si="49"/>
        <v>2</v>
      </c>
      <c r="O76" s="33">
        <v>276</v>
      </c>
      <c r="P76" s="37">
        <f t="shared" si="50"/>
        <v>1</v>
      </c>
      <c r="Q76" s="133">
        <v>1882</v>
      </c>
      <c r="R76" s="38">
        <v>2217</v>
      </c>
      <c r="S76" s="33">
        <v>2217</v>
      </c>
      <c r="T76" s="33">
        <v>2217</v>
      </c>
      <c r="U76" s="33">
        <v>2217</v>
      </c>
      <c r="V76" s="39">
        <f t="shared" si="54"/>
        <v>117.80021253985122</v>
      </c>
      <c r="W76" s="37">
        <f t="shared" si="55"/>
        <v>2</v>
      </c>
      <c r="X76" s="40">
        <f t="shared" si="56"/>
        <v>8</v>
      </c>
      <c r="Y76" s="33">
        <v>98</v>
      </c>
      <c r="Z76" s="41">
        <f t="shared" si="57"/>
        <v>2</v>
      </c>
      <c r="AA76" s="33">
        <v>99</v>
      </c>
      <c r="AB76" s="42">
        <f t="shared" si="58"/>
        <v>2</v>
      </c>
      <c r="AC76" s="33">
        <v>185336</v>
      </c>
      <c r="AD76" s="41">
        <f t="shared" si="59"/>
        <v>1</v>
      </c>
      <c r="AE76" s="33">
        <v>58720</v>
      </c>
      <c r="AF76" s="43">
        <f t="shared" si="60"/>
        <v>1</v>
      </c>
      <c r="AG76" s="33">
        <v>100</v>
      </c>
      <c r="AH76" s="42">
        <f t="shared" si="61"/>
        <v>1</v>
      </c>
      <c r="AI76" s="44">
        <f t="shared" si="62"/>
        <v>7</v>
      </c>
      <c r="AJ76" s="33">
        <v>36997</v>
      </c>
      <c r="AK76" s="45">
        <f t="shared" si="51"/>
        <v>11.404747225647348</v>
      </c>
      <c r="AL76" s="46">
        <f t="shared" si="63"/>
        <v>1</v>
      </c>
      <c r="AM76" s="33">
        <v>20652</v>
      </c>
      <c r="AN76" s="47">
        <f t="shared" si="64"/>
        <v>9.4473924977127179</v>
      </c>
      <c r="AO76" s="48">
        <f t="shared" si="65"/>
        <v>1</v>
      </c>
      <c r="AP76" s="33">
        <v>6546</v>
      </c>
      <c r="AQ76" s="47">
        <f t="shared" si="66"/>
        <v>78.867469879518069</v>
      </c>
      <c r="AR76" s="49">
        <f t="shared" si="67"/>
        <v>1</v>
      </c>
      <c r="AS76" s="50">
        <f t="shared" si="68"/>
        <v>3</v>
      </c>
      <c r="AT76" s="51">
        <v>1</v>
      </c>
      <c r="AU76" s="47">
        <v>0</v>
      </c>
      <c r="AV76" s="47">
        <v>0</v>
      </c>
      <c r="AW76" s="50">
        <f t="shared" si="69"/>
        <v>1</v>
      </c>
      <c r="AX76" s="52">
        <f t="shared" si="70"/>
        <v>19</v>
      </c>
      <c r="AY76" s="53">
        <f t="shared" si="71"/>
        <v>0.90476190476190477</v>
      </c>
      <c r="AZ76" s="55"/>
      <c r="BA76" s="55"/>
      <c r="BB76" s="55"/>
      <c r="BC76" s="55"/>
      <c r="BD76" s="55"/>
    </row>
    <row r="77" spans="1:56" s="54" customFormat="1" x14ac:dyDescent="0.2">
      <c r="A77" s="56">
        <f t="shared" si="72"/>
        <v>73</v>
      </c>
      <c r="B77" s="57" t="s">
        <v>114</v>
      </c>
      <c r="C77" s="134">
        <v>46</v>
      </c>
      <c r="D77" s="33">
        <v>54</v>
      </c>
      <c r="E77" s="34">
        <f t="shared" si="52"/>
        <v>1</v>
      </c>
      <c r="F77" s="134">
        <v>956</v>
      </c>
      <c r="G77" s="33">
        <v>959</v>
      </c>
      <c r="H77" s="35">
        <f t="shared" si="53"/>
        <v>1</v>
      </c>
      <c r="I77" s="134">
        <v>33</v>
      </c>
      <c r="J77" s="33">
        <v>33</v>
      </c>
      <c r="K77" s="36">
        <f t="shared" si="73"/>
        <v>1</v>
      </c>
      <c r="L77" s="33">
        <v>1321</v>
      </c>
      <c r="M77" s="33">
        <v>99</v>
      </c>
      <c r="N77" s="37">
        <f t="shared" si="49"/>
        <v>2</v>
      </c>
      <c r="O77" s="33">
        <v>522</v>
      </c>
      <c r="P77" s="37">
        <f t="shared" si="50"/>
        <v>1</v>
      </c>
      <c r="Q77" s="133">
        <v>1086</v>
      </c>
      <c r="R77" s="38">
        <v>1271</v>
      </c>
      <c r="S77" s="33">
        <v>1271</v>
      </c>
      <c r="T77" s="33">
        <v>1271</v>
      </c>
      <c r="U77" s="33">
        <v>1271</v>
      </c>
      <c r="V77" s="39">
        <f t="shared" si="54"/>
        <v>117.03499079189687</v>
      </c>
      <c r="W77" s="37">
        <f t="shared" si="55"/>
        <v>2</v>
      </c>
      <c r="X77" s="40">
        <f t="shared" si="56"/>
        <v>8</v>
      </c>
      <c r="Y77" s="33">
        <v>94</v>
      </c>
      <c r="Z77" s="41">
        <f t="shared" si="57"/>
        <v>1</v>
      </c>
      <c r="AA77" s="33">
        <v>93</v>
      </c>
      <c r="AB77" s="42">
        <f t="shared" si="58"/>
        <v>2</v>
      </c>
      <c r="AC77" s="33">
        <v>80014</v>
      </c>
      <c r="AD77" s="41">
        <f t="shared" si="59"/>
        <v>1</v>
      </c>
      <c r="AE77" s="33">
        <v>16645</v>
      </c>
      <c r="AF77" s="43">
        <f t="shared" si="60"/>
        <v>1</v>
      </c>
      <c r="AG77" s="33">
        <v>95</v>
      </c>
      <c r="AH77" s="42">
        <f t="shared" si="61"/>
        <v>1</v>
      </c>
      <c r="AI77" s="44">
        <f t="shared" si="62"/>
        <v>6</v>
      </c>
      <c r="AJ77" s="33">
        <v>17818</v>
      </c>
      <c r="AK77" s="45">
        <f t="shared" si="51"/>
        <v>13.488266464799395</v>
      </c>
      <c r="AL77" s="46">
        <f t="shared" si="63"/>
        <v>1</v>
      </c>
      <c r="AM77" s="33">
        <v>4907</v>
      </c>
      <c r="AN77" s="47">
        <f t="shared" si="64"/>
        <v>5.1167883211678831</v>
      </c>
      <c r="AO77" s="48">
        <f t="shared" si="65"/>
        <v>0</v>
      </c>
      <c r="AP77" s="33">
        <v>4227</v>
      </c>
      <c r="AQ77" s="47">
        <f t="shared" si="66"/>
        <v>78.277777777777771</v>
      </c>
      <c r="AR77" s="49">
        <f t="shared" si="67"/>
        <v>1</v>
      </c>
      <c r="AS77" s="50">
        <f t="shared" si="68"/>
        <v>2</v>
      </c>
      <c r="AT77" s="51">
        <v>1</v>
      </c>
      <c r="AU77" s="58">
        <v>0</v>
      </c>
      <c r="AV77" s="47">
        <v>1</v>
      </c>
      <c r="AW77" s="50">
        <f t="shared" si="69"/>
        <v>2</v>
      </c>
      <c r="AX77" s="52">
        <f t="shared" si="70"/>
        <v>18</v>
      </c>
      <c r="AY77" s="53">
        <f t="shared" si="71"/>
        <v>0.8571428571428571</v>
      </c>
    </row>
    <row r="78" spans="1:56" s="54" customFormat="1" x14ac:dyDescent="0.2">
      <c r="A78" s="56">
        <f t="shared" si="72"/>
        <v>74</v>
      </c>
      <c r="B78" s="57" t="s">
        <v>115</v>
      </c>
      <c r="C78" s="134">
        <v>47</v>
      </c>
      <c r="D78" s="33">
        <v>52</v>
      </c>
      <c r="E78" s="34">
        <f t="shared" si="52"/>
        <v>1</v>
      </c>
      <c r="F78" s="134">
        <v>950</v>
      </c>
      <c r="G78" s="33">
        <v>941</v>
      </c>
      <c r="H78" s="35">
        <f t="shared" si="53"/>
        <v>1</v>
      </c>
      <c r="I78" s="134">
        <v>31</v>
      </c>
      <c r="J78" s="33">
        <v>31</v>
      </c>
      <c r="K78" s="36">
        <f t="shared" si="73"/>
        <v>1</v>
      </c>
      <c r="L78" s="33">
        <v>1196</v>
      </c>
      <c r="M78" s="33">
        <v>98</v>
      </c>
      <c r="N78" s="37">
        <f t="shared" si="49"/>
        <v>2</v>
      </c>
      <c r="O78" s="33">
        <v>341</v>
      </c>
      <c r="P78" s="37">
        <f t="shared" si="50"/>
        <v>1</v>
      </c>
      <c r="Q78" s="133">
        <v>1015.5</v>
      </c>
      <c r="R78" s="38">
        <v>1202</v>
      </c>
      <c r="S78" s="33">
        <v>1200</v>
      </c>
      <c r="T78" s="33">
        <v>1200</v>
      </c>
      <c r="U78" s="59">
        <v>1</v>
      </c>
      <c r="V78" s="39">
        <f t="shared" si="54"/>
        <v>118.36533727227966</v>
      </c>
      <c r="W78" s="37">
        <f t="shared" si="55"/>
        <v>2</v>
      </c>
      <c r="X78" s="40">
        <f t="shared" si="56"/>
        <v>8</v>
      </c>
      <c r="Y78" s="33">
        <v>97</v>
      </c>
      <c r="Z78" s="41">
        <f t="shared" si="57"/>
        <v>2</v>
      </c>
      <c r="AA78" s="33">
        <v>94</v>
      </c>
      <c r="AB78" s="42">
        <f t="shared" si="58"/>
        <v>2</v>
      </c>
      <c r="AC78" s="33">
        <v>80650</v>
      </c>
      <c r="AD78" s="41">
        <f t="shared" si="59"/>
        <v>1</v>
      </c>
      <c r="AE78" s="33">
        <v>23583</v>
      </c>
      <c r="AF78" s="43">
        <f t="shared" si="60"/>
        <v>1</v>
      </c>
      <c r="AG78" s="33">
        <v>95</v>
      </c>
      <c r="AH78" s="42">
        <f t="shared" si="61"/>
        <v>1</v>
      </c>
      <c r="AI78" s="44">
        <f t="shared" si="62"/>
        <v>7</v>
      </c>
      <c r="AJ78" s="33">
        <v>7889</v>
      </c>
      <c r="AK78" s="45">
        <f t="shared" si="51"/>
        <v>6.5961538461538458</v>
      </c>
      <c r="AL78" s="46">
        <f t="shared" si="63"/>
        <v>0</v>
      </c>
      <c r="AM78" s="33">
        <v>4947</v>
      </c>
      <c r="AN78" s="47">
        <f t="shared" si="64"/>
        <v>5.2571732199787462</v>
      </c>
      <c r="AO78" s="48">
        <f t="shared" si="65"/>
        <v>0</v>
      </c>
      <c r="AP78" s="33">
        <v>2287</v>
      </c>
      <c r="AQ78" s="47">
        <f t="shared" si="66"/>
        <v>43.980769230769234</v>
      </c>
      <c r="AR78" s="49">
        <f t="shared" si="67"/>
        <v>1</v>
      </c>
      <c r="AS78" s="50">
        <f t="shared" si="68"/>
        <v>1</v>
      </c>
      <c r="AT78" s="51">
        <v>1</v>
      </c>
      <c r="AU78" s="58">
        <v>0</v>
      </c>
      <c r="AV78" s="47">
        <v>1</v>
      </c>
      <c r="AW78" s="50">
        <f t="shared" si="69"/>
        <v>2</v>
      </c>
      <c r="AX78" s="52">
        <f t="shared" si="70"/>
        <v>18</v>
      </c>
      <c r="AY78" s="53">
        <f t="shared" si="71"/>
        <v>0.8571428571428571</v>
      </c>
      <c r="AZ78" s="55"/>
      <c r="BA78" s="55"/>
      <c r="BB78" s="55"/>
    </row>
    <row r="79" spans="1:56" s="54" customFormat="1" x14ac:dyDescent="0.2">
      <c r="A79" s="56">
        <f t="shared" si="72"/>
        <v>75</v>
      </c>
      <c r="B79" s="57" t="s">
        <v>116</v>
      </c>
      <c r="C79" s="134">
        <v>60</v>
      </c>
      <c r="D79" s="33">
        <v>73</v>
      </c>
      <c r="E79" s="34">
        <f t="shared" si="52"/>
        <v>1</v>
      </c>
      <c r="F79" s="134">
        <v>1692</v>
      </c>
      <c r="G79" s="33">
        <v>1707</v>
      </c>
      <c r="H79" s="35">
        <f t="shared" si="53"/>
        <v>1</v>
      </c>
      <c r="I79" s="134">
        <v>48</v>
      </c>
      <c r="J79" s="33">
        <v>48</v>
      </c>
      <c r="K79" s="36">
        <f t="shared" si="73"/>
        <v>1</v>
      </c>
      <c r="L79" s="33">
        <v>1923</v>
      </c>
      <c r="M79" s="33">
        <v>97</v>
      </c>
      <c r="N79" s="37">
        <f t="shared" si="49"/>
        <v>2</v>
      </c>
      <c r="O79" s="33">
        <v>465</v>
      </c>
      <c r="P79" s="37">
        <f t="shared" si="50"/>
        <v>1</v>
      </c>
      <c r="Q79" s="133">
        <v>1636</v>
      </c>
      <c r="R79" s="38">
        <v>2024</v>
      </c>
      <c r="S79" s="33">
        <v>2024</v>
      </c>
      <c r="T79" s="33">
        <v>2024</v>
      </c>
      <c r="U79" s="33">
        <v>2024</v>
      </c>
      <c r="V79" s="39">
        <f t="shared" si="54"/>
        <v>123.71638141809291</v>
      </c>
      <c r="W79" s="37">
        <f t="shared" si="55"/>
        <v>2</v>
      </c>
      <c r="X79" s="40">
        <f t="shared" si="56"/>
        <v>8</v>
      </c>
      <c r="Y79" s="33">
        <v>92</v>
      </c>
      <c r="Z79" s="41">
        <f t="shared" si="57"/>
        <v>1</v>
      </c>
      <c r="AA79" s="33">
        <v>88</v>
      </c>
      <c r="AB79" s="42">
        <f t="shared" si="58"/>
        <v>1</v>
      </c>
      <c r="AC79" s="33">
        <v>149326</v>
      </c>
      <c r="AD79" s="41">
        <f t="shared" si="59"/>
        <v>1</v>
      </c>
      <c r="AE79" s="33">
        <v>50902</v>
      </c>
      <c r="AF79" s="43">
        <f t="shared" si="60"/>
        <v>1</v>
      </c>
      <c r="AG79" s="33">
        <v>98</v>
      </c>
      <c r="AH79" s="42">
        <f t="shared" si="61"/>
        <v>1</v>
      </c>
      <c r="AI79" s="44">
        <f t="shared" si="62"/>
        <v>5</v>
      </c>
      <c r="AJ79" s="33">
        <v>37102</v>
      </c>
      <c r="AK79" s="45">
        <f t="shared" si="51"/>
        <v>19.293811752470098</v>
      </c>
      <c r="AL79" s="46">
        <f t="shared" si="63"/>
        <v>1</v>
      </c>
      <c r="AM79" s="33">
        <v>30133</v>
      </c>
      <c r="AN79" s="47">
        <f t="shared" si="64"/>
        <v>17.652606912712361</v>
      </c>
      <c r="AO79" s="48">
        <f t="shared" si="65"/>
        <v>1</v>
      </c>
      <c r="AP79" s="33">
        <v>6584</v>
      </c>
      <c r="AQ79" s="47">
        <f t="shared" si="66"/>
        <v>90.191780821917803</v>
      </c>
      <c r="AR79" s="49">
        <f t="shared" si="67"/>
        <v>1</v>
      </c>
      <c r="AS79" s="50">
        <f t="shared" si="68"/>
        <v>3</v>
      </c>
      <c r="AT79" s="51">
        <v>1</v>
      </c>
      <c r="AU79" s="47">
        <v>0</v>
      </c>
      <c r="AV79" s="47">
        <v>1</v>
      </c>
      <c r="AW79" s="50">
        <f t="shared" si="69"/>
        <v>2</v>
      </c>
      <c r="AX79" s="52">
        <f t="shared" si="70"/>
        <v>18</v>
      </c>
      <c r="AY79" s="53">
        <f t="shared" si="71"/>
        <v>0.8571428571428571</v>
      </c>
    </row>
    <row r="80" spans="1:56" s="54" customFormat="1" x14ac:dyDescent="0.2">
      <c r="A80" s="56">
        <f t="shared" si="72"/>
        <v>76</v>
      </c>
      <c r="B80" s="57" t="s">
        <v>117</v>
      </c>
      <c r="C80" s="134">
        <v>60</v>
      </c>
      <c r="D80" s="33">
        <v>64</v>
      </c>
      <c r="E80" s="34">
        <f t="shared" si="52"/>
        <v>1</v>
      </c>
      <c r="F80" s="134">
        <v>1320</v>
      </c>
      <c r="G80" s="33">
        <v>1344</v>
      </c>
      <c r="H80" s="35">
        <f t="shared" si="53"/>
        <v>1</v>
      </c>
      <c r="I80" s="134">
        <v>45</v>
      </c>
      <c r="J80" s="33">
        <v>45</v>
      </c>
      <c r="K80" s="36">
        <f t="shared" si="73"/>
        <v>1</v>
      </c>
      <c r="L80" s="33">
        <v>1869</v>
      </c>
      <c r="M80" s="33">
        <v>93</v>
      </c>
      <c r="N80" s="37">
        <f t="shared" si="49"/>
        <v>1</v>
      </c>
      <c r="O80" s="33">
        <v>1447</v>
      </c>
      <c r="P80" s="62">
        <f t="shared" si="50"/>
        <v>1</v>
      </c>
      <c r="Q80" s="133">
        <v>1460</v>
      </c>
      <c r="R80" s="38">
        <v>1809</v>
      </c>
      <c r="S80" s="33">
        <v>1809</v>
      </c>
      <c r="T80" s="33">
        <v>1809</v>
      </c>
      <c r="U80" s="33">
        <v>1809</v>
      </c>
      <c r="V80" s="39">
        <f t="shared" si="54"/>
        <v>123.9041095890411</v>
      </c>
      <c r="W80" s="37">
        <f t="shared" si="55"/>
        <v>2</v>
      </c>
      <c r="X80" s="40">
        <f t="shared" si="56"/>
        <v>7</v>
      </c>
      <c r="Y80" s="33">
        <v>99</v>
      </c>
      <c r="Z80" s="41">
        <f t="shared" si="57"/>
        <v>2</v>
      </c>
      <c r="AA80" s="33">
        <v>97</v>
      </c>
      <c r="AB80" s="42">
        <f t="shared" si="58"/>
        <v>2</v>
      </c>
      <c r="AC80" s="33">
        <v>95858</v>
      </c>
      <c r="AD80" s="41">
        <f t="shared" si="59"/>
        <v>1</v>
      </c>
      <c r="AE80" s="33">
        <v>28383</v>
      </c>
      <c r="AF80" s="43">
        <f t="shared" si="60"/>
        <v>1</v>
      </c>
      <c r="AG80" s="33">
        <v>95</v>
      </c>
      <c r="AH80" s="42">
        <f t="shared" si="61"/>
        <v>1</v>
      </c>
      <c r="AI80" s="44">
        <f t="shared" si="62"/>
        <v>7</v>
      </c>
      <c r="AJ80" s="33">
        <v>12174</v>
      </c>
      <c r="AK80" s="45">
        <f t="shared" si="51"/>
        <v>6.5136436597110752</v>
      </c>
      <c r="AL80" s="46">
        <f t="shared" si="63"/>
        <v>0</v>
      </c>
      <c r="AM80" s="33">
        <v>13849</v>
      </c>
      <c r="AN80" s="47">
        <f t="shared" si="64"/>
        <v>10.304315476190476</v>
      </c>
      <c r="AO80" s="48">
        <f t="shared" si="65"/>
        <v>1</v>
      </c>
      <c r="AP80" s="33">
        <v>3176</v>
      </c>
      <c r="AQ80" s="47">
        <f t="shared" si="66"/>
        <v>49.625</v>
      </c>
      <c r="AR80" s="49">
        <f t="shared" si="67"/>
        <v>1</v>
      </c>
      <c r="AS80" s="50">
        <f t="shared" si="68"/>
        <v>2</v>
      </c>
      <c r="AT80" s="51">
        <v>1</v>
      </c>
      <c r="AU80" s="47">
        <v>0</v>
      </c>
      <c r="AV80" s="47">
        <v>1</v>
      </c>
      <c r="AW80" s="50">
        <f t="shared" si="69"/>
        <v>2</v>
      </c>
      <c r="AX80" s="52">
        <f t="shared" si="70"/>
        <v>18</v>
      </c>
      <c r="AY80" s="53">
        <f t="shared" si="71"/>
        <v>0.8571428571428571</v>
      </c>
      <c r="AZ80" s="55"/>
      <c r="BA80" s="55"/>
      <c r="BB80" s="55"/>
    </row>
    <row r="81" spans="1:56" s="54" customFormat="1" x14ac:dyDescent="0.2">
      <c r="A81" s="56">
        <f t="shared" si="72"/>
        <v>77</v>
      </c>
      <c r="B81" s="57" t="s">
        <v>118</v>
      </c>
      <c r="C81" s="134">
        <v>32</v>
      </c>
      <c r="D81" s="33">
        <v>37</v>
      </c>
      <c r="E81" s="34">
        <f t="shared" si="52"/>
        <v>1</v>
      </c>
      <c r="F81" s="134">
        <v>625</v>
      </c>
      <c r="G81" s="33">
        <v>626</v>
      </c>
      <c r="H81" s="35">
        <f t="shared" si="53"/>
        <v>1</v>
      </c>
      <c r="I81" s="134">
        <v>26</v>
      </c>
      <c r="J81" s="33">
        <v>26</v>
      </c>
      <c r="K81" s="36">
        <f t="shared" si="73"/>
        <v>1</v>
      </c>
      <c r="L81" s="33">
        <v>886</v>
      </c>
      <c r="M81" s="33">
        <v>100</v>
      </c>
      <c r="N81" s="37">
        <f t="shared" si="49"/>
        <v>2</v>
      </c>
      <c r="O81" s="33">
        <v>330</v>
      </c>
      <c r="P81" s="37">
        <f t="shared" si="50"/>
        <v>1</v>
      </c>
      <c r="Q81" s="133">
        <v>817</v>
      </c>
      <c r="R81" s="38">
        <v>960</v>
      </c>
      <c r="S81" s="33">
        <v>960</v>
      </c>
      <c r="T81" s="33">
        <v>960</v>
      </c>
      <c r="U81" s="33">
        <v>960</v>
      </c>
      <c r="V81" s="39">
        <f t="shared" si="54"/>
        <v>117.5030599755202</v>
      </c>
      <c r="W81" s="37">
        <f t="shared" si="55"/>
        <v>2</v>
      </c>
      <c r="X81" s="40">
        <f t="shared" si="56"/>
        <v>8</v>
      </c>
      <c r="Y81" s="33">
        <v>98</v>
      </c>
      <c r="Z81" s="41">
        <f t="shared" si="57"/>
        <v>2</v>
      </c>
      <c r="AA81" s="33">
        <v>96</v>
      </c>
      <c r="AB81" s="42">
        <f t="shared" si="58"/>
        <v>2</v>
      </c>
      <c r="AC81" s="33">
        <v>55532</v>
      </c>
      <c r="AD81" s="41">
        <f t="shared" si="59"/>
        <v>1</v>
      </c>
      <c r="AE81" s="33">
        <v>9888</v>
      </c>
      <c r="AF81" s="43">
        <f t="shared" si="60"/>
        <v>1</v>
      </c>
      <c r="AG81" s="33">
        <v>99</v>
      </c>
      <c r="AH81" s="42">
        <f t="shared" si="61"/>
        <v>1</v>
      </c>
      <c r="AI81" s="44">
        <f t="shared" si="62"/>
        <v>7</v>
      </c>
      <c r="AJ81" s="33">
        <v>977</v>
      </c>
      <c r="AK81" s="45">
        <f t="shared" si="51"/>
        <v>1.1027088036117381</v>
      </c>
      <c r="AL81" s="46">
        <f t="shared" si="63"/>
        <v>0</v>
      </c>
      <c r="AM81" s="33">
        <v>3049</v>
      </c>
      <c r="AN81" s="47">
        <f t="shared" si="64"/>
        <v>4.8706070287539935</v>
      </c>
      <c r="AO81" s="48">
        <f t="shared" si="65"/>
        <v>0</v>
      </c>
      <c r="AP81" s="33">
        <v>1901</v>
      </c>
      <c r="AQ81" s="47">
        <f t="shared" si="66"/>
        <v>51.378378378378379</v>
      </c>
      <c r="AR81" s="49">
        <f t="shared" si="67"/>
        <v>1</v>
      </c>
      <c r="AS81" s="50">
        <f t="shared" si="68"/>
        <v>1</v>
      </c>
      <c r="AT81" s="51">
        <v>1</v>
      </c>
      <c r="AU81" s="47">
        <v>0</v>
      </c>
      <c r="AV81" s="47">
        <v>1</v>
      </c>
      <c r="AW81" s="50">
        <f t="shared" si="69"/>
        <v>2</v>
      </c>
      <c r="AX81" s="52">
        <f t="shared" si="70"/>
        <v>18</v>
      </c>
      <c r="AY81" s="53">
        <f t="shared" si="71"/>
        <v>0.8571428571428571</v>
      </c>
    </row>
    <row r="82" spans="1:56" s="54" customFormat="1" x14ac:dyDescent="0.2">
      <c r="A82" s="56">
        <f t="shared" si="72"/>
        <v>78</v>
      </c>
      <c r="B82" s="57" t="s">
        <v>119</v>
      </c>
      <c r="C82" s="134">
        <v>54</v>
      </c>
      <c r="D82" s="33">
        <v>65</v>
      </c>
      <c r="E82" s="34">
        <f t="shared" si="52"/>
        <v>1</v>
      </c>
      <c r="F82" s="134">
        <v>1339</v>
      </c>
      <c r="G82" s="33">
        <v>1344</v>
      </c>
      <c r="H82" s="35">
        <f t="shared" si="53"/>
        <v>1</v>
      </c>
      <c r="I82" s="134">
        <v>43</v>
      </c>
      <c r="J82" s="33">
        <v>43</v>
      </c>
      <c r="K82" s="36">
        <f t="shared" si="73"/>
        <v>1</v>
      </c>
      <c r="L82" s="33">
        <v>1938</v>
      </c>
      <c r="M82" s="33">
        <v>99</v>
      </c>
      <c r="N82" s="37">
        <f t="shared" si="49"/>
        <v>2</v>
      </c>
      <c r="O82" s="33">
        <v>327</v>
      </c>
      <c r="P82" s="37">
        <f t="shared" si="50"/>
        <v>1</v>
      </c>
      <c r="Q82" s="133">
        <v>1459.5</v>
      </c>
      <c r="R82" s="38">
        <v>1685</v>
      </c>
      <c r="S82" s="33">
        <v>1685</v>
      </c>
      <c r="T82" s="33">
        <v>1685</v>
      </c>
      <c r="U82" s="33">
        <v>1685</v>
      </c>
      <c r="V82" s="39">
        <f t="shared" si="54"/>
        <v>115.45049674546077</v>
      </c>
      <c r="W82" s="37">
        <f t="shared" si="55"/>
        <v>2</v>
      </c>
      <c r="X82" s="40">
        <f t="shared" si="56"/>
        <v>8</v>
      </c>
      <c r="Y82" s="33">
        <v>99</v>
      </c>
      <c r="Z82" s="41">
        <f t="shared" si="57"/>
        <v>2</v>
      </c>
      <c r="AA82" s="33">
        <v>99</v>
      </c>
      <c r="AB82" s="42">
        <f t="shared" si="58"/>
        <v>2</v>
      </c>
      <c r="AC82" s="33">
        <v>90898</v>
      </c>
      <c r="AD82" s="41">
        <f t="shared" si="59"/>
        <v>1</v>
      </c>
      <c r="AE82" s="33">
        <v>32038</v>
      </c>
      <c r="AF82" s="43">
        <f t="shared" si="60"/>
        <v>1</v>
      </c>
      <c r="AG82" s="33">
        <v>99</v>
      </c>
      <c r="AH82" s="42">
        <f t="shared" si="61"/>
        <v>1</v>
      </c>
      <c r="AI82" s="44">
        <f t="shared" si="62"/>
        <v>7</v>
      </c>
      <c r="AJ82" s="33">
        <v>29257</v>
      </c>
      <c r="AK82" s="45">
        <f t="shared" si="51"/>
        <v>15.096491228070175</v>
      </c>
      <c r="AL82" s="46">
        <f t="shared" si="63"/>
        <v>1</v>
      </c>
      <c r="AM82" s="33">
        <v>19663</v>
      </c>
      <c r="AN82" s="47">
        <f t="shared" si="64"/>
        <v>14.630208333333334</v>
      </c>
      <c r="AO82" s="48">
        <f t="shared" si="65"/>
        <v>1</v>
      </c>
      <c r="AP82" s="33">
        <v>5303</v>
      </c>
      <c r="AQ82" s="47">
        <f t="shared" si="66"/>
        <v>81.58461538461539</v>
      </c>
      <c r="AR82" s="49">
        <f t="shared" si="67"/>
        <v>1</v>
      </c>
      <c r="AS82" s="50">
        <f t="shared" si="68"/>
        <v>3</v>
      </c>
      <c r="AT82" s="51">
        <v>0</v>
      </c>
      <c r="AU82" s="47">
        <v>0</v>
      </c>
      <c r="AV82" s="47">
        <v>0</v>
      </c>
      <c r="AW82" s="50">
        <f t="shared" si="69"/>
        <v>0</v>
      </c>
      <c r="AX82" s="52">
        <f t="shared" si="70"/>
        <v>18</v>
      </c>
      <c r="AY82" s="53">
        <f t="shared" si="71"/>
        <v>0.8571428571428571</v>
      </c>
      <c r="BC82" s="55"/>
      <c r="BD82" s="55"/>
    </row>
    <row r="83" spans="1:56" s="54" customFormat="1" x14ac:dyDescent="0.2">
      <c r="A83" s="56">
        <f t="shared" si="72"/>
        <v>79</v>
      </c>
      <c r="B83" s="57" t="s">
        <v>120</v>
      </c>
      <c r="C83" s="134">
        <v>63</v>
      </c>
      <c r="D83" s="33">
        <v>73</v>
      </c>
      <c r="E83" s="34">
        <f t="shared" si="52"/>
        <v>1</v>
      </c>
      <c r="F83" s="134">
        <v>1385</v>
      </c>
      <c r="G83" s="33">
        <v>1393</v>
      </c>
      <c r="H83" s="35">
        <f t="shared" si="53"/>
        <v>1</v>
      </c>
      <c r="I83" s="134">
        <v>50</v>
      </c>
      <c r="J83" s="33">
        <v>50</v>
      </c>
      <c r="K83" s="36">
        <f t="shared" si="73"/>
        <v>1</v>
      </c>
      <c r="L83" s="33">
        <v>1850</v>
      </c>
      <c r="M83" s="33">
        <v>96</v>
      </c>
      <c r="N83" s="37">
        <f t="shared" si="49"/>
        <v>2</v>
      </c>
      <c r="O83" s="33">
        <v>731</v>
      </c>
      <c r="P83" s="37">
        <f t="shared" si="50"/>
        <v>1</v>
      </c>
      <c r="Q83" s="133">
        <v>1773.5</v>
      </c>
      <c r="R83" s="38">
        <v>1759</v>
      </c>
      <c r="S83" s="59">
        <v>588</v>
      </c>
      <c r="T83" s="33">
        <v>588</v>
      </c>
      <c r="U83" s="33">
        <v>588</v>
      </c>
      <c r="V83" s="39">
        <f t="shared" si="54"/>
        <v>99.182407668452214</v>
      </c>
      <c r="W83" s="37">
        <f t="shared" si="55"/>
        <v>2</v>
      </c>
      <c r="X83" s="40">
        <f t="shared" si="56"/>
        <v>8</v>
      </c>
      <c r="Y83" s="33">
        <v>98</v>
      </c>
      <c r="Z83" s="41">
        <f t="shared" si="57"/>
        <v>2</v>
      </c>
      <c r="AA83" s="33">
        <v>95</v>
      </c>
      <c r="AB83" s="42">
        <f t="shared" si="58"/>
        <v>2</v>
      </c>
      <c r="AC83" s="33">
        <v>108126</v>
      </c>
      <c r="AD83" s="41">
        <f t="shared" si="59"/>
        <v>1</v>
      </c>
      <c r="AE83" s="33">
        <v>30605</v>
      </c>
      <c r="AF83" s="43">
        <f t="shared" si="60"/>
        <v>1</v>
      </c>
      <c r="AG83" s="33">
        <v>98</v>
      </c>
      <c r="AH83" s="42">
        <f t="shared" si="61"/>
        <v>1</v>
      </c>
      <c r="AI83" s="44">
        <f t="shared" si="62"/>
        <v>7</v>
      </c>
      <c r="AJ83" s="33">
        <v>11224</v>
      </c>
      <c r="AK83" s="45">
        <f t="shared" si="51"/>
        <v>6.0670270270270272</v>
      </c>
      <c r="AL83" s="46">
        <f t="shared" si="63"/>
        <v>0</v>
      </c>
      <c r="AM83" s="33">
        <v>7535</v>
      </c>
      <c r="AN83" s="47">
        <f t="shared" si="64"/>
        <v>5.4091888011486002</v>
      </c>
      <c r="AO83" s="48">
        <f t="shared" si="65"/>
        <v>0</v>
      </c>
      <c r="AP83" s="33">
        <v>3527</v>
      </c>
      <c r="AQ83" s="47">
        <f t="shared" si="66"/>
        <v>48.315068493150683</v>
      </c>
      <c r="AR83" s="49">
        <f t="shared" si="67"/>
        <v>1</v>
      </c>
      <c r="AS83" s="50">
        <f t="shared" si="68"/>
        <v>1</v>
      </c>
      <c r="AT83" s="51">
        <v>1</v>
      </c>
      <c r="AU83" s="47">
        <v>0</v>
      </c>
      <c r="AV83" s="47">
        <v>1</v>
      </c>
      <c r="AW83" s="50">
        <f t="shared" si="69"/>
        <v>2</v>
      </c>
      <c r="AX83" s="52">
        <f t="shared" si="70"/>
        <v>18</v>
      </c>
      <c r="AY83" s="53">
        <f t="shared" si="71"/>
        <v>0.8571428571428571</v>
      </c>
    </row>
    <row r="84" spans="1:56" s="54" customFormat="1" x14ac:dyDescent="0.2">
      <c r="A84" s="56">
        <f t="shared" si="72"/>
        <v>80</v>
      </c>
      <c r="B84" s="57" t="s">
        <v>121</v>
      </c>
      <c r="C84" s="134">
        <v>58</v>
      </c>
      <c r="D84" s="33">
        <v>71</v>
      </c>
      <c r="E84" s="34">
        <f t="shared" si="52"/>
        <v>1</v>
      </c>
      <c r="F84" s="134">
        <v>2006</v>
      </c>
      <c r="G84" s="33">
        <v>2057</v>
      </c>
      <c r="H84" s="35">
        <f t="shared" si="53"/>
        <v>1</v>
      </c>
      <c r="I84" s="134">
        <v>60</v>
      </c>
      <c r="J84" s="33">
        <v>60</v>
      </c>
      <c r="K84" s="36">
        <f t="shared" si="73"/>
        <v>1</v>
      </c>
      <c r="L84" s="33">
        <v>3015</v>
      </c>
      <c r="M84" s="33">
        <v>97</v>
      </c>
      <c r="N84" s="37">
        <f t="shared" si="49"/>
        <v>2</v>
      </c>
      <c r="O84" s="33">
        <v>429</v>
      </c>
      <c r="P84" s="37">
        <f t="shared" si="50"/>
        <v>1</v>
      </c>
      <c r="Q84" s="133">
        <v>1904</v>
      </c>
      <c r="R84" s="38">
        <v>2217</v>
      </c>
      <c r="S84" s="33">
        <v>2217</v>
      </c>
      <c r="T84" s="33">
        <v>2217</v>
      </c>
      <c r="U84" s="33">
        <v>2217</v>
      </c>
      <c r="V84" s="39">
        <f t="shared" si="54"/>
        <v>116.43907563025211</v>
      </c>
      <c r="W84" s="37">
        <f t="shared" si="55"/>
        <v>2</v>
      </c>
      <c r="X84" s="40">
        <f t="shared" si="56"/>
        <v>8</v>
      </c>
      <c r="Y84" s="33">
        <v>96</v>
      </c>
      <c r="Z84" s="41">
        <f t="shared" si="57"/>
        <v>2</v>
      </c>
      <c r="AA84" s="33">
        <v>95</v>
      </c>
      <c r="AB84" s="42">
        <f t="shared" si="58"/>
        <v>2</v>
      </c>
      <c r="AC84" s="33">
        <v>156501</v>
      </c>
      <c r="AD84" s="41">
        <f t="shared" si="59"/>
        <v>1</v>
      </c>
      <c r="AE84" s="33">
        <v>42159</v>
      </c>
      <c r="AF84" s="43">
        <f t="shared" si="60"/>
        <v>1</v>
      </c>
      <c r="AG84" s="33">
        <v>96</v>
      </c>
      <c r="AH84" s="42">
        <f t="shared" si="61"/>
        <v>1</v>
      </c>
      <c r="AI84" s="44">
        <f t="shared" si="62"/>
        <v>7</v>
      </c>
      <c r="AJ84" s="33">
        <v>9170</v>
      </c>
      <c r="AK84" s="45">
        <f t="shared" si="51"/>
        <v>3.0414593698175789</v>
      </c>
      <c r="AL84" s="46">
        <f t="shared" si="63"/>
        <v>0</v>
      </c>
      <c r="AM84" s="33">
        <v>9910</v>
      </c>
      <c r="AN84" s="47">
        <f t="shared" si="64"/>
        <v>4.8176956733106469</v>
      </c>
      <c r="AO84" s="48">
        <f t="shared" si="65"/>
        <v>0</v>
      </c>
      <c r="AP84" s="33">
        <v>4900</v>
      </c>
      <c r="AQ84" s="47">
        <f t="shared" si="66"/>
        <v>69.014084507042256</v>
      </c>
      <c r="AR84" s="49">
        <f t="shared" si="67"/>
        <v>1</v>
      </c>
      <c r="AS84" s="50">
        <f t="shared" si="68"/>
        <v>1</v>
      </c>
      <c r="AT84" s="51">
        <v>1</v>
      </c>
      <c r="AU84" s="47">
        <v>0</v>
      </c>
      <c r="AV84" s="47">
        <v>1</v>
      </c>
      <c r="AW84" s="50">
        <f t="shared" si="69"/>
        <v>2</v>
      </c>
      <c r="AX84" s="52">
        <f t="shared" si="70"/>
        <v>18</v>
      </c>
      <c r="AY84" s="53">
        <f t="shared" si="71"/>
        <v>0.8571428571428571</v>
      </c>
    </row>
    <row r="85" spans="1:56" s="55" customFormat="1" ht="16.5" customHeight="1" x14ac:dyDescent="0.2">
      <c r="A85" s="56">
        <f t="shared" si="72"/>
        <v>81</v>
      </c>
      <c r="B85" s="57" t="s">
        <v>122</v>
      </c>
      <c r="C85" s="134">
        <v>34</v>
      </c>
      <c r="D85" s="33">
        <v>40</v>
      </c>
      <c r="E85" s="34">
        <f t="shared" si="52"/>
        <v>1</v>
      </c>
      <c r="F85" s="134">
        <v>843</v>
      </c>
      <c r="G85" s="33">
        <v>861</v>
      </c>
      <c r="H85" s="35">
        <f t="shared" si="53"/>
        <v>1</v>
      </c>
      <c r="I85" s="134">
        <v>32</v>
      </c>
      <c r="J85" s="33">
        <v>32</v>
      </c>
      <c r="K85" s="36">
        <f t="shared" si="73"/>
        <v>1</v>
      </c>
      <c r="L85" s="33">
        <v>1016</v>
      </c>
      <c r="M85" s="33">
        <v>93</v>
      </c>
      <c r="N85" s="37">
        <f t="shared" si="49"/>
        <v>1</v>
      </c>
      <c r="O85" s="33">
        <v>383</v>
      </c>
      <c r="P85" s="37">
        <f t="shared" si="50"/>
        <v>1</v>
      </c>
      <c r="Q85" s="133">
        <v>1024</v>
      </c>
      <c r="R85" s="38">
        <v>1221</v>
      </c>
      <c r="S85" s="33">
        <v>1216</v>
      </c>
      <c r="T85" s="33">
        <v>1216</v>
      </c>
      <c r="U85" s="33">
        <v>1216</v>
      </c>
      <c r="V85" s="39">
        <f t="shared" si="54"/>
        <v>119.23828125</v>
      </c>
      <c r="W85" s="37">
        <f t="shared" si="55"/>
        <v>2</v>
      </c>
      <c r="X85" s="40">
        <f t="shared" si="56"/>
        <v>7</v>
      </c>
      <c r="Y85" s="33">
        <v>100</v>
      </c>
      <c r="Z85" s="41">
        <f t="shared" si="57"/>
        <v>2</v>
      </c>
      <c r="AA85" s="33">
        <v>100</v>
      </c>
      <c r="AB85" s="42">
        <f t="shared" si="58"/>
        <v>2</v>
      </c>
      <c r="AC85" s="33">
        <v>67328</v>
      </c>
      <c r="AD85" s="41">
        <f t="shared" si="59"/>
        <v>1</v>
      </c>
      <c r="AE85" s="33">
        <v>26688</v>
      </c>
      <c r="AF85" s="43">
        <f t="shared" si="60"/>
        <v>1</v>
      </c>
      <c r="AG85" s="33">
        <v>98</v>
      </c>
      <c r="AH85" s="42">
        <f t="shared" si="61"/>
        <v>1</v>
      </c>
      <c r="AI85" s="44">
        <f t="shared" si="62"/>
        <v>7</v>
      </c>
      <c r="AJ85" s="33">
        <v>6183</v>
      </c>
      <c r="AK85" s="45">
        <f t="shared" si="51"/>
        <v>6.0856299212598426</v>
      </c>
      <c r="AL85" s="46">
        <f t="shared" si="63"/>
        <v>0</v>
      </c>
      <c r="AM85" s="33">
        <v>15028</v>
      </c>
      <c r="AN85" s="47">
        <f t="shared" si="64"/>
        <v>17.454123112659698</v>
      </c>
      <c r="AO85" s="48">
        <f t="shared" si="65"/>
        <v>1</v>
      </c>
      <c r="AP85" s="33">
        <v>3401</v>
      </c>
      <c r="AQ85" s="47">
        <f t="shared" si="66"/>
        <v>85.025000000000006</v>
      </c>
      <c r="AR85" s="49">
        <f t="shared" si="67"/>
        <v>1</v>
      </c>
      <c r="AS85" s="50">
        <f t="shared" si="68"/>
        <v>2</v>
      </c>
      <c r="AT85" s="51">
        <v>1</v>
      </c>
      <c r="AU85" s="47">
        <v>0</v>
      </c>
      <c r="AV85" s="47">
        <v>1</v>
      </c>
      <c r="AW85" s="50">
        <f t="shared" si="69"/>
        <v>2</v>
      </c>
      <c r="AX85" s="52">
        <f t="shared" si="70"/>
        <v>18</v>
      </c>
      <c r="AY85" s="53">
        <f t="shared" si="71"/>
        <v>0.8571428571428571</v>
      </c>
      <c r="AZ85" s="54"/>
      <c r="BA85" s="54"/>
      <c r="BB85" s="54"/>
      <c r="BC85" s="54"/>
      <c r="BD85" s="54"/>
    </row>
    <row r="86" spans="1:56" s="55" customFormat="1" ht="16.5" customHeight="1" x14ac:dyDescent="0.2">
      <c r="A86" s="56">
        <f t="shared" si="72"/>
        <v>82</v>
      </c>
      <c r="B86" s="57" t="s">
        <v>123</v>
      </c>
      <c r="C86" s="134">
        <v>32</v>
      </c>
      <c r="D86" s="33">
        <v>38</v>
      </c>
      <c r="E86" s="34">
        <f t="shared" si="52"/>
        <v>1</v>
      </c>
      <c r="F86" s="134">
        <v>777</v>
      </c>
      <c r="G86" s="33">
        <v>795</v>
      </c>
      <c r="H86" s="35">
        <f t="shared" si="53"/>
        <v>1</v>
      </c>
      <c r="I86" s="134">
        <v>27</v>
      </c>
      <c r="J86" s="33">
        <v>27</v>
      </c>
      <c r="K86" s="36">
        <f t="shared" si="73"/>
        <v>1</v>
      </c>
      <c r="L86" s="33">
        <v>1115</v>
      </c>
      <c r="M86" s="33">
        <v>99</v>
      </c>
      <c r="N86" s="37">
        <f t="shared" si="49"/>
        <v>2</v>
      </c>
      <c r="O86" s="33">
        <v>747</v>
      </c>
      <c r="P86" s="37">
        <f t="shared" si="50"/>
        <v>1</v>
      </c>
      <c r="Q86" s="133">
        <v>832</v>
      </c>
      <c r="R86" s="38">
        <v>985</v>
      </c>
      <c r="S86" s="33">
        <v>985</v>
      </c>
      <c r="T86" s="33">
        <v>985</v>
      </c>
      <c r="U86" s="33">
        <v>985</v>
      </c>
      <c r="V86" s="39">
        <f t="shared" si="54"/>
        <v>118.38942307692308</v>
      </c>
      <c r="W86" s="37">
        <f t="shared" si="55"/>
        <v>2</v>
      </c>
      <c r="X86" s="40">
        <f t="shared" si="56"/>
        <v>8</v>
      </c>
      <c r="Y86" s="33">
        <v>99</v>
      </c>
      <c r="Z86" s="41">
        <f t="shared" si="57"/>
        <v>2</v>
      </c>
      <c r="AA86" s="33">
        <v>99</v>
      </c>
      <c r="AB86" s="42">
        <f t="shared" si="58"/>
        <v>2</v>
      </c>
      <c r="AC86" s="33">
        <v>61072</v>
      </c>
      <c r="AD86" s="41">
        <f t="shared" si="59"/>
        <v>1</v>
      </c>
      <c r="AE86" s="33">
        <v>13443</v>
      </c>
      <c r="AF86" s="43">
        <f t="shared" si="60"/>
        <v>1</v>
      </c>
      <c r="AG86" s="33">
        <v>100</v>
      </c>
      <c r="AH86" s="42">
        <f t="shared" si="61"/>
        <v>1</v>
      </c>
      <c r="AI86" s="44">
        <f t="shared" si="62"/>
        <v>7</v>
      </c>
      <c r="AJ86" s="33">
        <v>5923</v>
      </c>
      <c r="AK86" s="45">
        <f t="shared" si="51"/>
        <v>5.3121076233183855</v>
      </c>
      <c r="AL86" s="46">
        <f t="shared" si="63"/>
        <v>0</v>
      </c>
      <c r="AM86" s="33">
        <v>474</v>
      </c>
      <c r="AN86" s="47">
        <f t="shared" si="64"/>
        <v>0.5962264150943396</v>
      </c>
      <c r="AO86" s="48">
        <f t="shared" si="65"/>
        <v>0</v>
      </c>
      <c r="AP86" s="33">
        <v>2606</v>
      </c>
      <c r="AQ86" s="47">
        <f t="shared" si="66"/>
        <v>68.578947368421055</v>
      </c>
      <c r="AR86" s="49">
        <f t="shared" si="67"/>
        <v>1</v>
      </c>
      <c r="AS86" s="50">
        <f t="shared" si="68"/>
        <v>1</v>
      </c>
      <c r="AT86" s="51">
        <v>1</v>
      </c>
      <c r="AU86" s="47">
        <v>0</v>
      </c>
      <c r="AV86" s="47">
        <v>1</v>
      </c>
      <c r="AW86" s="50">
        <f t="shared" si="69"/>
        <v>2</v>
      </c>
      <c r="AX86" s="52">
        <f t="shared" si="70"/>
        <v>18</v>
      </c>
      <c r="AY86" s="53">
        <f t="shared" si="71"/>
        <v>0.8571428571428571</v>
      </c>
      <c r="AZ86" s="54"/>
      <c r="BA86" s="54"/>
      <c r="BB86" s="54"/>
    </row>
    <row r="87" spans="1:56" s="55" customFormat="1" x14ac:dyDescent="0.2">
      <c r="A87" s="56">
        <f t="shared" si="72"/>
        <v>83</v>
      </c>
      <c r="B87" s="57" t="s">
        <v>124</v>
      </c>
      <c r="C87" s="134">
        <v>53</v>
      </c>
      <c r="D87" s="33">
        <v>60</v>
      </c>
      <c r="E87" s="34">
        <f t="shared" si="52"/>
        <v>1</v>
      </c>
      <c r="F87" s="134">
        <v>1251</v>
      </c>
      <c r="G87" s="33">
        <v>1252</v>
      </c>
      <c r="H87" s="35">
        <f t="shared" si="53"/>
        <v>1</v>
      </c>
      <c r="I87" s="134">
        <v>43</v>
      </c>
      <c r="J87" s="33">
        <v>43</v>
      </c>
      <c r="K87" s="36">
        <f t="shared" si="73"/>
        <v>1</v>
      </c>
      <c r="L87" s="33">
        <v>1455</v>
      </c>
      <c r="M87" s="33">
        <v>100</v>
      </c>
      <c r="N87" s="37">
        <f t="shared" si="49"/>
        <v>2</v>
      </c>
      <c r="O87" s="33">
        <v>302</v>
      </c>
      <c r="P87" s="37">
        <f t="shared" si="50"/>
        <v>1</v>
      </c>
      <c r="Q87" s="133">
        <v>1353</v>
      </c>
      <c r="R87" s="38">
        <v>1634</v>
      </c>
      <c r="S87" s="33">
        <v>1634</v>
      </c>
      <c r="T87" s="33">
        <v>1634</v>
      </c>
      <c r="U87" s="33">
        <v>1634</v>
      </c>
      <c r="V87" s="39">
        <f t="shared" si="54"/>
        <v>120.76866223207686</v>
      </c>
      <c r="W87" s="37">
        <f t="shared" si="55"/>
        <v>2</v>
      </c>
      <c r="X87" s="40">
        <f t="shared" si="56"/>
        <v>8</v>
      </c>
      <c r="Y87" s="33">
        <v>98</v>
      </c>
      <c r="Z87" s="41">
        <f t="shared" si="57"/>
        <v>2</v>
      </c>
      <c r="AA87" s="33">
        <v>100</v>
      </c>
      <c r="AB87" s="42">
        <f t="shared" si="58"/>
        <v>2</v>
      </c>
      <c r="AC87" s="33">
        <v>116322</v>
      </c>
      <c r="AD87" s="41">
        <f t="shared" si="59"/>
        <v>1</v>
      </c>
      <c r="AE87" s="33">
        <v>28235</v>
      </c>
      <c r="AF87" s="43">
        <f t="shared" si="60"/>
        <v>1</v>
      </c>
      <c r="AG87" s="33">
        <v>100</v>
      </c>
      <c r="AH87" s="42">
        <f t="shared" si="61"/>
        <v>1</v>
      </c>
      <c r="AI87" s="44">
        <f t="shared" si="62"/>
        <v>7</v>
      </c>
      <c r="AJ87" s="33">
        <v>19458</v>
      </c>
      <c r="AK87" s="45">
        <f t="shared" si="51"/>
        <v>13.37319587628866</v>
      </c>
      <c r="AL87" s="46">
        <f t="shared" si="63"/>
        <v>1</v>
      </c>
      <c r="AM87" s="33">
        <v>3925</v>
      </c>
      <c r="AN87" s="47">
        <f t="shared" si="64"/>
        <v>3.1349840255591053</v>
      </c>
      <c r="AO87" s="48">
        <f t="shared" si="65"/>
        <v>0</v>
      </c>
      <c r="AP87" s="33">
        <v>4602</v>
      </c>
      <c r="AQ87" s="47">
        <f t="shared" si="66"/>
        <v>76.7</v>
      </c>
      <c r="AR87" s="49">
        <f t="shared" si="67"/>
        <v>1</v>
      </c>
      <c r="AS87" s="50">
        <f t="shared" si="68"/>
        <v>2</v>
      </c>
      <c r="AT87" s="51">
        <v>0</v>
      </c>
      <c r="AU87" s="47">
        <v>0</v>
      </c>
      <c r="AV87" s="47">
        <v>1</v>
      </c>
      <c r="AW87" s="50">
        <f t="shared" si="69"/>
        <v>1</v>
      </c>
      <c r="AX87" s="52">
        <f t="shared" si="70"/>
        <v>18</v>
      </c>
      <c r="AY87" s="53">
        <f t="shared" si="71"/>
        <v>0.8571428571428571</v>
      </c>
      <c r="AZ87" s="54"/>
      <c r="BA87" s="54"/>
      <c r="BB87" s="54"/>
      <c r="BC87" s="54"/>
      <c r="BD87" s="54"/>
    </row>
    <row r="88" spans="1:56" s="54" customFormat="1" ht="16.5" customHeight="1" x14ac:dyDescent="0.2">
      <c r="A88" s="56">
        <f t="shared" si="72"/>
        <v>84</v>
      </c>
      <c r="B88" s="57" t="s">
        <v>125</v>
      </c>
      <c r="C88" s="134">
        <v>28</v>
      </c>
      <c r="D88" s="33">
        <v>33</v>
      </c>
      <c r="E88" s="34">
        <f t="shared" si="52"/>
        <v>1</v>
      </c>
      <c r="F88" s="134">
        <v>608</v>
      </c>
      <c r="G88" s="33">
        <v>623</v>
      </c>
      <c r="H88" s="35">
        <f t="shared" si="53"/>
        <v>1</v>
      </c>
      <c r="I88" s="134">
        <v>24</v>
      </c>
      <c r="J88" s="33">
        <v>24</v>
      </c>
      <c r="K88" s="36">
        <f t="shared" si="73"/>
        <v>1</v>
      </c>
      <c r="L88" s="33">
        <v>954</v>
      </c>
      <c r="M88" s="33">
        <v>96</v>
      </c>
      <c r="N88" s="37">
        <f t="shared" si="49"/>
        <v>2</v>
      </c>
      <c r="O88" s="33">
        <v>359</v>
      </c>
      <c r="P88" s="37">
        <f t="shared" si="50"/>
        <v>1</v>
      </c>
      <c r="Q88" s="133">
        <v>734</v>
      </c>
      <c r="R88" s="38">
        <v>871</v>
      </c>
      <c r="S88" s="33">
        <v>871</v>
      </c>
      <c r="T88" s="33">
        <v>871</v>
      </c>
      <c r="U88" s="33">
        <v>871</v>
      </c>
      <c r="V88" s="39">
        <f t="shared" si="54"/>
        <v>118.66485013623978</v>
      </c>
      <c r="W88" s="37">
        <f t="shared" si="55"/>
        <v>2</v>
      </c>
      <c r="X88" s="40">
        <f t="shared" si="56"/>
        <v>8</v>
      </c>
      <c r="Y88" s="33">
        <v>99</v>
      </c>
      <c r="Z88" s="41">
        <f t="shared" si="57"/>
        <v>2</v>
      </c>
      <c r="AA88" s="33">
        <v>97</v>
      </c>
      <c r="AB88" s="42">
        <f t="shared" si="58"/>
        <v>2</v>
      </c>
      <c r="AC88" s="33">
        <v>47863</v>
      </c>
      <c r="AD88" s="41">
        <f t="shared" si="59"/>
        <v>1</v>
      </c>
      <c r="AE88" s="33">
        <v>11155</v>
      </c>
      <c r="AF88" s="43">
        <f t="shared" si="60"/>
        <v>1</v>
      </c>
      <c r="AG88" s="33">
        <v>100</v>
      </c>
      <c r="AH88" s="42">
        <f t="shared" si="61"/>
        <v>1</v>
      </c>
      <c r="AI88" s="44">
        <f t="shared" si="62"/>
        <v>7</v>
      </c>
      <c r="AJ88" s="33">
        <v>5449</v>
      </c>
      <c r="AK88" s="45">
        <f t="shared" si="51"/>
        <v>5.7117400419287208</v>
      </c>
      <c r="AL88" s="46">
        <f t="shared" si="63"/>
        <v>0</v>
      </c>
      <c r="AM88" s="33">
        <v>3264</v>
      </c>
      <c r="AN88" s="47">
        <f t="shared" si="64"/>
        <v>5.2391653290529696</v>
      </c>
      <c r="AO88" s="48">
        <f t="shared" si="65"/>
        <v>0</v>
      </c>
      <c r="AP88" s="33">
        <v>2542</v>
      </c>
      <c r="AQ88" s="47">
        <f t="shared" si="66"/>
        <v>77.030303030303031</v>
      </c>
      <c r="AR88" s="49">
        <f t="shared" si="67"/>
        <v>1</v>
      </c>
      <c r="AS88" s="50">
        <f t="shared" si="68"/>
        <v>1</v>
      </c>
      <c r="AT88" s="51">
        <v>1</v>
      </c>
      <c r="AU88" s="47">
        <v>0</v>
      </c>
      <c r="AV88" s="47">
        <v>1</v>
      </c>
      <c r="AW88" s="50">
        <f t="shared" si="69"/>
        <v>2</v>
      </c>
      <c r="AX88" s="52">
        <f t="shared" si="70"/>
        <v>18</v>
      </c>
      <c r="AY88" s="53">
        <f t="shared" si="71"/>
        <v>0.8571428571428571</v>
      </c>
    </row>
    <row r="89" spans="1:56" s="54" customFormat="1" x14ac:dyDescent="0.2">
      <c r="A89" s="56">
        <f t="shared" si="72"/>
        <v>85</v>
      </c>
      <c r="B89" s="57" t="s">
        <v>126</v>
      </c>
      <c r="C89" s="134">
        <v>46</v>
      </c>
      <c r="D89" s="33">
        <v>52</v>
      </c>
      <c r="E89" s="34">
        <f t="shared" si="52"/>
        <v>1</v>
      </c>
      <c r="F89" s="134">
        <v>962</v>
      </c>
      <c r="G89" s="33">
        <v>962</v>
      </c>
      <c r="H89" s="35">
        <f t="shared" si="53"/>
        <v>1</v>
      </c>
      <c r="I89" s="134">
        <v>35</v>
      </c>
      <c r="J89" s="33">
        <v>35</v>
      </c>
      <c r="K89" s="36">
        <f t="shared" si="73"/>
        <v>1</v>
      </c>
      <c r="L89" s="33">
        <v>1391</v>
      </c>
      <c r="M89" s="33">
        <v>96</v>
      </c>
      <c r="N89" s="37">
        <f t="shared" si="49"/>
        <v>2</v>
      </c>
      <c r="O89" s="33">
        <v>602</v>
      </c>
      <c r="P89" s="37">
        <f t="shared" si="50"/>
        <v>1</v>
      </c>
      <c r="Q89" s="133">
        <v>1096</v>
      </c>
      <c r="R89" s="38">
        <v>1285</v>
      </c>
      <c r="S89" s="33">
        <v>1285</v>
      </c>
      <c r="T89" s="33">
        <v>1285</v>
      </c>
      <c r="U89" s="33">
        <v>1285</v>
      </c>
      <c r="V89" s="39">
        <f t="shared" si="54"/>
        <v>117.24452554744525</v>
      </c>
      <c r="W89" s="37">
        <f t="shared" si="55"/>
        <v>2</v>
      </c>
      <c r="X89" s="40">
        <f t="shared" si="56"/>
        <v>8</v>
      </c>
      <c r="Y89" s="33">
        <v>98</v>
      </c>
      <c r="Z89" s="41">
        <f t="shared" si="57"/>
        <v>2</v>
      </c>
      <c r="AA89" s="33">
        <v>98</v>
      </c>
      <c r="AB89" s="42">
        <f t="shared" si="58"/>
        <v>2</v>
      </c>
      <c r="AC89" s="33">
        <v>81125</v>
      </c>
      <c r="AD89" s="41">
        <f t="shared" si="59"/>
        <v>1</v>
      </c>
      <c r="AE89" s="33">
        <v>20668</v>
      </c>
      <c r="AF89" s="43">
        <f t="shared" si="60"/>
        <v>1</v>
      </c>
      <c r="AG89" s="33">
        <v>100</v>
      </c>
      <c r="AH89" s="42">
        <f t="shared" si="61"/>
        <v>1</v>
      </c>
      <c r="AI89" s="44">
        <f t="shared" si="62"/>
        <v>7</v>
      </c>
      <c r="AJ89" s="33">
        <v>5849</v>
      </c>
      <c r="AK89" s="45">
        <f t="shared" si="51"/>
        <v>4.2048885693745506</v>
      </c>
      <c r="AL89" s="46">
        <f t="shared" si="63"/>
        <v>0</v>
      </c>
      <c r="AM89" s="33">
        <v>5975</v>
      </c>
      <c r="AN89" s="47">
        <f t="shared" si="64"/>
        <v>6.2110187110187107</v>
      </c>
      <c r="AO89" s="48">
        <f t="shared" si="65"/>
        <v>0</v>
      </c>
      <c r="AP89" s="33">
        <v>3392</v>
      </c>
      <c r="AQ89" s="47">
        <f t="shared" si="66"/>
        <v>65.230769230769226</v>
      </c>
      <c r="AR89" s="49">
        <f t="shared" si="67"/>
        <v>1</v>
      </c>
      <c r="AS89" s="50">
        <f t="shared" si="68"/>
        <v>1</v>
      </c>
      <c r="AT89" s="51">
        <v>1</v>
      </c>
      <c r="AU89" s="47">
        <v>0</v>
      </c>
      <c r="AV89" s="47">
        <v>1</v>
      </c>
      <c r="AW89" s="50">
        <f t="shared" si="69"/>
        <v>2</v>
      </c>
      <c r="AX89" s="52">
        <f t="shared" si="70"/>
        <v>18</v>
      </c>
      <c r="AY89" s="53">
        <f t="shared" si="71"/>
        <v>0.8571428571428571</v>
      </c>
      <c r="BC89" s="55"/>
      <c r="BD89" s="55"/>
    </row>
    <row r="90" spans="1:56" s="54" customFormat="1" x14ac:dyDescent="0.2">
      <c r="A90" s="56">
        <f t="shared" si="72"/>
        <v>86</v>
      </c>
      <c r="B90" s="57" t="s">
        <v>130</v>
      </c>
      <c r="C90" s="134">
        <v>46</v>
      </c>
      <c r="D90" s="33">
        <v>50</v>
      </c>
      <c r="E90" s="34">
        <f t="shared" si="52"/>
        <v>1</v>
      </c>
      <c r="F90" s="134">
        <v>1368</v>
      </c>
      <c r="G90" s="33">
        <v>1374</v>
      </c>
      <c r="H90" s="35">
        <f t="shared" si="53"/>
        <v>1</v>
      </c>
      <c r="I90" s="134">
        <v>41</v>
      </c>
      <c r="J90" s="33">
        <v>41</v>
      </c>
      <c r="K90" s="36">
        <f t="shared" si="73"/>
        <v>1</v>
      </c>
      <c r="L90" s="33">
        <v>1997</v>
      </c>
      <c r="M90" s="33">
        <v>100</v>
      </c>
      <c r="N90" s="37">
        <f t="shared" si="49"/>
        <v>2</v>
      </c>
      <c r="O90" s="33">
        <v>631</v>
      </c>
      <c r="P90" s="37">
        <f t="shared" si="50"/>
        <v>1</v>
      </c>
      <c r="Q90" s="133">
        <v>973</v>
      </c>
      <c r="R90" s="38">
        <v>1166</v>
      </c>
      <c r="S90" s="59">
        <v>390</v>
      </c>
      <c r="T90" s="33">
        <v>390</v>
      </c>
      <c r="U90" s="33">
        <v>390</v>
      </c>
      <c r="V90" s="39">
        <f t="shared" si="54"/>
        <v>119.83556012332991</v>
      </c>
      <c r="W90" s="37">
        <f t="shared" si="55"/>
        <v>2</v>
      </c>
      <c r="X90" s="40">
        <f t="shared" si="56"/>
        <v>8</v>
      </c>
      <c r="Y90" s="33">
        <v>97</v>
      </c>
      <c r="Z90" s="41">
        <f t="shared" si="57"/>
        <v>2</v>
      </c>
      <c r="AA90" s="33">
        <v>97</v>
      </c>
      <c r="AB90" s="42">
        <f t="shared" si="58"/>
        <v>2</v>
      </c>
      <c r="AC90" s="33">
        <v>74433</v>
      </c>
      <c r="AD90" s="41">
        <f t="shared" si="59"/>
        <v>1</v>
      </c>
      <c r="AE90" s="33">
        <v>26025</v>
      </c>
      <c r="AF90" s="43">
        <f t="shared" si="60"/>
        <v>1</v>
      </c>
      <c r="AG90" s="33">
        <v>99</v>
      </c>
      <c r="AH90" s="42">
        <f t="shared" si="61"/>
        <v>1</v>
      </c>
      <c r="AI90" s="44">
        <f t="shared" si="62"/>
        <v>7</v>
      </c>
      <c r="AJ90" s="33">
        <v>6886</v>
      </c>
      <c r="AK90" s="45">
        <f t="shared" si="51"/>
        <v>3.4481722583875816</v>
      </c>
      <c r="AL90" s="46">
        <f t="shared" si="63"/>
        <v>0</v>
      </c>
      <c r="AM90" s="33">
        <v>3574</v>
      </c>
      <c r="AN90" s="58">
        <f t="shared" si="64"/>
        <v>2.6011644832605532</v>
      </c>
      <c r="AO90" s="136">
        <v>1</v>
      </c>
      <c r="AP90" s="33">
        <v>2757</v>
      </c>
      <c r="AQ90" s="47">
        <f t="shared" si="66"/>
        <v>55.14</v>
      </c>
      <c r="AR90" s="49">
        <f t="shared" si="67"/>
        <v>1</v>
      </c>
      <c r="AS90" s="50">
        <f t="shared" si="68"/>
        <v>2</v>
      </c>
      <c r="AT90" s="51">
        <v>0</v>
      </c>
      <c r="AU90" s="47">
        <v>0</v>
      </c>
      <c r="AV90" s="47">
        <v>1</v>
      </c>
      <c r="AW90" s="50">
        <f t="shared" si="69"/>
        <v>1</v>
      </c>
      <c r="AX90" s="52">
        <f t="shared" si="70"/>
        <v>18</v>
      </c>
      <c r="AY90" s="53">
        <f t="shared" si="71"/>
        <v>0.8571428571428571</v>
      </c>
      <c r="AZ90" s="55"/>
      <c r="BA90" s="55"/>
      <c r="BB90" s="55"/>
    </row>
    <row r="91" spans="1:56" s="54" customFormat="1" x14ac:dyDescent="0.2">
      <c r="A91" s="56">
        <f t="shared" si="72"/>
        <v>87</v>
      </c>
      <c r="B91" s="57" t="s">
        <v>127</v>
      </c>
      <c r="C91" s="134">
        <v>31</v>
      </c>
      <c r="D91" s="33">
        <v>39</v>
      </c>
      <c r="E91" s="34">
        <f t="shared" si="52"/>
        <v>0</v>
      </c>
      <c r="F91" s="134">
        <v>758</v>
      </c>
      <c r="G91" s="33">
        <v>765</v>
      </c>
      <c r="H91" s="35">
        <f t="shared" si="53"/>
        <v>1</v>
      </c>
      <c r="I91" s="134">
        <v>27</v>
      </c>
      <c r="J91" s="33">
        <v>27</v>
      </c>
      <c r="K91" s="36">
        <f t="shared" si="73"/>
        <v>1</v>
      </c>
      <c r="L91" s="33">
        <v>1012</v>
      </c>
      <c r="M91" s="33">
        <v>95</v>
      </c>
      <c r="N91" s="37">
        <f t="shared" si="49"/>
        <v>2</v>
      </c>
      <c r="O91" s="33">
        <v>214</v>
      </c>
      <c r="P91" s="37">
        <f t="shared" si="50"/>
        <v>1</v>
      </c>
      <c r="Q91" s="133">
        <v>789</v>
      </c>
      <c r="R91" s="38">
        <v>951</v>
      </c>
      <c r="S91" s="33">
        <v>951</v>
      </c>
      <c r="T91" s="33">
        <v>951</v>
      </c>
      <c r="U91" s="33">
        <v>951</v>
      </c>
      <c r="V91" s="39">
        <f t="shared" si="54"/>
        <v>120.53231939163499</v>
      </c>
      <c r="W91" s="37">
        <f t="shared" si="55"/>
        <v>2</v>
      </c>
      <c r="X91" s="40">
        <f t="shared" si="56"/>
        <v>7</v>
      </c>
      <c r="Y91" s="33">
        <v>99</v>
      </c>
      <c r="Z91" s="41">
        <f t="shared" si="57"/>
        <v>2</v>
      </c>
      <c r="AA91" s="33">
        <v>99</v>
      </c>
      <c r="AB91" s="42">
        <f t="shared" si="58"/>
        <v>2</v>
      </c>
      <c r="AC91" s="33">
        <v>48213</v>
      </c>
      <c r="AD91" s="41">
        <f t="shared" si="59"/>
        <v>1</v>
      </c>
      <c r="AE91" s="33">
        <v>17201</v>
      </c>
      <c r="AF91" s="43">
        <f t="shared" si="60"/>
        <v>1</v>
      </c>
      <c r="AG91" s="33">
        <v>97</v>
      </c>
      <c r="AH91" s="42">
        <f t="shared" si="61"/>
        <v>1</v>
      </c>
      <c r="AI91" s="44">
        <f t="shared" si="62"/>
        <v>7</v>
      </c>
      <c r="AJ91" s="33">
        <v>3345</v>
      </c>
      <c r="AK91" s="45">
        <f t="shared" si="51"/>
        <v>3.3053359683794468</v>
      </c>
      <c r="AL91" s="46">
        <f t="shared" si="63"/>
        <v>0</v>
      </c>
      <c r="AM91" s="33">
        <v>15400</v>
      </c>
      <c r="AN91" s="47">
        <f t="shared" si="64"/>
        <v>20.130718954248366</v>
      </c>
      <c r="AO91" s="48">
        <f t="shared" ref="AO91:AO96" si="74">IF(AN91&gt;=7.5,1,0)</f>
        <v>1</v>
      </c>
      <c r="AP91" s="33">
        <v>2937</v>
      </c>
      <c r="AQ91" s="47">
        <f t="shared" si="66"/>
        <v>75.307692307692307</v>
      </c>
      <c r="AR91" s="49">
        <f t="shared" si="67"/>
        <v>1</v>
      </c>
      <c r="AS91" s="50">
        <f t="shared" si="68"/>
        <v>2</v>
      </c>
      <c r="AT91" s="51">
        <v>0</v>
      </c>
      <c r="AU91" s="58">
        <v>0</v>
      </c>
      <c r="AV91" s="47">
        <v>1</v>
      </c>
      <c r="AW91" s="50">
        <f t="shared" si="69"/>
        <v>1</v>
      </c>
      <c r="AX91" s="52">
        <f t="shared" si="70"/>
        <v>17</v>
      </c>
      <c r="AY91" s="53">
        <f t="shared" si="71"/>
        <v>0.80952380952380953</v>
      </c>
    </row>
    <row r="92" spans="1:56" s="54" customFormat="1" x14ac:dyDescent="0.2">
      <c r="A92" s="56">
        <f t="shared" si="72"/>
        <v>88</v>
      </c>
      <c r="B92" s="57" t="s">
        <v>128</v>
      </c>
      <c r="C92" s="134">
        <v>26</v>
      </c>
      <c r="D92" s="33">
        <v>34</v>
      </c>
      <c r="E92" s="34">
        <f t="shared" si="52"/>
        <v>0</v>
      </c>
      <c r="F92" s="134">
        <v>720</v>
      </c>
      <c r="G92" s="33">
        <v>721</v>
      </c>
      <c r="H92" s="35">
        <f t="shared" si="53"/>
        <v>1</v>
      </c>
      <c r="I92" s="134">
        <v>24</v>
      </c>
      <c r="J92" s="33">
        <v>24</v>
      </c>
      <c r="K92" s="36">
        <f t="shared" si="73"/>
        <v>1</v>
      </c>
      <c r="L92" s="33">
        <v>939</v>
      </c>
      <c r="M92" s="33">
        <v>100</v>
      </c>
      <c r="N92" s="37">
        <f t="shared" si="49"/>
        <v>2</v>
      </c>
      <c r="O92" s="33">
        <v>323</v>
      </c>
      <c r="P92" s="37">
        <f t="shared" si="50"/>
        <v>1</v>
      </c>
      <c r="Q92" s="133">
        <v>818</v>
      </c>
      <c r="R92" s="38">
        <v>974</v>
      </c>
      <c r="S92" s="33">
        <v>974</v>
      </c>
      <c r="T92" s="33">
        <v>974</v>
      </c>
      <c r="U92" s="33">
        <v>974</v>
      </c>
      <c r="V92" s="39">
        <f t="shared" si="54"/>
        <v>119.07090464547677</v>
      </c>
      <c r="W92" s="37">
        <f t="shared" si="55"/>
        <v>2</v>
      </c>
      <c r="X92" s="40">
        <f t="shared" si="56"/>
        <v>7</v>
      </c>
      <c r="Y92" s="33">
        <v>97</v>
      </c>
      <c r="Z92" s="41">
        <f t="shared" si="57"/>
        <v>2</v>
      </c>
      <c r="AA92" s="33">
        <v>97</v>
      </c>
      <c r="AB92" s="42">
        <f t="shared" si="58"/>
        <v>2</v>
      </c>
      <c r="AC92" s="33">
        <v>43638</v>
      </c>
      <c r="AD92" s="41">
        <f t="shared" si="59"/>
        <v>1</v>
      </c>
      <c r="AE92" s="33">
        <v>17758</v>
      </c>
      <c r="AF92" s="43">
        <f t="shared" si="60"/>
        <v>1</v>
      </c>
      <c r="AG92" s="33">
        <v>98</v>
      </c>
      <c r="AH92" s="42">
        <f t="shared" si="61"/>
        <v>1</v>
      </c>
      <c r="AI92" s="44">
        <f t="shared" si="62"/>
        <v>7</v>
      </c>
      <c r="AJ92" s="33">
        <v>6750</v>
      </c>
      <c r="AK92" s="45">
        <f t="shared" si="51"/>
        <v>7.1884984025559104</v>
      </c>
      <c r="AL92" s="46">
        <f t="shared" si="63"/>
        <v>0</v>
      </c>
      <c r="AM92" s="33">
        <v>2227</v>
      </c>
      <c r="AN92" s="47">
        <f t="shared" si="64"/>
        <v>3.0887656033287101</v>
      </c>
      <c r="AO92" s="48">
        <f t="shared" si="74"/>
        <v>0</v>
      </c>
      <c r="AP92" s="33">
        <v>2442</v>
      </c>
      <c r="AQ92" s="47">
        <f t="shared" si="66"/>
        <v>71.82352941176471</v>
      </c>
      <c r="AR92" s="49">
        <f t="shared" si="67"/>
        <v>1</v>
      </c>
      <c r="AS92" s="50">
        <f t="shared" si="68"/>
        <v>1</v>
      </c>
      <c r="AT92" s="51">
        <v>1</v>
      </c>
      <c r="AU92" s="47">
        <v>0</v>
      </c>
      <c r="AV92" s="47">
        <v>1</v>
      </c>
      <c r="AW92" s="50">
        <f t="shared" si="69"/>
        <v>2</v>
      </c>
      <c r="AX92" s="52">
        <f t="shared" si="70"/>
        <v>17</v>
      </c>
      <c r="AY92" s="53">
        <f t="shared" si="71"/>
        <v>0.80952380952380953</v>
      </c>
      <c r="AZ92" s="55"/>
      <c r="BA92" s="55"/>
      <c r="BB92" s="55"/>
    </row>
    <row r="93" spans="1:56" s="54" customFormat="1" x14ac:dyDescent="0.2">
      <c r="A93" s="56">
        <f t="shared" si="72"/>
        <v>89</v>
      </c>
      <c r="B93" s="57" t="s">
        <v>129</v>
      </c>
      <c r="C93" s="134">
        <v>58</v>
      </c>
      <c r="D93" s="33">
        <v>69</v>
      </c>
      <c r="E93" s="34">
        <f t="shared" si="52"/>
        <v>1</v>
      </c>
      <c r="F93" s="134">
        <v>1337</v>
      </c>
      <c r="G93" s="33">
        <v>1340</v>
      </c>
      <c r="H93" s="35">
        <f t="shared" si="53"/>
        <v>1</v>
      </c>
      <c r="I93" s="134">
        <v>43</v>
      </c>
      <c r="J93" s="33">
        <v>43</v>
      </c>
      <c r="K93" s="36">
        <f t="shared" si="73"/>
        <v>1</v>
      </c>
      <c r="L93" s="33">
        <v>2125</v>
      </c>
      <c r="M93" s="33">
        <v>99</v>
      </c>
      <c r="N93" s="37">
        <f t="shared" si="49"/>
        <v>2</v>
      </c>
      <c r="O93" s="33">
        <v>674</v>
      </c>
      <c r="P93" s="37">
        <f t="shared" si="50"/>
        <v>1</v>
      </c>
      <c r="Q93" s="133">
        <v>1260</v>
      </c>
      <c r="R93" s="38">
        <v>1603</v>
      </c>
      <c r="S93" s="33">
        <v>1603</v>
      </c>
      <c r="T93" s="33">
        <v>1603</v>
      </c>
      <c r="U93" s="33">
        <v>1603</v>
      </c>
      <c r="V93" s="39">
        <f t="shared" si="54"/>
        <v>127.22222222222223</v>
      </c>
      <c r="W93" s="37">
        <f t="shared" si="55"/>
        <v>2</v>
      </c>
      <c r="X93" s="40">
        <f t="shared" si="56"/>
        <v>8</v>
      </c>
      <c r="Y93" s="33">
        <v>96</v>
      </c>
      <c r="Z93" s="41">
        <f t="shared" si="57"/>
        <v>2</v>
      </c>
      <c r="AA93" s="33">
        <v>98</v>
      </c>
      <c r="AB93" s="42">
        <f t="shared" si="58"/>
        <v>2</v>
      </c>
      <c r="AC93" s="33">
        <v>95743</v>
      </c>
      <c r="AD93" s="41">
        <f t="shared" si="59"/>
        <v>1</v>
      </c>
      <c r="AE93" s="33">
        <v>32266</v>
      </c>
      <c r="AF93" s="43">
        <f t="shared" si="60"/>
        <v>1</v>
      </c>
      <c r="AG93" s="33">
        <v>99</v>
      </c>
      <c r="AH93" s="42">
        <f t="shared" si="61"/>
        <v>1</v>
      </c>
      <c r="AI93" s="44">
        <f t="shared" si="62"/>
        <v>7</v>
      </c>
      <c r="AJ93" s="33">
        <v>8863</v>
      </c>
      <c r="AK93" s="45">
        <f t="shared" si="51"/>
        <v>4.1708235294117646</v>
      </c>
      <c r="AL93" s="46">
        <f t="shared" si="63"/>
        <v>0</v>
      </c>
      <c r="AM93" s="33">
        <v>8573</v>
      </c>
      <c r="AN93" s="47">
        <f t="shared" si="64"/>
        <v>6.3977611940298509</v>
      </c>
      <c r="AO93" s="48">
        <f t="shared" si="74"/>
        <v>0</v>
      </c>
      <c r="AP93" s="33">
        <v>5614</v>
      </c>
      <c r="AQ93" s="47">
        <f t="shared" si="66"/>
        <v>81.362318840579704</v>
      </c>
      <c r="AR93" s="49">
        <f t="shared" si="67"/>
        <v>1</v>
      </c>
      <c r="AS93" s="50">
        <f t="shared" si="68"/>
        <v>1</v>
      </c>
      <c r="AT93" s="51">
        <v>0</v>
      </c>
      <c r="AU93" s="47">
        <v>0</v>
      </c>
      <c r="AV93" s="47">
        <v>1</v>
      </c>
      <c r="AW93" s="50">
        <f t="shared" si="69"/>
        <v>1</v>
      </c>
      <c r="AX93" s="52">
        <f t="shared" si="70"/>
        <v>17</v>
      </c>
      <c r="AY93" s="53">
        <f t="shared" si="71"/>
        <v>0.80952380952380953</v>
      </c>
      <c r="BC93" s="55"/>
      <c r="BD93" s="55"/>
    </row>
    <row r="94" spans="1:56" s="54" customFormat="1" x14ac:dyDescent="0.2">
      <c r="A94" s="56">
        <f t="shared" si="72"/>
        <v>90</v>
      </c>
      <c r="B94" s="57" t="s">
        <v>131</v>
      </c>
      <c r="C94" s="134">
        <v>45</v>
      </c>
      <c r="D94" s="33">
        <v>50</v>
      </c>
      <c r="E94" s="34">
        <f t="shared" si="52"/>
        <v>1</v>
      </c>
      <c r="F94" s="134">
        <v>909</v>
      </c>
      <c r="G94" s="33">
        <v>914</v>
      </c>
      <c r="H94" s="35">
        <f t="shared" si="53"/>
        <v>1</v>
      </c>
      <c r="I94" s="134">
        <v>34</v>
      </c>
      <c r="J94" s="33">
        <v>34</v>
      </c>
      <c r="K94" s="36">
        <f t="shared" si="73"/>
        <v>1</v>
      </c>
      <c r="L94" s="33">
        <v>1253</v>
      </c>
      <c r="M94" s="33">
        <v>89</v>
      </c>
      <c r="N94" s="37">
        <f t="shared" si="49"/>
        <v>1</v>
      </c>
      <c r="O94" s="33">
        <v>378</v>
      </c>
      <c r="P94" s="37">
        <f t="shared" si="50"/>
        <v>1</v>
      </c>
      <c r="Q94" s="133">
        <v>1120.5</v>
      </c>
      <c r="R94" s="38">
        <v>1305</v>
      </c>
      <c r="S94" s="33">
        <v>1305</v>
      </c>
      <c r="T94" s="33">
        <v>1305</v>
      </c>
      <c r="U94" s="33">
        <v>1305</v>
      </c>
      <c r="V94" s="39">
        <f t="shared" si="54"/>
        <v>116.46586345381526</v>
      </c>
      <c r="W94" s="37">
        <f t="shared" si="55"/>
        <v>2</v>
      </c>
      <c r="X94" s="40">
        <f t="shared" si="56"/>
        <v>7</v>
      </c>
      <c r="Y94" s="33">
        <v>93</v>
      </c>
      <c r="Z94" s="41">
        <f t="shared" si="57"/>
        <v>1</v>
      </c>
      <c r="AA94" s="33">
        <v>92</v>
      </c>
      <c r="AB94" s="42">
        <f t="shared" si="58"/>
        <v>2</v>
      </c>
      <c r="AC94" s="33">
        <v>59368</v>
      </c>
      <c r="AD94" s="41">
        <f t="shared" si="59"/>
        <v>1</v>
      </c>
      <c r="AE94" s="33">
        <v>18145</v>
      </c>
      <c r="AF94" s="43">
        <f t="shared" si="60"/>
        <v>1</v>
      </c>
      <c r="AG94" s="33">
        <v>97</v>
      </c>
      <c r="AH94" s="42">
        <f t="shared" si="61"/>
        <v>1</v>
      </c>
      <c r="AI94" s="44">
        <f t="shared" si="62"/>
        <v>6</v>
      </c>
      <c r="AJ94" s="33">
        <v>4242</v>
      </c>
      <c r="AK94" s="45">
        <f t="shared" si="51"/>
        <v>3.3854748603351954</v>
      </c>
      <c r="AL94" s="46">
        <f t="shared" si="63"/>
        <v>0</v>
      </c>
      <c r="AM94" s="33">
        <v>7179</v>
      </c>
      <c r="AN94" s="47">
        <f t="shared" si="64"/>
        <v>7.8544857768052516</v>
      </c>
      <c r="AO94" s="48">
        <f t="shared" si="74"/>
        <v>1</v>
      </c>
      <c r="AP94" s="33">
        <v>3242</v>
      </c>
      <c r="AQ94" s="47">
        <f t="shared" si="66"/>
        <v>64.84</v>
      </c>
      <c r="AR94" s="49">
        <f t="shared" si="67"/>
        <v>1</v>
      </c>
      <c r="AS94" s="50">
        <f t="shared" si="68"/>
        <v>2</v>
      </c>
      <c r="AT94" s="51">
        <v>0</v>
      </c>
      <c r="AU94" s="47">
        <v>0</v>
      </c>
      <c r="AV94" s="47">
        <v>1</v>
      </c>
      <c r="AW94" s="50">
        <f t="shared" si="69"/>
        <v>1</v>
      </c>
      <c r="AX94" s="52">
        <f t="shared" si="70"/>
        <v>16</v>
      </c>
      <c r="AY94" s="53">
        <f t="shared" si="71"/>
        <v>0.76190476190476186</v>
      </c>
      <c r="AZ94" s="55"/>
      <c r="BA94" s="55"/>
      <c r="BB94" s="55"/>
    </row>
    <row r="95" spans="1:56" s="54" customFormat="1" ht="16.5" customHeight="1" x14ac:dyDescent="0.2">
      <c r="A95" s="56">
        <f t="shared" si="72"/>
        <v>91</v>
      </c>
      <c r="B95" s="57" t="s">
        <v>132</v>
      </c>
      <c r="C95" s="134">
        <v>114</v>
      </c>
      <c r="D95" s="33">
        <v>110</v>
      </c>
      <c r="E95" s="34">
        <f t="shared" si="52"/>
        <v>1</v>
      </c>
      <c r="F95" s="134">
        <v>3402</v>
      </c>
      <c r="G95" s="33">
        <v>3389</v>
      </c>
      <c r="H95" s="35">
        <f t="shared" si="53"/>
        <v>1</v>
      </c>
      <c r="I95" s="134">
        <v>97</v>
      </c>
      <c r="J95" s="33">
        <v>97</v>
      </c>
      <c r="K95" s="36">
        <f t="shared" si="73"/>
        <v>1</v>
      </c>
      <c r="L95" s="33">
        <v>3953</v>
      </c>
      <c r="M95" s="33">
        <v>80</v>
      </c>
      <c r="N95" s="37">
        <f t="shared" si="49"/>
        <v>0</v>
      </c>
      <c r="O95" s="33">
        <v>1310</v>
      </c>
      <c r="P95" s="37">
        <f t="shared" si="50"/>
        <v>1</v>
      </c>
      <c r="Q95" s="133">
        <v>1637</v>
      </c>
      <c r="R95" s="38">
        <v>3514</v>
      </c>
      <c r="S95" s="33">
        <v>3512</v>
      </c>
      <c r="T95" s="33">
        <v>3512</v>
      </c>
      <c r="U95" s="33">
        <v>3512</v>
      </c>
      <c r="V95" s="39">
        <f t="shared" si="54"/>
        <v>214.66096518020771</v>
      </c>
      <c r="W95" s="37">
        <f t="shared" si="55"/>
        <v>2</v>
      </c>
      <c r="X95" s="40">
        <f t="shared" si="56"/>
        <v>6</v>
      </c>
      <c r="Y95" s="33">
        <v>98</v>
      </c>
      <c r="Z95" s="41">
        <f t="shared" si="57"/>
        <v>2</v>
      </c>
      <c r="AA95" s="33">
        <v>98</v>
      </c>
      <c r="AB95" s="42">
        <f t="shared" si="58"/>
        <v>2</v>
      </c>
      <c r="AC95" s="33">
        <v>192074</v>
      </c>
      <c r="AD95" s="41">
        <f t="shared" si="59"/>
        <v>1</v>
      </c>
      <c r="AE95" s="33">
        <v>48717</v>
      </c>
      <c r="AF95" s="43">
        <f t="shared" si="60"/>
        <v>1</v>
      </c>
      <c r="AG95" s="33">
        <v>99</v>
      </c>
      <c r="AH95" s="42">
        <f t="shared" si="61"/>
        <v>1</v>
      </c>
      <c r="AI95" s="44">
        <f t="shared" si="62"/>
        <v>7</v>
      </c>
      <c r="AJ95" s="33">
        <v>6529</v>
      </c>
      <c r="AK95" s="45">
        <f t="shared" si="51"/>
        <v>1.6516569693903365</v>
      </c>
      <c r="AL95" s="46">
        <f t="shared" si="63"/>
        <v>0</v>
      </c>
      <c r="AM95" s="33">
        <v>23701</v>
      </c>
      <c r="AN95" s="47">
        <f t="shared" si="64"/>
        <v>6.9935084095603424</v>
      </c>
      <c r="AO95" s="48">
        <f t="shared" si="74"/>
        <v>0</v>
      </c>
      <c r="AP95" s="33">
        <v>8139</v>
      </c>
      <c r="AQ95" s="47">
        <f t="shared" si="66"/>
        <v>73.990909090909085</v>
      </c>
      <c r="AR95" s="49">
        <f t="shared" si="67"/>
        <v>1</v>
      </c>
      <c r="AS95" s="50">
        <f t="shared" si="68"/>
        <v>1</v>
      </c>
      <c r="AT95" s="51">
        <v>1</v>
      </c>
      <c r="AU95" s="47">
        <v>0</v>
      </c>
      <c r="AV95" s="47">
        <v>1</v>
      </c>
      <c r="AW95" s="50">
        <f t="shared" si="69"/>
        <v>2</v>
      </c>
      <c r="AX95" s="52">
        <f t="shared" si="70"/>
        <v>16</v>
      </c>
      <c r="AY95" s="53">
        <f t="shared" si="71"/>
        <v>0.76190476190476186</v>
      </c>
    </row>
    <row r="96" spans="1:56" s="54" customFormat="1" x14ac:dyDescent="0.2">
      <c r="A96" s="56">
        <f t="shared" si="72"/>
        <v>92</v>
      </c>
      <c r="B96" s="57" t="s">
        <v>133</v>
      </c>
      <c r="C96" s="134">
        <v>16</v>
      </c>
      <c r="D96" s="33">
        <v>19</v>
      </c>
      <c r="E96" s="34">
        <f t="shared" si="52"/>
        <v>1</v>
      </c>
      <c r="F96" s="134">
        <v>212</v>
      </c>
      <c r="G96" s="33">
        <v>212</v>
      </c>
      <c r="H96" s="35">
        <f t="shared" si="53"/>
        <v>1</v>
      </c>
      <c r="I96" s="134">
        <v>11</v>
      </c>
      <c r="J96" s="33">
        <v>11</v>
      </c>
      <c r="K96" s="36">
        <f t="shared" si="73"/>
        <v>1</v>
      </c>
      <c r="L96" s="33">
        <v>284</v>
      </c>
      <c r="M96" s="33">
        <v>99</v>
      </c>
      <c r="N96" s="62">
        <f t="shared" si="49"/>
        <v>2</v>
      </c>
      <c r="O96" s="33">
        <v>176</v>
      </c>
      <c r="P96" s="132">
        <v>1</v>
      </c>
      <c r="Q96" s="133">
        <v>294</v>
      </c>
      <c r="R96" s="38">
        <v>368</v>
      </c>
      <c r="S96" s="33">
        <v>368</v>
      </c>
      <c r="T96" s="33">
        <v>368</v>
      </c>
      <c r="U96" s="33">
        <v>368</v>
      </c>
      <c r="V96" s="39">
        <f t="shared" si="54"/>
        <v>125.17006802721089</v>
      </c>
      <c r="W96" s="37">
        <f t="shared" si="55"/>
        <v>2</v>
      </c>
      <c r="X96" s="40">
        <f t="shared" si="56"/>
        <v>8</v>
      </c>
      <c r="Y96" s="33">
        <v>89</v>
      </c>
      <c r="Z96" s="41">
        <f t="shared" si="57"/>
        <v>1</v>
      </c>
      <c r="AA96" s="33">
        <v>96</v>
      </c>
      <c r="AB96" s="42">
        <f t="shared" si="58"/>
        <v>2</v>
      </c>
      <c r="AC96" s="33">
        <v>13431</v>
      </c>
      <c r="AD96" s="41">
        <f t="shared" si="59"/>
        <v>1</v>
      </c>
      <c r="AE96" s="33">
        <v>4692</v>
      </c>
      <c r="AF96" s="43">
        <f t="shared" si="60"/>
        <v>1</v>
      </c>
      <c r="AG96" s="33">
        <v>99</v>
      </c>
      <c r="AH96" s="42">
        <f t="shared" si="61"/>
        <v>1</v>
      </c>
      <c r="AI96" s="44">
        <f t="shared" si="62"/>
        <v>6</v>
      </c>
      <c r="AJ96" s="33">
        <v>682</v>
      </c>
      <c r="AK96" s="45">
        <f t="shared" si="51"/>
        <v>2.4014084507042255</v>
      </c>
      <c r="AL96" s="46">
        <f t="shared" si="63"/>
        <v>0</v>
      </c>
      <c r="AM96" s="33">
        <v>122</v>
      </c>
      <c r="AN96" s="47">
        <f t="shared" si="64"/>
        <v>0.57547169811320753</v>
      </c>
      <c r="AO96" s="48">
        <f t="shared" si="74"/>
        <v>0</v>
      </c>
      <c r="AP96" s="33">
        <v>512</v>
      </c>
      <c r="AQ96" s="47">
        <f t="shared" si="66"/>
        <v>26.94736842105263</v>
      </c>
      <c r="AR96" s="49">
        <f t="shared" si="67"/>
        <v>0</v>
      </c>
      <c r="AS96" s="50">
        <f t="shared" si="68"/>
        <v>0</v>
      </c>
      <c r="AT96" s="51">
        <v>1</v>
      </c>
      <c r="AU96" s="47">
        <v>0</v>
      </c>
      <c r="AV96" s="47">
        <v>1</v>
      </c>
      <c r="AW96" s="50">
        <f t="shared" si="69"/>
        <v>2</v>
      </c>
      <c r="AX96" s="52">
        <f t="shared" si="70"/>
        <v>16</v>
      </c>
      <c r="AY96" s="53">
        <f t="shared" si="71"/>
        <v>0.76190476190476186</v>
      </c>
    </row>
    <row r="97" spans="1:51" s="54" customFormat="1" x14ac:dyDescent="0.25">
      <c r="A97" s="65"/>
      <c r="B97" s="66"/>
      <c r="C97" s="67"/>
      <c r="D97" s="68"/>
      <c r="E97" s="69"/>
      <c r="F97" s="70"/>
      <c r="G97" s="68"/>
      <c r="H97" s="71"/>
      <c r="I97" s="70"/>
      <c r="J97" s="68"/>
      <c r="K97" s="72"/>
      <c r="L97" s="68"/>
      <c r="M97" s="68"/>
      <c r="N97" s="72"/>
      <c r="O97" s="68"/>
      <c r="P97" s="73"/>
      <c r="Q97" s="74"/>
      <c r="R97" s="68"/>
      <c r="S97" s="68"/>
      <c r="T97" s="68"/>
      <c r="U97" s="68"/>
      <c r="V97" s="68"/>
      <c r="W97" s="71"/>
      <c r="X97" s="75"/>
      <c r="Y97" s="68"/>
      <c r="Z97" s="76"/>
      <c r="AA97" s="77"/>
      <c r="AB97" s="76"/>
      <c r="AC97" s="78"/>
      <c r="AD97" s="72"/>
      <c r="AE97" s="78"/>
      <c r="AF97" s="71"/>
      <c r="AG97" s="78"/>
      <c r="AH97" s="76"/>
      <c r="AI97" s="79"/>
      <c r="AJ97" s="78"/>
      <c r="AK97" s="80"/>
      <c r="AL97" s="81"/>
      <c r="AM97" s="78"/>
      <c r="AN97" s="78"/>
      <c r="AO97" s="79"/>
      <c r="AP97" s="78"/>
      <c r="AQ97" s="67"/>
      <c r="AR97" s="76"/>
      <c r="AS97" s="76"/>
      <c r="AT97" s="78"/>
      <c r="AU97" s="67"/>
      <c r="AV97" s="76"/>
      <c r="AW97" s="76"/>
      <c r="AX97" s="79"/>
      <c r="AY97" s="82"/>
    </row>
    <row r="98" spans="1:51" s="54" customFormat="1" x14ac:dyDescent="0.25">
      <c r="A98" s="65"/>
      <c r="B98" s="66"/>
      <c r="C98" s="142"/>
      <c r="D98" s="137" t="s">
        <v>134</v>
      </c>
      <c r="E98" s="135"/>
      <c r="F98" s="84"/>
      <c r="G98" s="68"/>
      <c r="H98" s="71"/>
      <c r="L98" s="68"/>
      <c r="M98" s="68"/>
      <c r="N98" s="72"/>
      <c r="O98" s="68"/>
      <c r="P98" s="73"/>
      <c r="Q98" s="74"/>
      <c r="R98" s="68"/>
      <c r="S98" s="68"/>
      <c r="T98" s="68"/>
      <c r="U98" s="68"/>
      <c r="V98" s="68"/>
      <c r="W98" s="71"/>
      <c r="X98" s="75"/>
      <c r="Y98" s="68"/>
      <c r="Z98" s="76"/>
      <c r="AA98" s="77"/>
      <c r="AB98" s="76"/>
      <c r="AC98" s="78"/>
      <c r="AD98" s="72"/>
      <c r="AE98" s="78"/>
      <c r="AF98" s="71"/>
      <c r="AG98" s="78"/>
      <c r="AH98" s="76"/>
      <c r="AI98" s="79"/>
      <c r="AJ98" s="78"/>
      <c r="AK98" s="80"/>
      <c r="AL98" s="81"/>
      <c r="AM98" s="78"/>
      <c r="AN98" s="78"/>
      <c r="AO98" s="79"/>
      <c r="AP98" s="78"/>
      <c r="AQ98" s="67"/>
      <c r="AR98" s="76"/>
      <c r="AS98" s="76"/>
      <c r="AT98" s="78"/>
      <c r="AU98" s="67"/>
      <c r="AV98" s="76"/>
      <c r="AW98" s="76"/>
      <c r="AX98" s="79"/>
      <c r="AY98" s="82"/>
    </row>
    <row r="99" spans="1:51" s="54" customFormat="1" x14ac:dyDescent="0.25">
      <c r="A99" s="65"/>
      <c r="B99" s="66"/>
      <c r="C99" s="139"/>
      <c r="D99" s="140" t="s">
        <v>135</v>
      </c>
      <c r="E99" s="138"/>
      <c r="F99" s="70"/>
      <c r="G99" s="68"/>
      <c r="H99" s="71"/>
      <c r="L99" s="68"/>
      <c r="M99" s="68"/>
      <c r="N99" s="72"/>
      <c r="O99" s="68"/>
      <c r="P99" s="73"/>
      <c r="Q99" s="85"/>
      <c r="R99" s="68"/>
      <c r="S99" s="68"/>
      <c r="T99" s="68"/>
      <c r="U99" s="68"/>
      <c r="V99" s="68"/>
      <c r="W99" s="71"/>
      <c r="X99" s="75"/>
      <c r="Y99" s="68"/>
      <c r="Z99" s="76"/>
      <c r="AA99" s="77"/>
      <c r="AB99" s="76"/>
      <c r="AC99" s="78"/>
      <c r="AD99" s="72"/>
      <c r="AE99" s="78"/>
      <c r="AF99" s="71"/>
      <c r="AG99" s="78"/>
      <c r="AH99" s="76"/>
      <c r="AI99" s="79"/>
      <c r="AJ99" s="78"/>
      <c r="AK99" s="80"/>
      <c r="AL99" s="81"/>
      <c r="AM99" s="78"/>
      <c r="AN99" s="78"/>
      <c r="AO99" s="79"/>
      <c r="AP99" s="78"/>
      <c r="AQ99" s="67"/>
      <c r="AR99" s="76"/>
      <c r="AS99" s="76"/>
      <c r="AT99" s="78"/>
      <c r="AU99" s="67"/>
      <c r="AV99" s="76"/>
      <c r="AW99" s="76"/>
      <c r="AX99" s="79"/>
      <c r="AY99" s="82"/>
    </row>
    <row r="100" spans="1:51" s="54" customFormat="1" x14ac:dyDescent="0.25">
      <c r="A100" s="65"/>
      <c r="B100" s="66"/>
      <c r="C100" s="141"/>
      <c r="D100" s="140" t="s">
        <v>136</v>
      </c>
      <c r="E100" s="138"/>
      <c r="F100" s="70"/>
      <c r="G100" s="68"/>
      <c r="H100" s="71"/>
      <c r="L100" s="68"/>
      <c r="M100" s="68"/>
      <c r="N100" s="72"/>
      <c r="O100" s="68"/>
      <c r="P100" s="73"/>
      <c r="Q100" s="85"/>
      <c r="R100" s="68"/>
      <c r="S100" s="68"/>
      <c r="T100" s="68"/>
      <c r="U100" s="68"/>
      <c r="V100" s="68"/>
      <c r="W100" s="71"/>
      <c r="X100" s="75"/>
      <c r="Y100" s="68"/>
      <c r="Z100" s="76"/>
      <c r="AA100" s="77"/>
      <c r="AB100" s="76"/>
      <c r="AC100" s="78"/>
      <c r="AD100" s="72"/>
      <c r="AE100" s="78"/>
      <c r="AF100" s="71"/>
      <c r="AG100" s="78"/>
      <c r="AH100" s="76"/>
      <c r="AI100" s="79"/>
      <c r="AJ100" s="78"/>
      <c r="AK100" s="80"/>
      <c r="AL100" s="81"/>
      <c r="AM100" s="78"/>
      <c r="AN100" s="78"/>
      <c r="AO100" s="79"/>
      <c r="AP100" s="78"/>
      <c r="AQ100" s="67"/>
      <c r="AR100" s="76"/>
      <c r="AS100" s="76"/>
      <c r="AT100" s="78"/>
      <c r="AU100" s="67"/>
      <c r="AV100" s="76"/>
      <c r="AW100" s="76"/>
      <c r="AX100" s="79"/>
      <c r="AY100" s="82"/>
    </row>
    <row r="101" spans="1:51" s="54" customFormat="1" x14ac:dyDescent="0.2">
      <c r="A101" s="86"/>
      <c r="B101" s="87"/>
      <c r="C101" s="86"/>
      <c r="D101" s="86"/>
      <c r="E101" s="88"/>
      <c r="F101" s="86"/>
      <c r="G101" s="86"/>
      <c r="H101" s="89"/>
      <c r="I101" s="86"/>
      <c r="J101" s="86"/>
      <c r="K101" s="90"/>
      <c r="L101" s="86"/>
      <c r="M101" s="91"/>
      <c r="N101" s="90"/>
      <c r="O101" s="86"/>
      <c r="P101" s="92"/>
      <c r="Q101" s="93"/>
      <c r="R101" s="94"/>
      <c r="S101" s="94"/>
      <c r="T101" s="94"/>
      <c r="U101" s="94"/>
      <c r="V101" s="94"/>
      <c r="W101" s="95"/>
      <c r="X101" s="92"/>
      <c r="Z101" s="92"/>
      <c r="AA101" s="96"/>
      <c r="AB101" s="92"/>
      <c r="AC101" s="86"/>
      <c r="AD101" s="90"/>
      <c r="AE101" s="86"/>
      <c r="AF101" s="97"/>
      <c r="AG101" s="91"/>
      <c r="AH101" s="97"/>
      <c r="AI101" s="98"/>
      <c r="AJ101" s="86"/>
      <c r="AK101" s="99"/>
      <c r="AL101" s="100"/>
      <c r="AM101" s="86"/>
      <c r="AN101" s="78"/>
      <c r="AO101" s="100"/>
      <c r="AP101" s="99"/>
      <c r="AQ101" s="99"/>
      <c r="AR101" s="97"/>
      <c r="AS101" s="97"/>
      <c r="AT101" s="99"/>
      <c r="AU101" s="99"/>
      <c r="AV101" s="97"/>
      <c r="AW101" s="97"/>
      <c r="AX101" s="98"/>
      <c r="AY101" s="92"/>
    </row>
    <row r="102" spans="1:51" s="54" customFormat="1" x14ac:dyDescent="0.2">
      <c r="A102" s="86"/>
      <c r="B102" s="87"/>
      <c r="C102" s="86"/>
      <c r="D102" s="86"/>
      <c r="E102" s="88"/>
      <c r="F102" s="86"/>
      <c r="G102" s="86"/>
      <c r="H102" s="89"/>
      <c r="I102" s="86"/>
      <c r="J102" s="86"/>
      <c r="K102" s="90"/>
      <c r="L102" s="86"/>
      <c r="M102" s="91"/>
      <c r="N102" s="90"/>
      <c r="O102" s="86"/>
      <c r="P102" s="92"/>
      <c r="Q102" s="93"/>
      <c r="R102" s="94"/>
      <c r="S102" s="94"/>
      <c r="T102" s="94"/>
      <c r="U102" s="94"/>
      <c r="V102" s="94"/>
      <c r="W102" s="95"/>
      <c r="X102" s="92"/>
      <c r="Z102" s="92"/>
      <c r="AA102" s="96"/>
      <c r="AB102" s="92"/>
      <c r="AC102" s="86"/>
      <c r="AD102" s="90"/>
      <c r="AE102" s="86"/>
      <c r="AF102" s="97"/>
      <c r="AG102" s="91"/>
      <c r="AH102" s="97"/>
      <c r="AI102" s="98"/>
      <c r="AJ102" s="86"/>
      <c r="AK102" s="99"/>
      <c r="AL102" s="100"/>
      <c r="AM102" s="86"/>
      <c r="AN102" s="78"/>
      <c r="AO102" s="100"/>
      <c r="AP102" s="99"/>
      <c r="AQ102" s="99"/>
      <c r="AR102" s="97"/>
      <c r="AS102" s="97"/>
      <c r="AT102" s="99"/>
      <c r="AU102" s="99"/>
      <c r="AV102" s="97"/>
      <c r="AW102" s="97"/>
      <c r="AX102" s="98"/>
      <c r="AY102" s="92"/>
    </row>
    <row r="103" spans="1:51" s="54" customFormat="1" x14ac:dyDescent="0.2">
      <c r="A103" s="86"/>
      <c r="B103" s="87"/>
      <c r="C103" s="86"/>
      <c r="D103" s="86"/>
      <c r="E103" s="88"/>
      <c r="F103" s="86"/>
      <c r="G103" s="86"/>
      <c r="H103" s="89"/>
      <c r="I103" s="86"/>
      <c r="J103" s="86"/>
      <c r="K103" s="90"/>
      <c r="L103" s="86"/>
      <c r="M103" s="91"/>
      <c r="N103" s="90"/>
      <c r="O103" s="86"/>
      <c r="P103" s="92"/>
      <c r="Q103" s="93"/>
      <c r="R103" s="94"/>
      <c r="S103" s="94"/>
      <c r="T103" s="94"/>
      <c r="U103" s="94"/>
      <c r="V103" s="94"/>
      <c r="W103" s="95"/>
      <c r="X103" s="92"/>
      <c r="Z103" s="92"/>
      <c r="AA103" s="96"/>
      <c r="AB103" s="92"/>
      <c r="AD103" s="92"/>
      <c r="AF103" s="97"/>
      <c r="AG103" s="91"/>
      <c r="AH103" s="97"/>
      <c r="AI103" s="98"/>
      <c r="AJ103" s="86"/>
      <c r="AK103" s="99"/>
      <c r="AL103" s="100"/>
      <c r="AM103" s="86"/>
      <c r="AN103" s="78"/>
      <c r="AO103" s="100"/>
      <c r="AP103" s="99"/>
      <c r="AQ103" s="99"/>
      <c r="AR103" s="97"/>
      <c r="AS103" s="97"/>
      <c r="AT103" s="99"/>
      <c r="AU103" s="99"/>
      <c r="AV103" s="97"/>
      <c r="AW103" s="97"/>
      <c r="AX103" s="98"/>
      <c r="AY103" s="92"/>
    </row>
    <row r="104" spans="1:51" s="54" customFormat="1" x14ac:dyDescent="0.25">
      <c r="B104" s="83"/>
      <c r="C104" s="86"/>
      <c r="D104" s="86"/>
      <c r="E104" s="88"/>
      <c r="F104" s="86"/>
      <c r="G104" s="86"/>
      <c r="H104" s="89"/>
      <c r="I104" s="86"/>
      <c r="J104" s="86"/>
      <c r="K104" s="90"/>
      <c r="L104" s="86"/>
      <c r="M104" s="91"/>
      <c r="N104" s="90"/>
      <c r="O104" s="86"/>
      <c r="P104" s="92"/>
      <c r="Q104" s="93"/>
      <c r="R104" s="101"/>
      <c r="S104" s="101"/>
      <c r="T104" s="101"/>
      <c r="U104" s="101"/>
      <c r="V104" s="101"/>
      <c r="W104" s="92"/>
      <c r="X104" s="92"/>
      <c r="Z104" s="92"/>
      <c r="AA104" s="96"/>
      <c r="AB104" s="92"/>
      <c r="AD104" s="92"/>
      <c r="AF104" s="97"/>
      <c r="AG104" s="91"/>
      <c r="AH104" s="97"/>
      <c r="AI104" s="98"/>
      <c r="AJ104" s="86"/>
      <c r="AK104" s="99"/>
      <c r="AL104" s="100"/>
      <c r="AM104" s="86"/>
      <c r="AN104" s="99"/>
      <c r="AO104" s="100"/>
      <c r="AP104" s="99"/>
      <c r="AQ104" s="99"/>
      <c r="AR104" s="97"/>
      <c r="AS104" s="97"/>
      <c r="AT104" s="99"/>
      <c r="AU104" s="99"/>
      <c r="AV104" s="97"/>
      <c r="AW104" s="97"/>
      <c r="AX104" s="98"/>
      <c r="AY104" s="92"/>
    </row>
    <row r="105" spans="1:51" s="54" customFormat="1" x14ac:dyDescent="0.25">
      <c r="B105" s="83"/>
      <c r="C105" s="86"/>
      <c r="D105" s="86"/>
      <c r="E105" s="88"/>
      <c r="F105" s="86"/>
      <c r="G105" s="86"/>
      <c r="H105" s="89"/>
      <c r="I105" s="86"/>
      <c r="J105" s="86"/>
      <c r="K105" s="90"/>
      <c r="L105" s="86"/>
      <c r="M105" s="91"/>
      <c r="N105" s="90"/>
      <c r="O105" s="86"/>
      <c r="P105" s="92"/>
      <c r="R105" s="94"/>
      <c r="S105" s="94"/>
      <c r="T105" s="94"/>
      <c r="U105" s="94"/>
      <c r="V105" s="94"/>
      <c r="W105" s="95"/>
      <c r="X105" s="92"/>
      <c r="Z105" s="92"/>
      <c r="AA105" s="96"/>
      <c r="AB105" s="92"/>
      <c r="AC105" s="86"/>
      <c r="AD105" s="90"/>
      <c r="AE105" s="86"/>
      <c r="AF105" s="97"/>
      <c r="AG105" s="91"/>
      <c r="AH105" s="97"/>
      <c r="AI105" s="98"/>
      <c r="AJ105" s="86"/>
      <c r="AK105" s="99"/>
      <c r="AL105" s="100"/>
      <c r="AM105" s="86"/>
      <c r="AN105" s="99"/>
      <c r="AO105" s="100"/>
      <c r="AP105" s="99"/>
      <c r="AQ105" s="99"/>
      <c r="AR105" s="97"/>
      <c r="AS105" s="97"/>
      <c r="AT105" s="99"/>
      <c r="AU105" s="99"/>
      <c r="AV105" s="97"/>
      <c r="AW105" s="97"/>
      <c r="AX105" s="98"/>
      <c r="AY105" s="92"/>
    </row>
    <row r="106" spans="1:51" s="54" customFormat="1" x14ac:dyDescent="0.25">
      <c r="B106" s="83"/>
      <c r="E106" s="102"/>
      <c r="H106" s="92"/>
      <c r="K106" s="92"/>
      <c r="M106" s="91"/>
      <c r="N106" s="90"/>
      <c r="O106" s="86"/>
      <c r="P106" s="92"/>
      <c r="Q106" s="93"/>
      <c r="R106" s="101"/>
      <c r="S106" s="101"/>
      <c r="T106" s="101"/>
      <c r="U106" s="101"/>
      <c r="V106" s="101"/>
      <c r="W106" s="92"/>
      <c r="X106" s="92"/>
      <c r="Z106" s="92"/>
      <c r="AA106" s="96"/>
      <c r="AB106" s="92"/>
      <c r="AD106" s="92"/>
      <c r="AF106" s="92"/>
      <c r="AH106" s="92"/>
      <c r="AI106" s="92"/>
      <c r="AK106" s="99"/>
      <c r="AL106" s="100"/>
      <c r="AN106" s="99"/>
      <c r="AO106" s="100"/>
      <c r="AP106" s="99"/>
      <c r="AQ106" s="99"/>
      <c r="AR106" s="97"/>
      <c r="AS106" s="97"/>
      <c r="AT106" s="99"/>
      <c r="AU106" s="99"/>
      <c r="AV106" s="97"/>
      <c r="AW106" s="97"/>
      <c r="AX106" s="98"/>
      <c r="AY106" s="92"/>
    </row>
    <row r="107" spans="1:51" s="54" customFormat="1" ht="18" x14ac:dyDescent="0.25">
      <c r="B107" s="83"/>
      <c r="C107" s="103"/>
      <c r="D107" s="86"/>
      <c r="E107" s="104"/>
      <c r="F107" s="105"/>
      <c r="G107" s="86"/>
      <c r="H107" s="97"/>
      <c r="I107" s="105"/>
      <c r="J107" s="86"/>
      <c r="K107" s="90"/>
      <c r="L107" s="86"/>
      <c r="M107" s="91"/>
      <c r="N107" s="90"/>
      <c r="O107" s="86"/>
      <c r="P107" s="92"/>
      <c r="Q107" s="93"/>
      <c r="R107" s="94"/>
      <c r="S107" s="94"/>
      <c r="T107" s="94"/>
      <c r="U107" s="94"/>
      <c r="V107" s="94"/>
      <c r="W107" s="95"/>
      <c r="X107" s="92"/>
      <c r="Z107" s="92"/>
      <c r="AA107" s="96"/>
      <c r="AB107" s="92"/>
      <c r="AD107" s="92"/>
      <c r="AF107" s="92"/>
      <c r="AH107" s="92"/>
      <c r="AI107" s="92"/>
      <c r="AL107" s="92"/>
      <c r="AO107" s="92"/>
      <c r="AR107" s="97"/>
      <c r="AS107" s="97"/>
      <c r="AV107" s="97"/>
      <c r="AW107" s="97"/>
      <c r="AX107" s="98"/>
      <c r="AY107" s="92"/>
    </row>
    <row r="108" spans="1:51" s="54" customFormat="1" ht="18" x14ac:dyDescent="0.25">
      <c r="B108" s="83"/>
      <c r="C108" s="103"/>
      <c r="D108" s="86"/>
      <c r="E108" s="104"/>
      <c r="F108" s="105"/>
      <c r="G108" s="86"/>
      <c r="H108" s="97"/>
      <c r="I108" s="105"/>
      <c r="J108" s="86"/>
      <c r="K108" s="90"/>
      <c r="L108" s="86"/>
      <c r="M108" s="91"/>
      <c r="N108" s="90"/>
      <c r="O108" s="86"/>
      <c r="P108" s="97"/>
      <c r="Q108" s="86"/>
      <c r="R108" s="94"/>
      <c r="S108" s="94"/>
      <c r="T108" s="94"/>
      <c r="U108" s="94"/>
      <c r="V108" s="94"/>
      <c r="W108" s="95"/>
      <c r="X108" s="92"/>
      <c r="Z108" s="92"/>
      <c r="AA108" s="96"/>
      <c r="AB108" s="92"/>
      <c r="AC108" s="86"/>
      <c r="AD108" s="90"/>
      <c r="AE108" s="86"/>
      <c r="AF108" s="97"/>
      <c r="AG108" s="91"/>
      <c r="AH108" s="97"/>
      <c r="AI108" s="98"/>
      <c r="AJ108" s="86"/>
      <c r="AK108" s="99"/>
      <c r="AL108" s="100"/>
      <c r="AM108" s="86"/>
      <c r="AN108" s="99"/>
      <c r="AO108" s="100"/>
      <c r="AP108" s="99"/>
      <c r="AQ108" s="99"/>
      <c r="AR108" s="97"/>
      <c r="AS108" s="97"/>
      <c r="AT108" s="99"/>
      <c r="AU108" s="99"/>
      <c r="AV108" s="97"/>
      <c r="AW108" s="97"/>
      <c r="AX108" s="98"/>
      <c r="AY108" s="92"/>
    </row>
    <row r="109" spans="1:51" s="54" customFormat="1" x14ac:dyDescent="0.25">
      <c r="B109" s="83"/>
      <c r="E109" s="102"/>
      <c r="H109" s="92"/>
      <c r="K109" s="92"/>
      <c r="M109" s="91"/>
      <c r="N109" s="90"/>
      <c r="O109" s="86"/>
      <c r="P109" s="97"/>
      <c r="Q109" s="86"/>
      <c r="R109" s="106"/>
      <c r="S109" s="106"/>
      <c r="T109" s="106"/>
      <c r="U109" s="106"/>
      <c r="V109" s="106"/>
      <c r="W109" s="89"/>
      <c r="X109" s="92"/>
      <c r="Z109" s="92"/>
      <c r="AA109" s="96"/>
      <c r="AB109" s="92"/>
      <c r="AC109" s="86"/>
      <c r="AD109" s="90"/>
      <c r="AE109" s="86"/>
      <c r="AF109" s="97"/>
      <c r="AG109" s="91"/>
      <c r="AH109" s="97"/>
      <c r="AI109" s="98"/>
      <c r="AJ109" s="86"/>
      <c r="AK109" s="99"/>
      <c r="AL109" s="100"/>
      <c r="AM109" s="86"/>
      <c r="AN109" s="99"/>
      <c r="AO109" s="100"/>
      <c r="AP109" s="99"/>
      <c r="AQ109" s="99"/>
      <c r="AR109" s="97"/>
      <c r="AS109" s="97"/>
      <c r="AT109" s="99"/>
      <c r="AU109" s="99"/>
      <c r="AV109" s="97"/>
      <c r="AW109" s="97"/>
      <c r="AX109" s="98"/>
      <c r="AY109" s="92"/>
    </row>
    <row r="110" spans="1:51" s="54" customFormat="1" ht="18" x14ac:dyDescent="0.25">
      <c r="B110" s="83"/>
      <c r="C110" s="103"/>
      <c r="D110" s="86"/>
      <c r="E110" s="104"/>
      <c r="F110" s="105"/>
      <c r="G110" s="86"/>
      <c r="H110" s="97"/>
      <c r="I110" s="105"/>
      <c r="J110" s="86"/>
      <c r="K110" s="90"/>
      <c r="L110" s="86"/>
      <c r="M110" s="91"/>
      <c r="N110" s="90"/>
      <c r="O110" s="86"/>
      <c r="P110" s="97"/>
      <c r="Q110" s="86"/>
      <c r="R110" s="106"/>
      <c r="S110" s="106"/>
      <c r="T110" s="106"/>
      <c r="U110" s="106"/>
      <c r="V110" s="106"/>
      <c r="W110" s="89"/>
      <c r="X110" s="92"/>
      <c r="Z110" s="92"/>
      <c r="AA110" s="96"/>
      <c r="AB110" s="92"/>
      <c r="AC110" s="86"/>
      <c r="AD110" s="90"/>
      <c r="AE110" s="86"/>
      <c r="AF110" s="97"/>
      <c r="AG110" s="91"/>
      <c r="AH110" s="97"/>
      <c r="AI110" s="98"/>
      <c r="AJ110" s="86"/>
      <c r="AK110" s="99"/>
      <c r="AL110" s="100"/>
      <c r="AM110" s="86"/>
      <c r="AN110" s="99"/>
      <c r="AO110" s="100"/>
      <c r="AP110" s="99"/>
      <c r="AQ110" s="99"/>
      <c r="AR110" s="97"/>
      <c r="AS110" s="97"/>
      <c r="AT110" s="99"/>
      <c r="AU110" s="99"/>
      <c r="AV110" s="97"/>
      <c r="AW110" s="97"/>
      <c r="AX110" s="98"/>
      <c r="AY110" s="92"/>
    </row>
    <row r="111" spans="1:51" s="54" customFormat="1" x14ac:dyDescent="0.3">
      <c r="B111" s="83"/>
      <c r="C111" s="93"/>
      <c r="D111" s="93"/>
      <c r="E111" s="107"/>
      <c r="F111" s="105"/>
      <c r="G111" s="86"/>
      <c r="H111" s="97"/>
      <c r="I111" s="105"/>
      <c r="J111" s="86"/>
      <c r="K111" s="90"/>
      <c r="L111" s="86"/>
      <c r="M111" s="91"/>
      <c r="N111" s="90"/>
      <c r="O111" s="86"/>
      <c r="P111" s="108"/>
      <c r="Q111" s="109"/>
      <c r="R111" s="106"/>
      <c r="S111" s="106"/>
      <c r="T111" s="106"/>
      <c r="U111" s="106"/>
      <c r="V111" s="106"/>
      <c r="W111" s="89"/>
      <c r="X111" s="92"/>
      <c r="Z111" s="92"/>
      <c r="AA111" s="96"/>
      <c r="AB111" s="92"/>
      <c r="AC111" s="86"/>
      <c r="AD111" s="90"/>
      <c r="AE111" s="86"/>
      <c r="AF111" s="97"/>
      <c r="AG111" s="91"/>
      <c r="AH111" s="97"/>
      <c r="AI111" s="98"/>
      <c r="AJ111" s="86"/>
      <c r="AK111" s="99"/>
      <c r="AL111" s="100"/>
      <c r="AM111" s="86"/>
      <c r="AN111" s="99"/>
      <c r="AO111" s="100"/>
      <c r="AP111" s="99"/>
      <c r="AQ111" s="99"/>
      <c r="AR111" s="97"/>
      <c r="AS111" s="97"/>
      <c r="AT111" s="99"/>
      <c r="AU111" s="99"/>
      <c r="AV111" s="97"/>
      <c r="AW111" s="97"/>
      <c r="AX111" s="98"/>
      <c r="AY111" s="92"/>
    </row>
  </sheetData>
  <autoFilter ref="A4:BB96">
    <sortState ref="A5:BB96">
      <sortCondition descending="1" ref="AY4:AY96"/>
    </sortState>
  </autoFilter>
  <mergeCells count="7">
    <mergeCell ref="D98:E98"/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43" fitToWidth="2" orientation="landscape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 АИС СГО 9 января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Архипенко Мария Вячеславовна</dc:creator>
  <cp:lastModifiedBy>Архипенко Мария Вячеславовна</cp:lastModifiedBy>
  <cp:lastPrinted>2019-01-10T13:06:12Z</cp:lastPrinted>
  <dcterms:created xsi:type="dcterms:W3CDTF">2019-01-10T13:02:21Z</dcterms:created>
  <dcterms:modified xsi:type="dcterms:W3CDTF">2019-01-10T13:39:40Z</dcterms:modified>
</cp:coreProperties>
</file>